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BuÇalışmaKitabı" defaultThemeVersion="166925"/>
  <mc:AlternateContent xmlns:mc="http://schemas.openxmlformats.org/markup-compatibility/2006">
    <mc:Choice Requires="x15">
      <x15ac:absPath xmlns:x15ac="http://schemas.microsoft.com/office/spreadsheetml/2010/11/ac" url="C:\Users\gkhna\Desktop\"/>
    </mc:Choice>
  </mc:AlternateContent>
  <xr:revisionPtr revIDLastSave="0" documentId="13_ncr:1_{DEFA7B57-2194-4C2E-AD5B-605F6F98C9B3}" xr6:coauthVersionLast="46" xr6:coauthVersionMax="46" xr10:uidLastSave="{00000000-0000-0000-0000-000000000000}"/>
  <bookViews>
    <workbookView showHorizontalScroll="0" showVerticalScroll="0" showSheetTabs="0" xWindow="210" yWindow="600" windowWidth="17520" windowHeight="14715" tabRatio="765" xr2:uid="{942D0C2B-260A-4D4D-A122-02057AAE1BD1}"/>
  </bookViews>
  <sheets>
    <sheet name="Introduction" sheetId="7" r:id="rId1"/>
    <sheet name="Sheets" sheetId="29" r:id="rId2"/>
    <sheet name="NoteSustain" sheetId="32" state="veryHidden" r:id="rId3"/>
    <sheet name="Chart" sheetId="1" r:id="rId4"/>
    <sheet name="Design" sheetId="28" state="hidden" r:id="rId5"/>
    <sheet name="The Machine" sheetId="17" state="hidden" r:id="rId6"/>
    <sheet name="The Machine - Arrays" sheetId="16" state="veryHidden" r:id="rId7"/>
    <sheet name="Timer Log" sheetId="19" state="veryHidden" r:id="rId8"/>
    <sheet name="Samples" sheetId="26" state="hidden" r:id="rId9"/>
    <sheet name="Import" sheetId="8" state="veryHidden" r:id="rId10"/>
    <sheet name="Log" sheetId="25" state="veryHidden" r:id="rId11"/>
    <sheet name="Import-Ini" sheetId="20" state="veryHidden" r:id="rId12"/>
    <sheet name="Export" sheetId="23" state="veryHidden" r:id="rId13"/>
    <sheet name="Export-Ini" sheetId="24" state="veryHidden" r:id="rId14"/>
    <sheet name="Macros" sheetId="22" state="hidden" r:id="rId15"/>
    <sheet name="Program" sheetId="9" state="hidden" r:id="rId16"/>
    <sheet name="Chart-Backup" sheetId="10" state="veryHidden" r:id="rId17"/>
    <sheet name="Patterns" sheetId="6" state="hidden" r:id="rId18"/>
    <sheet name="Patterns-Template" sheetId="15" state="veryHidden" r:id="rId19"/>
    <sheet name="Settings" sheetId="4" r:id="rId20"/>
    <sheet name="Variables" sheetId="30" r:id="rId21"/>
    <sheet name="Lists" sheetId="27" r:id="rId22"/>
    <sheet name="Backup" sheetId="5" state="veryHidden" r:id="rId23"/>
    <sheet name="SamplesBackup" sheetId="31" state="veryHidden" r:id="rId24"/>
  </sheets>
  <functionGroups builtInGroupCount="19"/>
  <definedNames>
    <definedName name="_xlnm._FilterDatabase" localSheetId="7" hidden="1">'Timer Log'!$C$11:$L$11</definedName>
    <definedName name="Action_Fail">Variables!$J$537</definedName>
    <definedName name="Action_List">Variables!$EG$1</definedName>
    <definedName name="Actions">Chart!$G$34</definedName>
    <definedName name="Album">Chart!$H$7</definedName>
    <definedName name="AlbumTrack">Chart!$P$5</definedName>
    <definedName name="AltColor_Action_Error">Settings!$N$40</definedName>
    <definedName name="AltColor_ActiveRow">Settings!$N$42</definedName>
    <definedName name="AltColor_Bg">Settings!$N$30</definedName>
    <definedName name="AltColor_Border">Settings!$N$31</definedName>
    <definedName name="AltColor_Button">Settings!$N$33</definedName>
    <definedName name="AltColor_MeasureLine">Settings!$N$34</definedName>
    <definedName name="AltColor_Misc">Settings!$N$32</definedName>
    <definedName name="AltColor_NoteLine">Settings!$N$35</definedName>
    <definedName name="AltColor_Solo">Settings!$N$38</definedName>
    <definedName name="AltColor_StarPower">Settings!$N$37</definedName>
    <definedName name="Application.Events_State">Variables!$J$551</definedName>
    <definedName name="Application.Events_State_Current">Variables!$J$552</definedName>
    <definedName name="arrNoteAlternator">'The Machine - Arrays'!$K$8</definedName>
    <definedName name="arrSample">'The Machine - Arrays'!$Q$8</definedName>
    <definedName name="arrSmpList">'The Machine - Arrays'!$AJ$8</definedName>
    <definedName name="arrStreamPositions">'The Machine - Arrays'!$QF$9</definedName>
    <definedName name="arrStreamStrings">'The Machine - Arrays'!$BI$9</definedName>
    <definedName name="arrSustain">'The Machine - Arrays'!$B$8</definedName>
    <definedName name="Artist">Chart!$H$6</definedName>
    <definedName name="AutoIt_Checked">Variables!$D$601</definedName>
    <definedName name="AutoIt_Extension">Variables!$D$603</definedName>
    <definedName name="AutoIt_Ver">Variables!$D$602</definedName>
    <definedName name="AutoOpen">Settings!$E$8</definedName>
    <definedName name="AutoOpen_CI">Settings!$E$12</definedName>
    <definedName name="banner_link_a">Chart!$AD$24</definedName>
    <definedName name="banner_link_b">Chart!$AD$26</definedName>
    <definedName name="BassStream">Chart!$H$15</definedName>
    <definedName name="BlackMode_Enabled">Variables!$J$558</definedName>
    <definedName name="BPM">Chart!$C$6</definedName>
    <definedName name="BPM_Change">Settings!$E$33</definedName>
    <definedName name="Chart_Pads">Chart!$H$33:$P$33</definedName>
    <definedName name="Charter">Chart!$H$10</definedName>
    <definedName name="Charter_Instructions">Lists!$BJ$3</definedName>
    <definedName name="ChVideo_hWnd">Variables!$K$431</definedName>
    <definedName name="ChVideo_txt_hWnd">Variables!$K$432</definedName>
    <definedName name="ChVideo_VideoOpen">Variables!$K$433</definedName>
    <definedName name="CI_Chart_Actions">Variables!$I$283</definedName>
    <definedName name="CI_Hold_Actions">Variables!$AU$283</definedName>
    <definedName name="CI_pages_indices">Variables!$D$419</definedName>
    <definedName name="CI_Pages_PageIndex">Variables!$D$418</definedName>
    <definedName name="CI_Restore_Actions">Variables!$F$283</definedName>
    <definedName name="CMD_String">Variables!$P$497</definedName>
    <definedName name="Color_Action_Error">Variables!$D$515</definedName>
    <definedName name="Color_ActiveRow">Variables!$D$517</definedName>
    <definedName name="Color_Bg">Variables!$D$507</definedName>
    <definedName name="Color_Border">Variables!$D$508</definedName>
    <definedName name="Color_Button">Variables!$D$510</definedName>
    <definedName name="Color_MeasureLine">Variables!$D$504</definedName>
    <definedName name="Color_Misc">Variables!$D$509</definedName>
    <definedName name="Color_NoteLine">Variables!$D$505</definedName>
    <definedName name="Color_Sheet_Hidden">Variables!$D$526</definedName>
    <definedName name="Color_Sheet_VeryHidden">Variables!$D$527</definedName>
    <definedName name="Color_Sheet_Visible">Variables!$D$525</definedName>
    <definedName name="Color_Solo">Variables!$D$513</definedName>
    <definedName name="Color_StarPower">Variables!$D$512</definedName>
    <definedName name="ColorProfile">Settings!$N$12</definedName>
    <definedName name="CopyMethod">Settings!$E$35</definedName>
    <definedName name="CopyRange">Variables!$D$537</definedName>
    <definedName name="CopyRangeColumn">Variables!$D$538</definedName>
    <definedName name="CrowdStream">Chart!$H$22</definedName>
    <definedName name="dbg_AutomaticCalculation_State">Variables!$C$813</definedName>
    <definedName name="dbg_ButtonTimers_State">Variables!$C$806</definedName>
    <definedName name="dbg_Chart_Actions_State">Variables!$C$816</definedName>
    <definedName name="dbg_ChartTimer_State">Variables!$C$807</definedName>
    <definedName name="dbg_CodeAlreadyRunning_State">Variables!$C$817</definedName>
    <definedName name="dbg_DisplayAlerts_State">Variables!$C$814</definedName>
    <definedName name="dbg_EnableEvents_State">Variables!$C$812</definedName>
    <definedName name="dbg_EventsMaster_State">Variables!$C$810</definedName>
    <definedName name="dbg_Get_Globals_State">Variables!$C$823</definedName>
    <definedName name="dbg_Master_State">Variables!$C$800</definedName>
    <definedName name="dbg_mci_State">Variables!$C$804</definedName>
    <definedName name="dbg_OnError_State">Variables!$C$819</definedName>
    <definedName name="dbg_Other_State">Variables!$C$802</definedName>
    <definedName name="dbg_ScreenUpdating_State">Variables!$C$811</definedName>
    <definedName name="dbg_SpRec_Checks_State">Variables!$C$829</definedName>
    <definedName name="dbg_SpRec_Events_State">Variables!$C$827</definedName>
    <definedName name="dbg_SpRec_Master_State">Variables!$C$826</definedName>
    <definedName name="dbg_SpRec_Rules_State">Variables!$C$828</definedName>
    <definedName name="dbg_StatusUpdate_State">Variables!$C$831</definedName>
    <definedName name="dbg_TheMachineTimers_State">Variables!$C$808</definedName>
    <definedName name="dbg_Update_Globals_State">Variables!$C$824</definedName>
    <definedName name="dbg_UserFormEvents_State">Variables!$C$821</definedName>
    <definedName name="Default_CharterName">Settings!$E$29</definedName>
    <definedName name="DefaultFileName">Settings!$E$14</definedName>
    <definedName name="DefColor_Action_Error">Settings!$N$25</definedName>
    <definedName name="DefColor_ActiveRow">Settings!$N$27</definedName>
    <definedName name="DefColor_Bg">Settings!$N$15</definedName>
    <definedName name="DefColor_Border">Settings!$N$16</definedName>
    <definedName name="DefColor_Button">Settings!$N$18</definedName>
    <definedName name="DefColor_MeasureLine">Settings!$N$19</definedName>
    <definedName name="DefColor_Misc">Settings!$N$17</definedName>
    <definedName name="DefColor_NoteLine">Settings!$N$20</definedName>
    <definedName name="DefColor_Solo">Settings!$N$23</definedName>
    <definedName name="DefColor_StarPower">Settings!$N$22</definedName>
    <definedName name="Delay">Chart!$C$12</definedName>
    <definedName name="Delay_mciSendString">Settings!$E$98</definedName>
    <definedName name="Delay_RowScroll">Settings!$E$97</definedName>
    <definedName name="Delay_TestRows">Settings!$E$96</definedName>
    <definedName name="diff_Band">Chart!$P$14</definedName>
    <definedName name="diff_Bass">Chart!$P$17</definedName>
    <definedName name="diff_bass_real">Chart!$P$26</definedName>
    <definedName name="diff_bass_real_22">Chart!$AD$14</definedName>
    <definedName name="diff_BassGHL">Chart!$P$23</definedName>
    <definedName name="diff_dance">Chart!$P$20</definedName>
    <definedName name="diff_Drums">Chart!$P$18</definedName>
    <definedName name="diff_Drums_Real">Chart!$P$25</definedName>
    <definedName name="diff_drums_real_ps">Chart!$AD$16</definedName>
    <definedName name="diff_Guitar">Chart!$P$15</definedName>
    <definedName name="diff_guitar_coop">Chart!$AD$12</definedName>
    <definedName name="diff_guitar_real_22">Chart!$AD$15</definedName>
    <definedName name="diff_GuitarGHL">Chart!$P$22</definedName>
    <definedName name="diff_Keys">Chart!$P$19</definedName>
    <definedName name="diff_keys_real">Chart!$P$27</definedName>
    <definedName name="diff_keys_real_ps">Chart!$AD$17</definedName>
    <definedName name="diff_list">Lists!$V$7</definedName>
    <definedName name="diff_Rhythm">Chart!$P$16</definedName>
    <definedName name="diff_vocals_harm">Chart!$AD$13</definedName>
    <definedName name="Difficulty">Chart!$P$12</definedName>
    <definedName name="Difficulty_Last">Variables!$D$534</definedName>
    <definedName name="Drum2Stream">Chart!$H$17</definedName>
    <definedName name="Drum3Stream">Chart!$H$18</definedName>
    <definedName name="Drum4Stream">Chart!$H$19</definedName>
    <definedName name="DrumStream">Chart!$H$16</definedName>
    <definedName name="Excel_CalculationState">Variables!$D$611</definedName>
    <definedName name="Excel_DisableEvents">Variables!$D$607</definedName>
    <definedName name="Excel_DisplayFormulaBar">Variables!$D$618</definedName>
    <definedName name="Excel_DisplayScrollBars">Variables!$D$616</definedName>
    <definedName name="Excel_ManualCalculation">Variables!$D$612</definedName>
    <definedName name="Excel_MoveAfterReturn">Variables!$D$614</definedName>
    <definedName name="Excel_Priority">Settings!$F$16</definedName>
    <definedName name="Excel_RibbonHeight_Collapsed">Variables!$D$621</definedName>
    <definedName name="Excel_RibbonHeight_Expanded">Variables!$D$622</definedName>
    <definedName name="Excel_RibbonVisible">Variables!$D$620</definedName>
    <definedName name="Excel_ShowHeaders">Variables!$D$619</definedName>
    <definedName name="Excel_WorkbookTabs">Variables!$D$615</definedName>
    <definedName name="ExcelFileName">Variables!$D$624</definedName>
    <definedName name="Export_Format">Settings!$E$59</definedName>
    <definedName name="Export_Format_Current">Variables!$C$645</definedName>
    <definedName name="Export_txt_Exclude">Lists!$A$5</definedName>
    <definedName name="Export_txt_MultiCell">Lists!$D$5</definedName>
    <definedName name="Export_xlsm_Exclude">Lists!$K$5</definedName>
    <definedName name="Export_xlsm_MultiCell">Lists!$O$5</definedName>
    <definedName name="ExportRule_Event_E_Def">Settings!$C$76</definedName>
    <definedName name="ExportRule_Event_E_Lyric">Settings!$C$72</definedName>
    <definedName name="ExportRule_Event_E_Section">Settings!$C$74</definedName>
    <definedName name="ExportRule_Inst_ADD_Def">Settings!$C$86</definedName>
    <definedName name="ExportRule_Inst_E_Def">Settings!$C$84</definedName>
    <definedName name="ExportRule_Inst_N_Def">Settings!$C$80</definedName>
    <definedName name="ExportRule_Inst_S_2">Settings!$C$82</definedName>
    <definedName name="ExportRule_ST_A_Def">Settings!$C$68</definedName>
    <definedName name="ExportRule_ST_B_Def">Settings!$C$64</definedName>
    <definedName name="ExportRule_ST_TS_Def">Settings!$C$66</definedName>
    <definedName name="FillColorPrio">Settings!$N$10</definedName>
    <definedName name="Finalized_Time">Chart!$C$27</definedName>
    <definedName name="five_lane_drums">Chart!$C$23</definedName>
    <definedName name="ForcedNote_Fill_Brightness">Variables!$D$552</definedName>
    <definedName name="ForcedNote_Fill_TintandShade">Variables!$D$551</definedName>
    <definedName name="ForcedNote_Glow_Brightness">Variables!$D$554</definedName>
    <definedName name="ForcedNote_Glow_Radius">Variables!$D$556</definedName>
    <definedName name="ForcedNote_Glow_TintandShade">Variables!$D$553</definedName>
    <definedName name="ForcedNote_Glow_Transparency">Variables!$D$555</definedName>
    <definedName name="Forms_Color_Switch">Variables!$J$370</definedName>
    <definedName name="frets">Chart!$C$24</definedName>
    <definedName name="frm_ChartInterface.Left">Variables!$D$415</definedName>
    <definedName name="frm_ChartInterface.Top">Variables!$D$414</definedName>
    <definedName name="frm_ChartInterface.Zoom">Variables!$D$416</definedName>
    <definedName name="frm_ChartInterface_Activate">Variables!$D$413</definedName>
    <definedName name="frm_Float_Info.Left">Variables!$D$400</definedName>
    <definedName name="frm_Float_Info.Top">Variables!$D$399</definedName>
    <definedName name="frm_Float_Info_Offset_Multiplier">Variables!$D$401</definedName>
    <definedName name="frm_Float_Info_PositionTo">Variables!$D$398</definedName>
    <definedName name="frm_Header.Left">Variables!$D$372</definedName>
    <definedName name="frm_Header.Top">Variables!$D$371</definedName>
    <definedName name="frm_Header.Zoom">Variables!$D$373</definedName>
    <definedName name="frm_Header_Activate">Variables!$D$370</definedName>
    <definedName name="frm_Info.Zoom">Variables!$D$378</definedName>
    <definedName name="frm_InputBox.BoxType">Variables!$I$382</definedName>
    <definedName name="frm_InputBox.InputText">Variables!$I$385</definedName>
    <definedName name="frm_InputBox.Left">Variables!$I$379</definedName>
    <definedName name="frm_InputBox.Prompt">Variables!$I$384</definedName>
    <definedName name="frm_InputBox.ShowButtons">Variables!$I$386</definedName>
    <definedName name="frm_InputBox.Title">Variables!$I$383</definedName>
    <definedName name="frm_InputBox.Top">Variables!$I$378</definedName>
    <definedName name="frm_InputBox.Zoom">Variables!$I$380</definedName>
    <definedName name="frm_Instructions.Left">Variables!$D$385</definedName>
    <definedName name="frm_Instructions.Top">Variables!$D$384</definedName>
    <definedName name="frm_Instructions.Zoom">Variables!$D$386</definedName>
    <definedName name="frm_Instructions_Activate">Variables!$D$383</definedName>
    <definedName name="frm_Lists.Left">Variables!$D$392</definedName>
    <definedName name="frm_Lists.Top">Variables!$D$391</definedName>
    <definedName name="frm_Lists.Zoom">Variables!$D$393</definedName>
    <definedName name="frm_Log.Left">Variables!$I$392</definedName>
    <definedName name="frm_Log.Top">Variables!$I$391</definedName>
    <definedName name="frm_Log.Zoom">Variables!$I$393</definedName>
    <definedName name="frm_MachineInterface.Left">Variables!$D$427</definedName>
    <definedName name="frm_MachineInterface.Top">Variables!$D$426</definedName>
    <definedName name="frm_MachineInterface.Zoom">Variables!$D$428</definedName>
    <definedName name="frm_MachineInterface_Activate">Variables!$D$425</definedName>
    <definedName name="frm_Options.Left">Variables!$D$364</definedName>
    <definedName name="frm_Options.Top">Variables!$D$363</definedName>
    <definedName name="frm_Options.Zoom">Variables!$D$365</definedName>
    <definedName name="frm_PatternSheetSelect.Left">Variables!$D$407</definedName>
    <definedName name="frm_PatternSheetSelect.Top">Variables!$D$406</definedName>
    <definedName name="frm_PatternSheetSelect.Zoom">Variables!$D$408</definedName>
    <definedName name="frm_SpRec.Left">Variables!$I$400</definedName>
    <definedName name="frm_SpRec.Override_Hide">Variables!$I$402</definedName>
    <definedName name="frm_SpRec.Top">Variables!$I$399</definedName>
    <definedName name="frm_SpRec.Zoom">Variables!$I$401</definedName>
    <definedName name="frmPatternSheetSelect.Left">Variables!$D$407</definedName>
    <definedName name="frmPatternSheetSelect.Top">Variables!$D$406</definedName>
    <definedName name="frmPatternSheetSelect.Zoom">Variables!$D$408</definedName>
    <definedName name="Genre">Chart!$H$9</definedName>
    <definedName name="GuitarStream">Chart!$H$13</definedName>
    <definedName name="HeaderToggleLevel">Variables!$J$540</definedName>
    <definedName name="icon">Chart!$C$18</definedName>
    <definedName name="Import_Folder">Settings!$E$52</definedName>
    <definedName name="Import_Format">Settings!$E$54</definedName>
    <definedName name="Import_xlsm_Settings_WorkBook_Open">Variables!$D$625</definedName>
    <definedName name="ini_count">Chart!$H$26</definedName>
    <definedName name="INPUTBOX_Accept_Calculated_Steps">Settings!$N$56</definedName>
    <definedName name="Inst_Difficulty">Chart!$I$31</definedName>
    <definedName name="Inst_Introduction">Introduction!$B$2</definedName>
    <definedName name="inst_list">Lists!$X$7</definedName>
    <definedName name="Inst_ModifierKeys">Introduction!$AC$2</definedName>
    <definedName name="Inst_SpecialMentions">Introduction!$T$2</definedName>
    <definedName name="Inst_WhatsNew">Introduction!$K$2</definedName>
    <definedName name="InstallPath">Variables!$D$600</definedName>
    <definedName name="InstallPath_NoIni">Settings!$E$152</definedName>
    <definedName name="Instructions_Actions">Variables!$C$318</definedName>
    <definedName name="Instructions_Auto_Mode">Variables!$D$639</definedName>
    <definedName name="Instructions_Form_AutoOpen">Variables!$D$640</definedName>
    <definedName name="Instrument">Chart!$N$31</definedName>
    <definedName name="Instrument_Last">Variables!$D$535</definedName>
    <definedName name="KeysStream">Chart!$H$21</definedName>
    <definedName name="LastAction">Chart!$C$33</definedName>
    <definedName name="LastIssuedAction">Variables!$J$549</definedName>
    <definedName name="lbl_Track_BPM_Action">Variables!$B$35</definedName>
    <definedName name="lbl_Track_BPM_Action_CI">Variables!$BV$35</definedName>
    <definedName name="lbl_Track_InstrumentEvent_Action">Variables!$B$99</definedName>
    <definedName name="lbl_Track_InstrumentEvent_Action_CI">Variables!$BV$99</definedName>
    <definedName name="lbl_Track_Lyric_Action_CI">Variables!$CZ$99</definedName>
    <definedName name="lbl_Track_Lyrics_Action">Variables!$AF$99</definedName>
    <definedName name="lbl_Track_Lyrics_Action_CI">Variables!$BV$227</definedName>
    <definedName name="lbl_Track_Mark_Action">Variables!$AF$195</definedName>
    <definedName name="lbl_Track_Mark_Action_CI">Variables!$CZ$195</definedName>
    <definedName name="lbl_Track_NoteCount_Action">Variables!$B$131</definedName>
    <definedName name="lbl_Track_NoteCount_Action_CI">Variables!$BV$131</definedName>
    <definedName name="lbl_Track_NoteCountLabel_Action_CI">Variables!$CZ$227</definedName>
    <definedName name="lbl_Track_Section_Action">Variables!$AF$131</definedName>
    <definedName name="lbl_Track_Section_Action_CI">Variables!$CZ$131</definedName>
    <definedName name="lbl_Track_Solo_Action">Variables!$B$163</definedName>
    <definedName name="lbl_Track_Solo_Action_CI">Variables!$BV$163</definedName>
    <definedName name="lbl_Track_StarPower_Action">Variables!$AF$163</definedName>
    <definedName name="lbl_Track_StarPower_Action_CI">Variables!$CZ$163</definedName>
    <definedName name="lbl_Track_Tick_Action">Variables!$AF$3</definedName>
    <definedName name="lbl_Track_Tick_Action_CI">Variables!$CZ$3</definedName>
    <definedName name="lbl_Track_TickNo_Action">Variables!$B$3</definedName>
    <definedName name="lbl_Track_TickNo_Action_CI">Variables!$BV$3</definedName>
    <definedName name="lbl_Track_Time_Action">Variables!$AF$35</definedName>
    <definedName name="lbl_Track_Time_Action_CI">Variables!$CZ$35</definedName>
    <definedName name="lbl_Track_TrackEvent_Action">Variables!$B$195</definedName>
    <definedName name="lbl_Track_TrackEvent_Action_CI">Variables!$BV$195</definedName>
    <definedName name="lbl_Track_TS1_Action">Variables!$B$67</definedName>
    <definedName name="lbl_Track_TS1_Action_CI">Variables!$BV$67</definedName>
    <definedName name="lbl_Track_TS2_Action">Variables!$AF$67</definedName>
    <definedName name="lbl_Track_TS2_Action_CI">Variables!$CZ$67</definedName>
    <definedName name="link_name_a">Chart!$AD$25</definedName>
    <definedName name="link_name_b">Chart!$AD$27</definedName>
    <definedName name="List_SheetVisibility">Lists!$D$25</definedName>
    <definedName name="loading_Phrase">Chart!$H$29</definedName>
    <definedName name="Log_Sendstring">Variables!$C$582</definedName>
    <definedName name="Luminance_MinDifference_Allowed">Variables!$D$529</definedName>
    <definedName name="Machine_LastAction">'The Machine'!$M$8</definedName>
    <definedName name="MacroColumn">Variables!$D$495</definedName>
    <definedName name="MacroLimitNested">Variables!$D$498</definedName>
    <definedName name="MacroList">Macros!$A$1</definedName>
    <definedName name="MacroPause">Variables!$D$497</definedName>
    <definedName name="MacroRecColumn">Variables!$D$494</definedName>
    <definedName name="MacroRecording">Variables!$D$492</definedName>
    <definedName name="MacroRecRow">Variables!$D$493</definedName>
    <definedName name="MacroRow">Variables!$D$496</definedName>
    <definedName name="Mark_Rows">Variables!$J$542</definedName>
    <definedName name="MediaType">Chart!$C$17</definedName>
    <definedName name="MetaData">Settings!$E$48</definedName>
    <definedName name="MetaDataToggleLevel">Variables!$J$539</definedName>
    <definedName name="modChart">Chart!$C$20</definedName>
    <definedName name="MSGBOX_Answer_Clean_Sheet">Settings!$N$53</definedName>
    <definedName name="MSGBOX_Export_SaveCurrentTrack">Settings!$N$58</definedName>
    <definedName name="MSGBOX_Export_Settings">Settings!$N$50</definedName>
    <definedName name="MSGBOX_Import_Metadata">Settings!$N$55</definedName>
    <definedName name="MSGBOX_Import_Settings">Settings!$N$51</definedName>
    <definedName name="MSGBOX_LoadInst_SaveCurrentInstrument">Settings!$N$59</definedName>
    <definedName name="multiplier_note">Chart!$H$27</definedName>
    <definedName name="MusicStream">Chart!$H$12</definedName>
    <definedName name="Name">Chart!$H$5</definedName>
    <definedName name="NewMeasure">Patterns!$B$5</definedName>
    <definedName name="NewSteps">Patterns!$B$6</definedName>
    <definedName name="NormalNote_Fill_Brightness">Variables!$D$559</definedName>
    <definedName name="NormalNote_Fill_TintandShade">Variables!$D$558</definedName>
    <definedName name="NormalNote_Glow_Brightness">Variables!$D$561</definedName>
    <definedName name="NormalNote_Glow_Radius">Variables!$D$563</definedName>
    <definedName name="NormalNote_Glow_TintandShade">Variables!$D$560</definedName>
    <definedName name="NormalNote_Glow_Transparency">Variables!$D$562</definedName>
    <definedName name="NoteCount">Variables!$D$542</definedName>
    <definedName name="NotePattern.CopyPicture">Settings!$H$149</definedName>
    <definedName name="NotePatterns_Forced">Settings!$E$146</definedName>
    <definedName name="NotePatterns_Open">Settings!$E$147</definedName>
    <definedName name="NotePatterns_Tap">Settings!$E$145</definedName>
    <definedName name="notes_chart">Variables!$B$648</definedName>
    <definedName name="NoteValues">Settings!$F$117</definedName>
    <definedName name="NoteValues_DoubleBass">Settings!$M$117</definedName>
    <definedName name="NoteValues_DoubleGuitar">Settings!$M$117</definedName>
    <definedName name="NoteValues_DoubleRhythm">Settings!$M$117</definedName>
    <definedName name="NoteValues_Drums">Settings!$M$132</definedName>
    <definedName name="NoteValues_GHLBass">Settings!$F$132</definedName>
    <definedName name="NoteValues_GHLGuitar">Settings!$F$132</definedName>
    <definedName name="NoteValues_Keyboard">Settings!$M$117</definedName>
    <definedName name="NoteValues_Single">Settings!$M$117</definedName>
    <definedName name="Offset">Chart!$C$13</definedName>
    <definedName name="P_V_">Program!$AH$33</definedName>
    <definedName name="P_V_Album">Program!$AH$31</definedName>
    <definedName name="P_V_Artist">Program!$AH$11</definedName>
    <definedName name="P_V_BPM">Program!$AH$29</definedName>
    <definedName name="P_V_BPM_Steps">Program!$AH$18</definedName>
    <definedName name="P_V_Charter">Program!$AH$15</definedName>
    <definedName name="P_V_Diff">Program!$AH$13</definedName>
    <definedName name="P_V_Duration">Program!$AH$6</definedName>
    <definedName name="P_V_Ex_Format">Program!$AH$32</definedName>
    <definedName name="P_V_FileName">Program!$AH$28</definedName>
    <definedName name="P_V_Genre">Program!$AH$12</definedName>
    <definedName name="P_V_GuitarStream">Program!$AH$17</definedName>
    <definedName name="P_V_i">Program!$AH$20</definedName>
    <definedName name="P_V_Inst">Program!$AH$14</definedName>
    <definedName name="P_V_j">Program!$AH$21</definedName>
    <definedName name="P_V_k">Program!$AH$22</definedName>
    <definedName name="P_V_MaxBPM">Program!$AH$19</definedName>
    <definedName name="P_V_MinBPM">Program!$AH$7</definedName>
    <definedName name="P_V_MusicStream">Program!$AH$16</definedName>
    <definedName name="P_V_Pads">Program!$AH$23</definedName>
    <definedName name="P_V_Pads_1">Program!$AH$24</definedName>
    <definedName name="P_V_Pads_2">Program!$AH$25</definedName>
    <definedName name="P_V_Pattern">Program!$AH$26</definedName>
    <definedName name="P_V_Pattern_1">Program!$AH$27</definedName>
    <definedName name="P_V_SongFolder">Program!$AH$30</definedName>
    <definedName name="P_V_Steps">Program!$AH$8</definedName>
    <definedName name="P_V_TS1">Program!$AH$9</definedName>
    <definedName name="P_V_TS2">Program!$AH$10</definedName>
    <definedName name="PatternFileOpen">Settings!$E$10</definedName>
    <definedName name="PatternListHeading">Patterns!$C$10</definedName>
    <definedName name="PatternName">Patterns!$B$4</definedName>
    <definedName name="PatternPath">Patterns!$C$1</definedName>
    <definedName name="PlayAll">Chart!$P$9</definedName>
    <definedName name="Player2">Chart!$C$19</definedName>
    <definedName name="PlayKK">Chart!$P$10</definedName>
    <definedName name="PlaylistTrack">Chart!$P$6</definedName>
    <definedName name="PlayOn">Chart!$P$8</definedName>
    <definedName name="PreviewEnd">Chart!$C$15</definedName>
    <definedName name="PreviewStart">Chart!$C$14</definedName>
    <definedName name="ProDrums">Chart!$C$22</definedName>
    <definedName name="Program">Program!$M$4</definedName>
    <definedName name="Program_Backup">Program!$Z$4</definedName>
    <definedName name="Program_Exe">Program!$C$20</definedName>
    <definedName name="Program_ExeLevel">Variables!$D$588</definedName>
    <definedName name="Program_ExeLine">Variables!$D$590</definedName>
    <definedName name="Program_ExeNext">Variables!$D$589</definedName>
    <definedName name="Program_MaxExecuteLines">Settings!$E$91</definedName>
    <definedName name="Program_Running">Variables!$D$591</definedName>
    <definedName name="Program_Variables">Program!$R$4</definedName>
    <definedName name="Program_Variables_Backup">Program!$AF$4</definedName>
    <definedName name="Project_BPM_Step">Program!$F$8</definedName>
    <definedName name="Project_ExeList">Program!$C$20</definedName>
    <definedName name="Project_MaxBPM">Program!$E$8</definedName>
    <definedName name="Project_MinBPM">Program!$D$8</definedName>
    <definedName name="Project_Name">Program!$D$14</definedName>
    <definedName name="Project_Program">Program!$L$4</definedName>
    <definedName name="Project_Program_Variables">Program!$R$4</definedName>
    <definedName name="Project_Stream">Program!$C$10</definedName>
    <definedName name="Project_Stream_Folder">Variables!$D$593</definedName>
    <definedName name="Project_Stream_ID">Variables!$D$592</definedName>
    <definedName name="Project_Stream_Name">Variables!$D$594</definedName>
    <definedName name="Project_Stream_Rename">Variables!$D$595</definedName>
    <definedName name="Resolution">Chart!$C$5</definedName>
    <definedName name="RhythmStream">Chart!$H$14</definedName>
    <definedName name="Sample_Playback_ElapsedTime_Adjust">Variables!$K$440</definedName>
    <definedName name="Sample_Playback_PlayFrom">Variables!$K$438</definedName>
    <definedName name="Sample_Playback_Playing">Variables!$K$435</definedName>
    <definedName name="Sample_Playback_PlayTo">Variables!$K$439</definedName>
    <definedName name="Sample_Playback_Speed">Variables!$K$437</definedName>
    <definedName name="Sample_Playback_Volume">Variables!$K$436</definedName>
    <definedName name="Scroll_Step_Levels">Variables!$BS$1</definedName>
    <definedName name="ShortCut_Activate_Patterns_Sheet">Variables!$D$628</definedName>
    <definedName name="ShortCut_Add_Samples_to_SampleList">Variables!$D$629</definedName>
    <definedName name="ShortCut_Enter_StarPower_Range">Variables!$D$630</definedName>
    <definedName name="ShortCut_Enter_Sustain_Range">Variables!$D$631</definedName>
    <definedName name="ShortCut_Interfaces_EditMode">Variables!$D$632</definedName>
    <definedName name="ShortCut_New_Pattern_Range">Variables!$D$633</definedName>
    <definedName name="ShortCut_Select_Action_Column">Variables!$D$634</definedName>
    <definedName name="ShortCuts_Enabled">Variables!$D$627</definedName>
    <definedName name="Song_Length">Chart!$C$10</definedName>
    <definedName name="SongFolder">Chart!$C$3</definedName>
    <definedName name="SongName">Chart!$H$5</definedName>
    <definedName name="Songs_Dir">Variables!$J$467</definedName>
    <definedName name="Speech_Enable">Settings!$E$18</definedName>
    <definedName name="SpeechFeedback_Enable">Settings!$E$20</definedName>
    <definedName name="SpeechRecognition_Action">Variables!$C$783</definedName>
    <definedName name="SpeechRecognition_Active">Variables!$D$637</definedName>
    <definedName name="SpeechRecognition_Application.Run">Variables!$C$781</definedName>
    <definedName name="SpeechRecognition_Confirmation">Settings!$E$24</definedName>
    <definedName name="SpeechRecognition_DictationState_Enable">Variables!$D$636</definedName>
    <definedName name="SpeechRecognition_Enable">Settings!$E$22</definedName>
    <definedName name="SpeechRecognition_Items">Variables!$B$785</definedName>
    <definedName name="SpeechRecognition_Purge">Settings!$E$23</definedName>
    <definedName name="SpeechRecognition_Variables_Pads">Variables!$B$732</definedName>
    <definedName name="SpeechRecognition_Variables_Punctuation">Variables!$B$757</definedName>
    <definedName name="Splash_BackGround_Color">Variables!$D$609</definedName>
    <definedName name="SpRec_Confirmation_Act">Settings!$N$95</definedName>
    <definedName name="SpRec_Confirmation_Clr">Settings!$K$105</definedName>
    <definedName name="SpRec_Confirmation_ClrP">Settings!$K$106</definedName>
    <definedName name="SpRec_Confirmation_Color">Settings!$N$103</definedName>
    <definedName name="SpRec_Confirmation_Copy">Settings!$K$102</definedName>
    <definedName name="SpRec_Confirmation_Fin">Settings!$N$100</definedName>
    <definedName name="SpRec_Confirmation_Instrument">Settings!$N$104</definedName>
    <definedName name="SpRec_Confirmation_Last">Settings!$N$105</definedName>
    <definedName name="SpRec_Confirmation_Macro">Settings!$N$96</definedName>
    <definedName name="SpRec_Confirmation_Mark">Settings!$K$96</definedName>
    <definedName name="SpRec_Confirmation_Markers">Settings!$K$97</definedName>
    <definedName name="SpRec_Confirmation_Mov">Settings!$K$95</definedName>
    <definedName name="SpRec_Confirmation_NamedRange">Settings!$N$106</definedName>
    <definedName name="SpRec_Confirmation_Note">Settings!$K$98</definedName>
    <definedName name="SpRec_Confirmation_Number_Test">Settings!$K$109</definedName>
    <definedName name="SpRec_Confirmation_Offset">Settings!$N$99</definedName>
    <definedName name="SpRec_Confirmation_Over">Settings!$K$101</definedName>
    <definedName name="SpRec_Confirmation_Paste">Settings!$K$104</definedName>
    <definedName name="SpRec_Confirmation_Pat">Settings!$N$102</definedName>
    <definedName name="SpRec_Confirmation_Rep">Settings!$N$101</definedName>
    <definedName name="SpRec_Confirmation_Sel">Settings!$K$103</definedName>
    <definedName name="SpRec_Confirmation_Shift">Settings!$K$100</definedName>
    <definedName name="SpRec_Confirmation_Stream">Settings!$N$98</definedName>
    <definedName name="SpRec_Confirmation_Track">Settings!$N$97</definedName>
    <definedName name="SpRec_Instructions">Lists!$AU$3</definedName>
    <definedName name="SpRec_List_Act">Lists!$AO$28</definedName>
    <definedName name="SpRec_List_Genre">Lists!$AK$22</definedName>
    <definedName name="SpRec_List_Macro">Lists!$AO$22</definedName>
    <definedName name="SpRec_List_Mark">Lists!$AO$34</definedName>
    <definedName name="SpRec_List_MetaData">Lists!$AO$120</definedName>
    <definedName name="SpRec_List_Number">Lists!$AO$229</definedName>
    <definedName name="SpRec_List_Order">Lists!$AO$208</definedName>
    <definedName name="SpRec_List_Pad_Lane">Lists!$AO$95</definedName>
    <definedName name="SpRec_List_Page">Lists!$AO$49</definedName>
    <definedName name="SpRec_List_Pattern">Lists!$AO$25</definedName>
    <definedName name="SpRec_List_Section">Lists!$AO$31</definedName>
    <definedName name="SpRec_List_Setting">Lists!$AO$200</definedName>
    <definedName name="SpRec_List_Sheet">Lists!$AO$38</definedName>
    <definedName name="SpRec_List_Tab">Lists!$AO$63</definedName>
    <definedName name="SpRec_Lists">Lists!$AO$3</definedName>
    <definedName name="Starting_Measure_Number">Chart!$C$28</definedName>
    <definedName name="Steps">Variables!$J$534</definedName>
    <definedName name="Steps1">Chart!$C$9</definedName>
    <definedName name="Steps1Backup">Variables!$J$535</definedName>
    <definedName name="Steps2">Chart!$D$9</definedName>
    <definedName name="Streams">Variables!$D$566</definedName>
    <definedName name="SU_Clear_Scheduled_DefaultSeconds">Variables!$J$554</definedName>
    <definedName name="SU_Clear_Scheduled_Time">Variables!$J$556</definedName>
    <definedName name="SU_Clear_Scheduler_Enabled">Variables!$J$555</definedName>
    <definedName name="Sustain_Gap">Settings!$E$40</definedName>
    <definedName name="Sustain_Gradient">Settings!$E$42</definedName>
    <definedName name="Sustain_MaxTint">Settings!$E$41</definedName>
    <definedName name="Sustain_MinValue">Settings!$E$43</definedName>
    <definedName name="Sustain_Visuals">Settings!$E$39</definedName>
    <definedName name="Sync_CumulativeTimeDifference">Variables!$J$547</definedName>
    <definedName name="Sync_MaxSway">Variables!$J$546</definedName>
    <definedName name="sysex_high_hat_ctrl">Chart!$AD$22</definedName>
    <definedName name="sysex_open_bas">Chart!$AD$20</definedName>
    <definedName name="sysex_rimshot">Chart!$AD$21</definedName>
    <definedName name="sysex_slider">Chart!$AD$19</definedName>
    <definedName name="TapNote_Fill_Brightness">Variables!$D$545</definedName>
    <definedName name="TapNote_Fill_TintandShade">Variables!$D$544</definedName>
    <definedName name="TapNote_Glow_Brightness">Variables!$D$547</definedName>
    <definedName name="TapNote_Glow_Radius">Variables!$D$549</definedName>
    <definedName name="TapNote_Glow_TintandShade">Variables!$D$546</definedName>
    <definedName name="TapNote_Glow_Transparency">Variables!$D$548</definedName>
    <definedName name="TargetCell">Variables!$D$540</definedName>
    <definedName name="TempRange">Variables!$J$566</definedName>
    <definedName name="TickRoundMethod">Settings!$E$50</definedName>
    <definedName name="tickStart">Chart!$C$7</definedName>
    <definedName name="TimeSignature1">Chart!$C$8</definedName>
    <definedName name="TimeSignature2">Chart!$D$8</definedName>
    <definedName name="TM_Address_SampleList">Variables!$BI$1</definedName>
    <definedName name="TM_Chart_Actions">Variables!$F$261</definedName>
    <definedName name="TM_CopyMethod">Samples!$D$4</definedName>
    <definedName name="TM_HitMargin_Height">Variables!$D$477</definedName>
    <definedName name="TM_HitMargin_Left">Variables!$D$474</definedName>
    <definedName name="TM_HitMargin_Top">Variables!$D$475</definedName>
    <definedName name="TM_HitMargin_Width">Variables!$D$476</definedName>
    <definedName name="TM_Hold_Effect_Multiplier">Variables!$K$455</definedName>
    <definedName name="TM_Hold_Effect_Sleep">Variables!$K$457</definedName>
    <definedName name="TM_Hold_Effect_Steps">Variables!$K$456</definedName>
    <definedName name="TM_Hold_Effect_Time">Variables!$K$454</definedName>
    <definedName name="TM_Interface_Enable_mciString_TextBox">Variables!$D$454</definedName>
    <definedName name="TM_Keys_Enable">Variables!$D$456</definedName>
    <definedName name="TM_Keys_ForcedColumn">Variables!$D$459</definedName>
    <definedName name="TM_Keys_ForcedToggle">Variables!$D$458</definedName>
    <definedName name="TM_Keys_Key1">Variables!$D$462</definedName>
    <definedName name="TM_Keys_Key1_Value">Variables!$D$465</definedName>
    <definedName name="TM_Keys_Key2">Variables!$D$463</definedName>
    <definedName name="TM_Keys_Key2_Value">Variables!$D$466</definedName>
    <definedName name="TM_Keys_Key3">Variables!$D$464</definedName>
    <definedName name="TM_Keys_Key3_Value">Variables!$D$467</definedName>
    <definedName name="TM_Keys_Pad">Variables!$D$457</definedName>
    <definedName name="TM_Keys_TapColumn">Variables!$D$461</definedName>
    <definedName name="TM_Keys_TapToggle">Variables!$D$460</definedName>
    <definedName name="TM_Machine_Actions">Variables!$P$261</definedName>
    <definedName name="TM_mci_Commands">Variables!$U$261</definedName>
    <definedName name="TM_mciTest_Description">Variables!$K$463</definedName>
    <definedName name="TM_Mouse_DoubleClickSpeed">Variables!$D$442</definedName>
    <definedName name="TM_Mouse_DoubleClickWait_Max">Variables!$D$443</definedName>
    <definedName name="TM_Mouse_Hold">Variables!$D$447</definedName>
    <definedName name="TM_Mouse_Long">Variables!$D$446</definedName>
    <definedName name="TM_Mouse_Short">Variables!$D$445</definedName>
    <definedName name="TM_Mouse_Single">Variables!$D$444</definedName>
    <definedName name="TM_Mouse_Value_Fourth">Variables!$D$452</definedName>
    <definedName name="TM_Mouse_Value_Left">Variables!$D$449</definedName>
    <definedName name="TM_Mouse_Value_Right">Variables!$D$450</definedName>
    <definedName name="TM_Mouse_Value_Third">Variables!$D$451</definedName>
    <definedName name="TM_pages_indices">Variables!$K$460</definedName>
    <definedName name="TM_Pages_PageIndex">Variables!$K$459</definedName>
    <definedName name="TM_Paused">Variables!$K$443</definedName>
    <definedName name="TM_PauseThreshold">Samples!$H$7</definedName>
    <definedName name="TM_Playing">Variables!$K$442</definedName>
    <definedName name="TM_Record_Alignment">Variables!$K$427</definedName>
    <definedName name="TM_Record_AutoRecord">Settings!$E$105</definedName>
    <definedName name="TM_Record_BitsPerSample">Settings!$E$102</definedName>
    <definedName name="TM_Record_BytesPerSec">Variables!$K$426</definedName>
    <definedName name="TM_Record_Channels">Settings!$E$103</definedName>
    <definedName name="TM_Record_FileName">Settings!$E$108</definedName>
    <definedName name="TM_Record_FileName_Default">Settings!$E$110</definedName>
    <definedName name="TM_Record_Folder">Settings!$E$106</definedName>
    <definedName name="TM_Record_Folder_Other">Settings!$D$107</definedName>
    <definedName name="TM_Record_SamplesPerSec">Settings!$E$104</definedName>
    <definedName name="TM_Record_TimeFormat">Variables!$K$425</definedName>
    <definedName name="TM_Recording">Variables!$K$448</definedName>
    <definedName name="TM_RowOffset">Variables!$K$444</definedName>
    <definedName name="TM_SampleCopy">Samples!$D$11</definedName>
    <definedName name="TM_SampleDir">Variables!$J$466</definedName>
    <definedName name="TM_SampleList">Samples!$C$15</definedName>
    <definedName name="TM_Samples_Cell_BeforeChange">Variables!$K$452</definedName>
    <definedName name="TM_Samples_Disable_ChangeEvent">Variables!$K$451</definedName>
    <definedName name="TM_Samples_Open">Variables!$K$429</definedName>
    <definedName name="TM_SampleTable_SampleNo">Variables!$K$450</definedName>
    <definedName name="TM_ScrollTest_Description">Variables!$K$462</definedName>
    <definedName name="TM_SetCopies">Samples!$D$3</definedName>
    <definedName name="TM_Sheet_Collapse_Ribbon">Variables!$D$487</definedName>
    <definedName name="TM_Sheet_Show_FormulaBar">Variables!$D$485</definedName>
    <definedName name="TM_Sheet_Show_Headings">Variables!$D$486</definedName>
    <definedName name="TM_Songs_Tracks">Samples!$Y$13</definedName>
    <definedName name="TM_SpeedVar">Samples!$H$4</definedName>
    <definedName name="TM_StreamType">Samples!$H$6</definedName>
    <definedName name="TM_TimerLog_Enabled">Variables!$K$446</definedName>
    <definedName name="TM_Video_ChVideo_Open">Variables!$D$430</definedName>
    <definedName name="TM_Video_FileName">Variables!$D$432</definedName>
    <definedName name="TM_Video_Length">Variables!$D$433</definedName>
    <definedName name="TM_Video_Playing">Variables!$D$437</definedName>
    <definedName name="TM_Video_Repeat_Option">Variables!$D$438</definedName>
    <definedName name="TM_Video_Repeat_Time">Variables!$D$439</definedName>
    <definedName name="TM_Video_Size">Variables!$D$434</definedName>
    <definedName name="TM_Video_Speed">Variables!$D$440</definedName>
    <definedName name="TM_Video_StartPosition">Variables!$D$436</definedName>
    <definedName name="TM_Video_VideoFile_Open">Variables!$D$431</definedName>
    <definedName name="TM_Video_Volume">Variables!$D$435</definedName>
    <definedName name="TM_VolVar">Samples!$H$3</definedName>
    <definedName name="TM_Wheel_Count_ScrollStepsLevel">Variables!$K$475</definedName>
    <definedName name="TM_Wheel_DefaultScrollSteps">Variables!$K$472</definedName>
    <definedName name="TM_Wheel_DelayBeforeCellSelect">Variables!$K$478</definedName>
    <definedName name="TM_Wheel_ElapsedTime">Variables!$D$478</definedName>
    <definedName name="TM_Wheel_Enabled">Variables!$D$472</definedName>
    <definedName name="TM_Wheel_Reverse_MultiPage_Direction">Variables!$D$473</definedName>
    <definedName name="TM_Wheel_ScrollLevelChange_RejectTime">Variables!$K$477</definedName>
    <definedName name="TM_Wheel_ScrollSnap_Direction">Variables!$K$479</definedName>
    <definedName name="TM_Wheel_ScrollSnap_Selection_Method">Variables!$K$480</definedName>
    <definedName name="TM_Wheel_ScrollStepsLevel">Variables!$K$476</definedName>
    <definedName name="TM_Wheel_SelectFromTopRatio">Variables!$K$473</definedName>
    <definedName name="TM_Wheel_SelectFromTopRowNumber">Variables!$K$474</definedName>
    <definedName name="Track_BlackMode_Tint">Variables!$J$559</definedName>
    <definedName name="TS_Change">Settings!$G$31</definedName>
    <definedName name="TS_MeasureLine_Tint_BlackMode">Variables!$J$560</definedName>
    <definedName name="TS_NoteLine_Tint_BlackMode">Variables!$J$561</definedName>
    <definedName name="UserForm_InfoLog_Load_Color">Variables!$D$523</definedName>
    <definedName name="UserForm_MachineInterface_Load_Color">Variables!$D$522</definedName>
    <definedName name="USERFORM_Show_Log_Import">Settings!$N$48</definedName>
    <definedName name="UseShapes">Settings!$E$37</definedName>
    <definedName name="Video_Start_Time">Chart!$C$16</definedName>
    <definedName name="VideoFile">Variables!$J$544</definedName>
    <definedName name="VideoStream">Chart!$H$24</definedName>
    <definedName name="VocalStream">Chart!$H$20</definedName>
    <definedName name="Year">Chart!$H$8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F33" i="1" l="1"/>
  <c r="BIP33" i="1"/>
  <c r="BGH33" i="1"/>
  <c r="AUT33" i="1"/>
  <c r="AQD33" i="1"/>
  <c r="ANV33" i="1"/>
  <c r="ACH33" i="1"/>
  <c r="XR33" i="1"/>
  <c r="VJ33" i="1"/>
  <c r="MD33" i="1"/>
  <c r="JV33" i="1"/>
  <c r="FF33" i="1"/>
  <c r="CX33" i="1"/>
  <c r="AC60" i="9"/>
  <c r="AC59" i="9"/>
  <c r="AC58" i="9"/>
  <c r="AC57" i="9"/>
  <c r="AC56" i="9"/>
  <c r="AC55" i="9"/>
  <c r="AC52" i="9"/>
  <c r="AC51" i="9"/>
  <c r="AC47" i="9"/>
  <c r="AC42" i="9"/>
  <c r="AC38" i="9"/>
  <c r="AC31" i="9"/>
  <c r="AC23" i="9"/>
  <c r="AC22" i="9"/>
  <c r="AC21" i="9"/>
  <c r="AC20" i="9"/>
  <c r="AH32" i="9"/>
  <c r="AJ26" i="9"/>
  <c r="AJ23" i="9"/>
  <c r="AH19" i="9"/>
  <c r="AH18" i="9"/>
  <c r="AH17" i="9"/>
  <c r="AH16" i="9"/>
  <c r="AH15" i="9"/>
  <c r="AH14" i="9"/>
  <c r="AH13" i="9"/>
  <c r="AH12" i="9"/>
  <c r="AH11" i="9"/>
  <c r="AH10" i="9"/>
  <c r="AH9" i="9"/>
  <c r="AH8" i="9"/>
  <c r="AH7" i="9"/>
  <c r="AH6" i="9"/>
  <c r="D11" i="9"/>
  <c r="D12" i="9"/>
  <c r="S4" i="9"/>
  <c r="O56" i="9"/>
  <c r="O55" i="9"/>
  <c r="O54" i="9"/>
  <c r="O50" i="9"/>
  <c r="O49" i="9"/>
  <c r="O46" i="9"/>
  <c r="D14" i="9"/>
  <c r="AK25" i="27"/>
  <c r="AK26" i="27"/>
  <c r="AJ28" i="27"/>
  <c r="AJ29" i="27"/>
  <c r="AJ30" i="27"/>
  <c r="AJ31" i="27"/>
  <c r="AJ32" i="27"/>
  <c r="AJ33" i="27"/>
  <c r="AJ34" i="27"/>
  <c r="AJ35" i="27"/>
  <c r="AJ36" i="27"/>
  <c r="AJ37" i="27"/>
  <c r="AJ194" i="27"/>
  <c r="AJ226" i="27"/>
  <c r="AJ224" i="27"/>
  <c r="AJ121" i="27"/>
  <c r="AJ122" i="27"/>
  <c r="AJ38" i="27"/>
  <c r="AJ39" i="27"/>
  <c r="AJ40" i="27"/>
  <c r="AJ41" i="27"/>
  <c r="AJ127" i="27"/>
  <c r="AJ42" i="27"/>
  <c r="AJ43" i="27"/>
  <c r="AJ44" i="27"/>
  <c r="AJ45" i="27"/>
  <c r="AJ46" i="27"/>
  <c r="AJ47" i="27"/>
  <c r="AJ48" i="27"/>
  <c r="AJ49" i="27"/>
  <c r="AJ50" i="27"/>
  <c r="AJ51" i="27"/>
  <c r="AJ52" i="27"/>
  <c r="AJ53" i="27"/>
  <c r="AJ54" i="27"/>
  <c r="AJ55" i="27"/>
  <c r="AJ56" i="27"/>
  <c r="AJ57" i="27"/>
  <c r="AJ58" i="27"/>
  <c r="AJ59" i="27"/>
  <c r="AJ60" i="27"/>
  <c r="AJ61" i="27"/>
  <c r="AJ62" i="27"/>
  <c r="AJ63" i="27"/>
  <c r="AJ64" i="27"/>
  <c r="AJ65" i="27"/>
  <c r="AJ66" i="27"/>
  <c r="AJ67" i="27"/>
  <c r="AJ68" i="27"/>
  <c r="AJ69" i="27"/>
  <c r="AJ192" i="27"/>
  <c r="AJ70" i="27"/>
  <c r="AJ71" i="27"/>
  <c r="AJ72" i="27"/>
  <c r="AJ73" i="27"/>
  <c r="AJ74" i="27"/>
  <c r="AJ75" i="27"/>
  <c r="AJ76" i="27"/>
  <c r="AJ77" i="27"/>
  <c r="AJ78" i="27"/>
  <c r="AJ79" i="27"/>
  <c r="AJ80" i="27"/>
  <c r="AJ81" i="27"/>
  <c r="AJ82" i="27"/>
  <c r="AJ83" i="27"/>
  <c r="AJ84" i="27"/>
  <c r="AJ85" i="27"/>
  <c r="AJ86" i="27"/>
  <c r="AJ87" i="27"/>
  <c r="AJ88" i="27"/>
  <c r="AJ89" i="27"/>
  <c r="AJ90" i="27"/>
  <c r="AJ91" i="27"/>
  <c r="AJ92" i="27"/>
  <c r="AJ93" i="27"/>
  <c r="AJ94" i="27"/>
  <c r="AJ95" i="27"/>
  <c r="AJ98" i="27"/>
  <c r="AJ99" i="27"/>
  <c r="AJ100" i="27"/>
  <c r="AJ101" i="27"/>
  <c r="AJ102" i="27"/>
  <c r="AJ103" i="27"/>
  <c r="AJ104" i="27"/>
  <c r="AJ105" i="27"/>
  <c r="AJ106" i="27"/>
  <c r="AJ107" i="27"/>
  <c r="AJ108" i="27"/>
  <c r="AJ109" i="27"/>
  <c r="AJ110" i="27"/>
  <c r="AJ112" i="27"/>
  <c r="AJ113" i="27"/>
  <c r="AJ114" i="27"/>
  <c r="AJ115" i="27"/>
  <c r="AJ116" i="27"/>
  <c r="AJ117" i="27"/>
  <c r="AJ118" i="27"/>
  <c r="AJ119" i="27"/>
  <c r="AJ120" i="27"/>
  <c r="AJ123" i="27"/>
  <c r="AJ124" i="27"/>
  <c r="AJ125" i="27"/>
  <c r="AJ126" i="27"/>
  <c r="AJ128" i="27"/>
  <c r="AJ129" i="27"/>
  <c r="AJ130" i="27"/>
  <c r="AJ131" i="27"/>
  <c r="AJ132" i="27"/>
  <c r="AJ133" i="27"/>
  <c r="AJ134" i="27"/>
  <c r="AJ135" i="27"/>
  <c r="AJ136" i="27"/>
  <c r="AJ137" i="27"/>
  <c r="AJ138" i="27"/>
  <c r="AJ139" i="27"/>
  <c r="AJ140" i="27"/>
  <c r="AJ141" i="27"/>
  <c r="AJ142" i="27"/>
  <c r="AJ143" i="27"/>
  <c r="AJ144" i="27"/>
  <c r="AJ145" i="27"/>
  <c r="AJ146" i="27"/>
  <c r="AJ147" i="27"/>
  <c r="AJ148" i="27"/>
  <c r="AJ149" i="27"/>
  <c r="AJ150" i="27"/>
  <c r="AJ151" i="27"/>
  <c r="AJ152" i="27"/>
  <c r="AJ153" i="27"/>
  <c r="AJ154" i="27"/>
  <c r="AJ155" i="27"/>
  <c r="AJ156" i="27"/>
  <c r="AJ157" i="27"/>
  <c r="AJ158" i="27"/>
  <c r="AJ159" i="27"/>
  <c r="AJ160" i="27"/>
  <c r="AJ161" i="27"/>
  <c r="AJ162" i="27"/>
  <c r="AJ163" i="27"/>
  <c r="AJ164" i="27"/>
  <c r="AJ165" i="27"/>
  <c r="AJ166" i="27"/>
  <c r="AJ167" i="27"/>
  <c r="AJ168" i="27"/>
  <c r="AJ169" i="27"/>
  <c r="AJ170" i="27"/>
  <c r="AJ171" i="27"/>
  <c r="AJ172" i="27"/>
  <c r="AJ173" i="27"/>
  <c r="AJ174" i="27"/>
  <c r="AJ175" i="27"/>
  <c r="AJ176" i="27"/>
  <c r="AJ177" i="27"/>
  <c r="AJ178" i="27"/>
  <c r="AJ179" i="27"/>
  <c r="AJ180" i="27"/>
  <c r="AJ181" i="27"/>
  <c r="AJ182" i="27"/>
  <c r="AJ184" i="27"/>
  <c r="AJ185" i="27"/>
  <c r="AJ186" i="27"/>
  <c r="AJ187" i="27"/>
  <c r="AJ188" i="27"/>
  <c r="AJ189" i="27"/>
  <c r="AJ190" i="27"/>
  <c r="AJ191" i="27"/>
  <c r="AJ193" i="27"/>
  <c r="AJ195" i="27"/>
  <c r="AJ196" i="27"/>
  <c r="AJ197" i="27"/>
  <c r="AJ198" i="27"/>
  <c r="AJ199" i="27"/>
  <c r="AJ200" i="27"/>
  <c r="AJ201" i="27"/>
  <c r="AJ202" i="27"/>
  <c r="AJ203" i="27"/>
  <c r="AJ204" i="27"/>
  <c r="AJ205" i="27"/>
  <c r="AJ206" i="27"/>
  <c r="AJ207" i="27"/>
  <c r="AJ208" i="27"/>
  <c r="AJ209" i="27"/>
  <c r="AJ210" i="27"/>
  <c r="AJ211" i="27"/>
  <c r="AJ212" i="27"/>
  <c r="AJ213" i="27"/>
  <c r="AJ214" i="27"/>
  <c r="AJ215" i="27"/>
  <c r="AJ216" i="27"/>
  <c r="AJ217" i="27"/>
  <c r="AJ218" i="27"/>
  <c r="AJ219" i="27"/>
  <c r="AJ220" i="27"/>
  <c r="AJ221" i="27"/>
  <c r="AJ222" i="27"/>
  <c r="AJ223" i="27"/>
  <c r="AJ225" i="27"/>
  <c r="AJ227" i="27"/>
  <c r="AJ229" i="27"/>
  <c r="AJ230" i="27"/>
  <c r="AJ231" i="27"/>
  <c r="AJ232" i="27"/>
  <c r="AJ234" i="27"/>
  <c r="AJ235" i="27"/>
  <c r="AJ236" i="27"/>
  <c r="AJ237" i="27"/>
  <c r="AJ238" i="27"/>
  <c r="AJ239" i="27"/>
  <c r="AJ240" i="27"/>
  <c r="AJ241" i="27"/>
  <c r="AJ242" i="27"/>
  <c r="AJ243" i="27"/>
  <c r="AJ244" i="27"/>
  <c r="AJ245" i="27"/>
  <c r="AJ246" i="27"/>
  <c r="AJ247" i="27"/>
  <c r="AJ248" i="27"/>
  <c r="AJ249" i="27"/>
  <c r="AJ250" i="27"/>
  <c r="AJ251" i="27"/>
  <c r="AJ252" i="27"/>
  <c r="AJ253" i="27"/>
  <c r="AJ254" i="27"/>
  <c r="AJ255" i="27"/>
  <c r="AJ256" i="27"/>
  <c r="AJ257" i="27"/>
  <c r="AJ258" i="27"/>
  <c r="AJ259" i="27"/>
  <c r="AJ260" i="27"/>
  <c r="AJ261" i="27"/>
  <c r="AJ262" i="27"/>
  <c r="AJ263" i="27"/>
  <c r="AJ264" i="27"/>
  <c r="AJ265" i="27"/>
  <c r="AJ266" i="27"/>
  <c r="AJ267" i="27"/>
  <c r="AJ268" i="27"/>
  <c r="AJ269" i="27"/>
  <c r="AJ270" i="27"/>
  <c r="AJ271" i="27"/>
  <c r="AJ272" i="27"/>
  <c r="AJ273" i="27"/>
  <c r="AJ274" i="27"/>
  <c r="AJ275" i="27"/>
  <c r="AJ276" i="27"/>
  <c r="AJ277" i="27"/>
  <c r="AJ278" i="27"/>
  <c r="AJ279" i="27"/>
  <c r="AJ280" i="27"/>
  <c r="AJ281" i="27"/>
  <c r="AJ282" i="27"/>
  <c r="AJ283" i="27"/>
  <c r="AJ284" i="27"/>
  <c r="AJ285" i="27"/>
  <c r="AJ286" i="27"/>
  <c r="AJ287" i="27"/>
  <c r="AJ288" i="27"/>
  <c r="AJ289" i="27"/>
  <c r="AJ290" i="27"/>
  <c r="AJ291" i="27"/>
  <c r="AJ292" i="27"/>
  <c r="AJ27" i="27"/>
  <c r="AC10" i="9"/>
  <c r="AC8" i="9"/>
  <c r="AC17" i="9"/>
  <c r="AH29" i="9"/>
  <c r="AC49" i="9"/>
  <c r="AC45" i="9"/>
  <c r="AC36" i="9"/>
  <c r="AC37" i="9"/>
  <c r="AC14" i="9"/>
  <c r="AC15" i="9"/>
  <c r="AI22" i="9"/>
  <c r="AC11" i="9"/>
  <c r="AC48" i="9"/>
  <c r="AC53" i="9"/>
  <c r="AC9" i="9"/>
  <c r="AH28" i="9"/>
  <c r="AC54" i="9"/>
  <c r="AC12" i="9"/>
  <c r="AC28" i="9"/>
  <c r="AC18" i="9"/>
  <c r="AC19" i="9"/>
  <c r="AC27" i="9"/>
  <c r="AC16" i="9"/>
  <c r="AH31" i="9"/>
  <c r="AH30" i="9" s="1"/>
  <c r="AC13" i="9"/>
  <c r="AC33" i="9"/>
  <c r="G33" i="1" l="1"/>
  <c r="DZ24" i="27"/>
  <c r="DZ23" i="27"/>
  <c r="DY42" i="27" s="1"/>
  <c r="AC35" i="9"/>
  <c r="AC34" i="9"/>
  <c r="AC32" i="9"/>
  <c r="DX31" i="27" l="1"/>
  <c r="D11" i="27"/>
  <c r="M2" i="17"/>
  <c r="M3" i="17"/>
  <c r="F3" i="19"/>
  <c r="F4" i="19" s="1"/>
  <c r="K6" i="19"/>
  <c r="K5" i="19"/>
  <c r="K4" i="19"/>
  <c r="AM6" i="17"/>
  <c r="J544" i="30" l="1"/>
  <c r="O9" i="27" l="1"/>
  <c r="R538" i="30" l="1"/>
  <c r="R539" i="30"/>
  <c r="T542" i="30"/>
  <c r="T543" i="30"/>
  <c r="T544" i="30"/>
  <c r="T546" i="30"/>
  <c r="T548" i="30"/>
  <c r="T549" i="30"/>
  <c r="T550" i="30"/>
  <c r="T552" i="30"/>
  <c r="T553" i="30"/>
  <c r="R510" i="30"/>
  <c r="S510" i="30"/>
  <c r="T510" i="30"/>
  <c r="U510" i="30"/>
  <c r="P512" i="30"/>
  <c r="R518" i="30"/>
  <c r="S518" i="30"/>
  <c r="T518" i="30"/>
  <c r="AF4" i="9"/>
  <c r="Z4" i="9"/>
  <c r="P515" i="30" l="1"/>
  <c r="O515" i="30" s="1"/>
  <c r="U512" i="30"/>
  <c r="T512" i="30" s="1"/>
  <c r="S512" i="30" s="1"/>
  <c r="R512" i="30" s="1"/>
  <c r="P518" i="30"/>
  <c r="O518" i="30" s="1"/>
  <c r="U513" i="30" l="1"/>
  <c r="P501" i="30" l="1"/>
  <c r="O8" i="27" l="1"/>
  <c r="O7" i="27"/>
  <c r="O6" i="27"/>
  <c r="D6" i="27"/>
  <c r="D9" i="27"/>
  <c r="D6" i="19" l="1"/>
  <c r="C6" i="19"/>
  <c r="C3" i="19"/>
  <c r="C2" i="19"/>
  <c r="C1" i="19"/>
  <c r="D8" i="27" l="1"/>
  <c r="D16" i="27"/>
  <c r="D7" i="27"/>
  <c r="K7" i="26" l="1"/>
  <c r="U521" i="30" l="1"/>
  <c r="T521" i="30" s="1"/>
  <c r="S521" i="30" s="1"/>
  <c r="R521"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B6" authorId="0" shapeId="0" xr:uid="{30B93845-DF82-4D24-B4DA-EEC4E0F14076}">
      <text>
        <r>
          <rPr>
            <sz val="9"/>
            <color indexed="81"/>
            <rFont val="Tahoma"/>
            <family val="2"/>
            <charset val="162"/>
          </rPr>
          <t>(At Tick#=1)</t>
        </r>
      </text>
    </comment>
    <comment ref="B8" authorId="0" shapeId="0" xr:uid="{46439B96-F44C-4C1C-B40E-1BC58F443DA2}">
      <text>
        <r>
          <rPr>
            <sz val="9"/>
            <color indexed="81"/>
            <rFont val="Tahoma"/>
            <family val="2"/>
            <charset val="162"/>
          </rPr>
          <t>(At Tick#=1)</t>
        </r>
      </text>
    </comment>
    <comment ref="C8" authorId="0" shapeId="0" xr:uid="{83382146-6BCB-40E6-AC46-F4E5379602CD}">
      <text>
        <r>
          <rPr>
            <sz val="9"/>
            <color indexed="81"/>
            <rFont val="Tahoma"/>
            <family val="2"/>
            <charset val="162"/>
          </rPr>
          <t xml:space="preserve"># of Notes per Measure
</t>
        </r>
      </text>
    </comment>
    <comment ref="D8" authorId="0" shapeId="0" xr:uid="{6CAB3858-6867-4BE0-AAF4-1ED89729A742}">
      <text>
        <r>
          <rPr>
            <sz val="9"/>
            <color indexed="81"/>
            <rFont val="Tahoma"/>
            <family val="2"/>
            <charset val="162"/>
          </rPr>
          <t xml:space="preserve">Note Length
</t>
        </r>
      </text>
    </comment>
    <comment ref="O8" authorId="0" shapeId="0" xr:uid="{753CA896-D06B-4227-9FF4-ECD60C729893}">
      <text>
        <r>
          <rPr>
            <sz val="9"/>
            <color indexed="81"/>
            <rFont val="Tahoma"/>
            <family val="2"/>
            <charset val="162"/>
          </rPr>
          <t>Select A Pad to Play On</t>
        </r>
      </text>
    </comment>
    <comment ref="C9" authorId="0" shapeId="0" xr:uid="{3AC0F786-EA40-4F86-B7D9-46F79EA1C088}">
      <text>
        <r>
          <rPr>
            <sz val="9"/>
            <color indexed="81"/>
            <rFont val="Tahoma"/>
            <family val="2"/>
            <charset val="162"/>
          </rPr>
          <t>Enter A Number or Select from Cell on the right. Manual entries override the value from drop-down list. Only values that result in an integer tick are accepted.</t>
        </r>
      </text>
    </comment>
    <comment ref="C33" authorId="0" shapeId="0" xr:uid="{B20D793B-6165-4F37-A3F8-FDC5344A69D8}">
      <text>
        <r>
          <rPr>
            <sz val="9"/>
            <color indexed="81"/>
            <rFont val="Tahoma"/>
            <family val="2"/>
            <charset val="16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G7" authorId="0" shapeId="0" xr:uid="{127DA1AA-04EF-45B3-82B5-29C859FB8867}">
      <text>
        <r>
          <rPr>
            <sz val="9"/>
            <color indexed="81"/>
            <rFont val="Tahoma"/>
            <family val="2"/>
            <charset val="162"/>
          </rPr>
          <t>Samples shorter than the threshold will not resume from where paused</t>
        </r>
      </text>
    </comment>
    <comment ref="C11" authorId="0" shapeId="0" xr:uid="{68B3180D-9E79-47A8-99C6-45606ABD0E11}">
      <text>
        <r>
          <rPr>
            <sz val="9"/>
            <color indexed="81"/>
            <rFont val="Tahoma"/>
            <family val="2"/>
            <charset val="162"/>
          </rPr>
          <t>Overrides the list below for Set Folder samples
Enter 0 (zero) for no-override
Has no effect on other folders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C20" authorId="0" shapeId="0" xr:uid="{06155E67-7BCF-48A4-A86A-28837CE2FF53}">
      <text>
        <r>
          <rPr>
            <sz val="9"/>
            <color indexed="81"/>
            <rFont val="Tahoma"/>
            <family val="2"/>
            <charset val="162"/>
          </rPr>
          <t>Nickname to call the sub with instead of having to write the real sub name on next column
Has to start with #</t>
        </r>
      </text>
    </comment>
    <comment ref="E27" authorId="0" shapeId="0" xr:uid="{3CD0100E-6D90-44A9-AC78-2AB7C4441E45}">
      <text>
        <r>
          <rPr>
            <sz val="9"/>
            <color indexed="81"/>
            <rFont val="Tahoma"/>
            <family val="2"/>
            <charset val="162"/>
          </rPr>
          <t>Optional Argument.
Can be one of 4 formats. Use Value Field.
1. Calculate the whole Workbook:
Leave blank.
2. Calculate a particular sheet:
"Sheet:&lt;SheetCodeName&gt;" - Ex.: "Sheet:Chart"
3. Calculate a particular range (address) on a sheet:
"Range:&lt;SheetCodeName&gt;!Address" - Ex.: "Range:Chart!A1:C3"
4. Calculate a Named Range:
"&lt;NamedRange Name&gt;"- Ex.: "Song_Length"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M10" authorId="0" shapeId="0" xr:uid="{0C419741-BBCC-4D72-9499-A99570CB84FC}">
      <text>
        <r>
          <rPr>
            <sz val="9"/>
            <color indexed="81"/>
            <rFont val="Tahoma"/>
            <family val="2"/>
            <charset val="162"/>
          </rPr>
          <t>Select the color that will overwrite the other</t>
        </r>
      </text>
    </comment>
    <comment ref="D50" authorId="0" shapeId="0" xr:uid="{CF187CD7-ECEE-4F4B-BF05-259ECF55F63F}">
      <text>
        <r>
          <rPr>
            <sz val="9"/>
            <color indexed="81"/>
            <rFont val="Tahoma"/>
            <family val="2"/>
            <charset val="162"/>
          </rPr>
          <t>If a key does not align with TickDelta write it to the cell Up/Down/Nearest</t>
        </r>
      </text>
    </comment>
  </commentList>
</comments>
</file>

<file path=xl/sharedStrings.xml><?xml version="1.0" encoding="utf-8"?>
<sst xmlns="http://schemas.openxmlformats.org/spreadsheetml/2006/main" count="21212" uniqueCount="4479">
  <si>
    <t>Resolution</t>
  </si>
  <si>
    <t>=</t>
  </si>
  <si>
    <t>seconds</t>
  </si>
  <si>
    <t>NOTE</t>
  </si>
  <si>
    <t>Tick#</t>
  </si>
  <si>
    <t>tickend</t>
  </si>
  <si>
    <t>BPM</t>
  </si>
  <si>
    <t>diff_band :</t>
  </si>
  <si>
    <t>diff_guitar :</t>
  </si>
  <si>
    <t>diff_rhythm :</t>
  </si>
  <si>
    <t>diff_bass :</t>
  </si>
  <si>
    <t>diff_drums :</t>
  </si>
  <si>
    <t>diff_drums_real :</t>
  </si>
  <si>
    <t>diff_keys :</t>
  </si>
  <si>
    <t>diff_guitarghl :</t>
  </si>
  <si>
    <t>diff_bassghl :</t>
  </si>
  <si>
    <t>Name</t>
  </si>
  <si>
    <t>Album</t>
  </si>
  <si>
    <t>Year</t>
  </si>
  <si>
    <t>Offset</t>
  </si>
  <si>
    <t>Player2</t>
  </si>
  <si>
    <t>Difficulty</t>
  </si>
  <si>
    <t>PreviewStart</t>
  </si>
  <si>
    <t>PreviewEnd</t>
  </si>
  <si>
    <t>Genre</t>
  </si>
  <si>
    <t>MediaType</t>
  </si>
  <si>
    <t>MusicStream</t>
  </si>
  <si>
    <t>GuitarStream</t>
  </si>
  <si>
    <t>cd</t>
  </si>
  <si>
    <t>bass</t>
  </si>
  <si>
    <t>Pad</t>
  </si>
  <si>
    <t>Snare</t>
  </si>
  <si>
    <t>Tom1</t>
  </si>
  <si>
    <t>Tom2</t>
  </si>
  <si>
    <t>Tom3</t>
  </si>
  <si>
    <t>Hi-Hat</t>
  </si>
  <si>
    <t>Cymbal1</t>
  </si>
  <si>
    <t>Cymbal2</t>
  </si>
  <si>
    <t>S</t>
  </si>
  <si>
    <t>T1</t>
  </si>
  <si>
    <t>C1</t>
  </si>
  <si>
    <t>C2</t>
  </si>
  <si>
    <t>T2</t>
  </si>
  <si>
    <t>T3</t>
  </si>
  <si>
    <t>HH</t>
  </si>
  <si>
    <t>Kick</t>
  </si>
  <si>
    <t>K</t>
  </si>
  <si>
    <t>Color</t>
  </si>
  <si>
    <t>Red</t>
  </si>
  <si>
    <t>Yellow</t>
  </si>
  <si>
    <t>Blue</t>
  </si>
  <si>
    <t>Green</t>
  </si>
  <si>
    <t>Line</t>
  </si>
  <si>
    <t>PADS</t>
  </si>
  <si>
    <t>Note Check</t>
  </si>
  <si>
    <t>All Pads</t>
  </si>
  <si>
    <t>Pad Code</t>
  </si>
  <si>
    <t>Steps</t>
  </si>
  <si>
    <t>seconds_between_ticks*bpm/60*resolution+tickStart</t>
  </si>
  <si>
    <t>seconds_between_ticks =</t>
  </si>
  <si>
    <r>
      <t xml:space="preserve">(tickEnd </t>
    </r>
    <r>
      <rPr>
        <sz val="11"/>
        <color rgb="FFD73A49"/>
        <rFont val="Calibri"/>
        <family val="2"/>
        <charset val="162"/>
        <scheme val="minor"/>
      </rPr>
      <t>-</t>
    </r>
    <r>
      <rPr>
        <sz val="11"/>
        <color rgb="FF24292E"/>
        <rFont val="Calibri"/>
        <family val="2"/>
        <charset val="162"/>
        <scheme val="minor"/>
      </rPr>
      <t xml:space="preserve"> tickStart) </t>
    </r>
    <r>
      <rPr>
        <sz val="11"/>
        <color rgb="FFD73A49"/>
        <rFont val="Calibri"/>
        <family val="2"/>
        <charset val="162"/>
        <scheme val="minor"/>
      </rPr>
      <t>/</t>
    </r>
    <r>
      <rPr>
        <sz val="11"/>
        <color rgb="FF24292E"/>
        <rFont val="Calibri"/>
        <family val="2"/>
        <charset val="162"/>
        <scheme val="minor"/>
      </rPr>
      <t xml:space="preserve"> resolution </t>
    </r>
    <r>
      <rPr>
        <sz val="11"/>
        <color rgb="FFD73A49"/>
        <rFont val="Calibri"/>
        <family val="2"/>
        <charset val="162"/>
        <scheme val="minor"/>
      </rPr>
      <t>*</t>
    </r>
    <r>
      <rPr>
        <sz val="11"/>
        <color rgb="FF24292E"/>
        <rFont val="Calibri"/>
        <family val="2"/>
        <charset val="162"/>
        <scheme val="minor"/>
      </rPr>
      <t xml:space="preserve"> 60.0 (seconds per minute) </t>
    </r>
    <r>
      <rPr>
        <sz val="11"/>
        <color rgb="FFD73A49"/>
        <rFont val="Calibri"/>
        <family val="2"/>
        <charset val="162"/>
        <scheme val="minor"/>
      </rPr>
      <t>/</t>
    </r>
    <r>
      <rPr>
        <sz val="11"/>
        <color rgb="FF24292E"/>
        <rFont val="Calibri"/>
        <family val="2"/>
        <charset val="162"/>
        <scheme val="minor"/>
      </rPr>
      <t xml:space="preserve"> bpm</t>
    </r>
  </si>
  <si>
    <t>(60 seconds/BPM)/(Steps*4/TimeSignature2)</t>
  </si>
  <si>
    <t>Pattern Name</t>
  </si>
  <si>
    <t># of Measures:</t>
  </si>
  <si>
    <t>Measures</t>
  </si>
  <si>
    <t>Pattern Name:</t>
  </si>
  <si>
    <t>------</t>
  </si>
  <si>
    <t>Measure</t>
  </si>
  <si>
    <t>Step</t>
  </si>
  <si>
    <t>PAD Patterns</t>
  </si>
  <si>
    <t>Action</t>
  </si>
  <si>
    <t>Pattern
(All Lanes)</t>
  </si>
  <si>
    <t>TimeSignature2 Color:</t>
  </si>
  <si>
    <t>Measure Line Color:</t>
  </si>
  <si>
    <t>Yes</t>
  </si>
  <si>
    <t>No</t>
  </si>
  <si>
    <t>Yes/No</t>
  </si>
  <si>
    <t>Time
Signature1</t>
  </si>
  <si>
    <t>Time
Signature2</t>
  </si>
  <si>
    <t>Anchor</t>
  </si>
  <si>
    <t>SyncTrack</t>
  </si>
  <si>
    <t>Text</t>
  </si>
  <si>
    <t>Section</t>
  </si>
  <si>
    <t>Lyrics</t>
  </si>
  <si>
    <t>Events</t>
  </si>
  <si>
    <t>StarPower</t>
  </si>
  <si>
    <t>Track Event</t>
  </si>
  <si>
    <t>Steps1Backup</t>
  </si>
  <si>
    <t>tick</t>
  </si>
  <si>
    <t>song.ini</t>
  </si>
  <si>
    <t>1</t>
  </si>
  <si>
    <t>Step#</t>
  </si>
  <si>
    <t>Steps/Measure:</t>
  </si>
  <si>
    <t>Duration</t>
  </si>
  <si>
    <t>&lt;patname&gt;</t>
  </si>
  <si>
    <t>#</t>
  </si>
  <si>
    <t>copies the saved pattern named &lt;patname&gt; # times, see Patterns sheet</t>
  </si>
  <si>
    <t>#1</t>
  </si>
  <si>
    <t>#2</t>
  </si>
  <si>
    <t>Ideas for actions:</t>
  </si>
  <si>
    <t>ACTIONS for the time being</t>
  </si>
  <si>
    <t>Artist</t>
  </si>
  <si>
    <t>Charter</t>
  </si>
  <si>
    <t>artist</t>
  </si>
  <si>
    <t>album</t>
  </si>
  <si>
    <t>genre</t>
  </si>
  <si>
    <t>year</t>
  </si>
  <si>
    <t>song_length</t>
  </si>
  <si>
    <t>diff_drums</t>
  </si>
  <si>
    <t>preview_start_time</t>
  </si>
  <si>
    <t>charter</t>
  </si>
  <si>
    <t>icon</t>
  </si>
  <si>
    <t>album_track</t>
  </si>
  <si>
    <t>loading_phrase</t>
  </si>
  <si>
    <t>name</t>
  </si>
  <si>
    <t>Single</t>
  </si>
  <si>
    <t>DoubleGuitar</t>
  </si>
  <si>
    <t>DoubleBass</t>
  </si>
  <si>
    <t>DoubleRhythm</t>
  </si>
  <si>
    <t>Drums</t>
  </si>
  <si>
    <t>Keyboard</t>
  </si>
  <si>
    <t>GHLGuitar</t>
  </si>
  <si>
    <t>GHLBass</t>
  </si>
  <si>
    <t>Easy</t>
  </si>
  <si>
    <t>Medium</t>
  </si>
  <si>
    <t>Hard</t>
  </si>
  <si>
    <t>Expert</t>
  </si>
  <si>
    <t>Solo</t>
  </si>
  <si>
    <t>Fill Color Priority:</t>
  </si>
  <si>
    <t>Fill Color</t>
  </si>
  <si>
    <t>Pads</t>
  </si>
  <si>
    <t>Note Lines</t>
  </si>
  <si>
    <t>Allow Time Signature changes only on a Measure Line:</t>
  </si>
  <si>
    <t>ms 
b/w
Steps</t>
  </si>
  <si>
    <t>n</t>
  </si>
  <si>
    <t>s</t>
  </si>
  <si>
    <t>m</t>
  </si>
  <si>
    <t>t</t>
  </si>
  <si>
    <t>fr</t>
  </si>
  <si>
    <t>lr</t>
  </si>
  <si>
    <t>fn</t>
  </si>
  <si>
    <t>ln</t>
  </si>
  <si>
    <t>move # of notes up/down</t>
  </si>
  <si>
    <t>move # of steps up/down</t>
  </si>
  <si>
    <t>move # of measures up/down</t>
  </si>
  <si>
    <t>move to next/previous Section</t>
  </si>
  <si>
    <t>move to tick#</t>
  </si>
  <si>
    <t>move to first row</t>
  </si>
  <si>
    <t>move to last row</t>
  </si>
  <si>
    <t>move to first note of chart</t>
  </si>
  <si>
    <t>move to last note of chart</t>
  </si>
  <si>
    <t>sol</t>
  </si>
  <si>
    <t>You can also select a range in Actions column and press CTRL + SHIFT+S to enter both solo and soloend events</t>
  </si>
  <si>
    <t>You can also select a range in Actions column and press CTRL + SHIFT+P to enter both stp rows together</t>
  </si>
  <si>
    <t>KK</t>
  </si>
  <si>
    <t>2x Kick</t>
  </si>
  <si>
    <t>MinBPM</t>
  </si>
  <si>
    <t>MaxBPM</t>
  </si>
  <si>
    <t>BPM Range</t>
  </si>
  <si>
    <t>Rename To</t>
  </si>
  <si>
    <t>guitar</t>
  </si>
  <si>
    <t>Drums Exercises Feature</t>
  </si>
  <si>
    <t>song</t>
  </si>
  <si>
    <t>AlbumTrack</t>
  </si>
  <si>
    <t>BassStream</t>
  </si>
  <si>
    <t>CrowdStream</t>
  </si>
  <si>
    <t>Delay</t>
  </si>
  <si>
    <t>diff_Band</t>
  </si>
  <si>
    <t>diff_Bass</t>
  </si>
  <si>
    <t>diff_BassGHL</t>
  </si>
  <si>
    <t>diff_Drums</t>
  </si>
  <si>
    <t>diff_Drums_Real</t>
  </si>
  <si>
    <t>diff_Guitar</t>
  </si>
  <si>
    <t>diff_GuitarGHL</t>
  </si>
  <si>
    <t>diff_Keys</t>
  </si>
  <si>
    <t>diff_Rhythm</t>
  </si>
  <si>
    <t>Drum2Stream</t>
  </si>
  <si>
    <t>Drum3Stream</t>
  </si>
  <si>
    <t>Drum4Stream</t>
  </si>
  <si>
    <t>DrumStream</t>
  </si>
  <si>
    <t>FileName</t>
  </si>
  <si>
    <t>KeysStream</t>
  </si>
  <si>
    <t>loading_Phrase</t>
  </si>
  <si>
    <t>PlaylistTrack</t>
  </si>
  <si>
    <t>ProDrums</t>
  </si>
  <si>
    <t>RhythmStream</t>
  </si>
  <si>
    <t>tickStart</t>
  </si>
  <si>
    <t>Video_Start_Time</t>
  </si>
  <si>
    <t>VocalStream</t>
  </si>
  <si>
    <t>diff_guitar</t>
  </si>
  <si>
    <t>diff_band</t>
  </si>
  <si>
    <t>diff_rhythm</t>
  </si>
  <si>
    <t>diff_bass</t>
  </si>
  <si>
    <t>diff_keys</t>
  </si>
  <si>
    <t>diff_guitarghl</t>
  </si>
  <si>
    <t>diff_bassghl</t>
  </si>
  <si>
    <t>playlist_track</t>
  </si>
  <si>
    <t>video_start_time</t>
  </si>
  <si>
    <t>delay</t>
  </si>
  <si>
    <t>modchart</t>
  </si>
  <si>
    <t>inst_list</t>
  </si>
  <si>
    <t>notes.chart</t>
  </si>
  <si>
    <t>Range.Name</t>
  </si>
  <si>
    <t>Name Conversion</t>
  </si>
  <si>
    <t>diff_drums_real</t>
  </si>
  <si>
    <t>modChart</t>
  </si>
  <si>
    <t>Default</t>
  </si>
  <si>
    <t>Metadata overwrite:</t>
  </si>
  <si>
    <t>Metadata</t>
  </si>
  <si>
    <t>(Selected file overwrites)</t>
  </si>
  <si>
    <t>rep</t>
  </si>
  <si>
    <t>Note</t>
  </si>
  <si>
    <t>end</t>
  </si>
  <si>
    <t>PROGRAM</t>
  </si>
  <si>
    <t>Action Fail:</t>
  </si>
  <si>
    <t>BPM Change</t>
  </si>
  <si>
    <t>BPM Changes At:</t>
  </si>
  <si>
    <t>all</t>
  </si>
  <si>
    <t>repeats all pads from first row to the row it is executed until the end of timeline</t>
  </si>
  <si>
    <t>repeats the designated pad from first row to the row it is executed until the end of timeline</t>
  </si>
  <si>
    <t>time</t>
  </si>
  <si>
    <t>lnr</t>
  </si>
  <si>
    <t>change bpm in equal measures/notes/steps</t>
  </si>
  <si>
    <t>change bpm in equal time intervals</t>
  </si>
  <si>
    <t>sel</t>
  </si>
  <si>
    <t>exe</t>
  </si>
  <si>
    <t>#8</t>
  </si>
  <si>
    <t>#create</t>
  </si>
  <si>
    <t>DataType</t>
  </si>
  <si>
    <t>Cumulative Time
(ms)</t>
  </si>
  <si>
    <t>TargetCell:</t>
  </si>
  <si>
    <t>Last Issued Action:</t>
  </si>
  <si>
    <t>Note Count:</t>
  </si>
  <si>
    <t>#move</t>
  </si>
  <si>
    <t>cstr</t>
  </si>
  <si>
    <t>cint</t>
  </si>
  <si>
    <t>clng</t>
  </si>
  <si>
    <t>SongFolder</t>
  </si>
  <si>
    <t>Steps1</t>
  </si>
  <si>
    <t>Steps2</t>
  </si>
  <si>
    <t>TimeSignature1</t>
  </si>
  <si>
    <t>TimeSignature2</t>
  </si>
  <si>
    <t>Inst_Difficulty</t>
  </si>
  <si>
    <t>Instrument</t>
  </si>
  <si>
    <t>rng</t>
  </si>
  <si>
    <t>pat</t>
  </si>
  <si>
    <t>mov</t>
  </si>
  <si>
    <t>activate</t>
  </si>
  <si>
    <t>chart</t>
  </si>
  <si>
    <t>Command</t>
  </si>
  <si>
    <t>Argument</t>
  </si>
  <si>
    <t>Value</t>
  </si>
  <si>
    <t>#clean</t>
  </si>
  <si>
    <t>loop</t>
  </si>
  <si>
    <t>Stream</t>
  </si>
  <si>
    <t>Stream Name</t>
  </si>
  <si>
    <t>ext</t>
  </si>
  <si>
    <t>rhythm</t>
  </si>
  <si>
    <t>drums_1</t>
  </si>
  <si>
    <t>drums_2</t>
  </si>
  <si>
    <t>drums_3</t>
  </si>
  <si>
    <t>drums_4</t>
  </si>
  <si>
    <t>vocals</t>
  </si>
  <si>
    <t>keys</t>
  </si>
  <si>
    <t>crowd</t>
  </si>
  <si>
    <t>ogg</t>
  </si>
  <si>
    <t>mp3</t>
  </si>
  <si>
    <t>clr</t>
  </si>
  <si>
    <t>Clears all stream fields</t>
  </si>
  <si>
    <t>M</t>
  </si>
  <si>
    <t>D</t>
  </si>
  <si>
    <t>pro_drums</t>
  </si>
  <si>
    <t>MaxExeLines:</t>
  </si>
  <si>
    <t>value</t>
  </si>
  <si>
    <t>stop</t>
  </si>
  <si>
    <t>PlayOn</t>
  </si>
  <si>
    <t>command</t>
  </si>
  <si>
    <t>argument</t>
  </si>
  <si>
    <t>goto</t>
  </si>
  <si>
    <t>Variables</t>
  </si>
  <si>
    <t>Pattern File:</t>
  </si>
  <si>
    <t>Auto Open Pattern File:</t>
  </si>
  <si>
    <t>PatternSheetCheck</t>
  </si>
  <si>
    <t>Pattern Copy Method:</t>
  </si>
  <si>
    <t>Copy Method</t>
  </si>
  <si>
    <t>Overwrite</t>
  </si>
  <si>
    <t>Merge</t>
  </si>
  <si>
    <t>drums disco flip</t>
  </si>
  <si>
    <t>drums free style roll lanes</t>
  </si>
  <si>
    <t>flam?</t>
  </si>
  <si>
    <t>ms</t>
  </si>
  <si>
    <t>Constant Delay/Row:</t>
  </si>
  <si>
    <t>LAZY BASIC v0.1 :)</t>
  </si>
  <si>
    <t>Toggle</t>
  </si>
  <si>
    <t>The Machine</t>
  </si>
  <si>
    <t>Sample Copies:</t>
  </si>
  <si>
    <t>Sample Table</t>
  </si>
  <si>
    <t>Main Folder</t>
  </si>
  <si>
    <t>Volume</t>
  </si>
  <si>
    <t>Level</t>
  </si>
  <si>
    <t>Sub Folder</t>
  </si>
  <si>
    <t>Speed</t>
  </si>
  <si>
    <t>Factor</t>
  </si>
  <si>
    <t>Variation%</t>
  </si>
  <si>
    <t>Enable Volume Variations:</t>
  </si>
  <si>
    <t>Enable Speed Variations:</t>
  </si>
  <si>
    <t>Lane /Pad</t>
  </si>
  <si>
    <t>Sample No/Name</t>
  </si>
  <si>
    <t>Extension</t>
  </si>
  <si>
    <t>Sample Copies</t>
  </si>
  <si>
    <t>hh</t>
  </si>
  <si>
    <t>k</t>
  </si>
  <si>
    <t>Open Stream With:</t>
  </si>
  <si>
    <t>kk</t>
  </si>
  <si>
    <t>t1</t>
  </si>
  <si>
    <t>t2</t>
  </si>
  <si>
    <t>t3</t>
  </si>
  <si>
    <t>c1</t>
  </si>
  <si>
    <t>c2</t>
  </si>
  <si>
    <t>rim</t>
  </si>
  <si>
    <t>Delay per Notes/Row:</t>
  </si>
  <si>
    <t>type mpegvideo</t>
  </si>
  <si>
    <t>resolution:300 steps:15 seçildiğinde tickler non-integer geliyor, orası kontrol</t>
  </si>
  <si>
    <t>max row scroll time (ms)</t>
  </si>
  <si>
    <t>min row scroll time (ms)</t>
  </si>
  <si>
    <t>avg. row scroll time (ms)</t>
  </si>
  <si>
    <t>over</t>
  </si>
  <si>
    <t>on</t>
  </si>
  <si>
    <t>off</t>
  </si>
  <si>
    <t>flip skipblanks to true for pastespecial method (pattern copy)</t>
  </si>
  <si>
    <t>flip skipblanks to false for pastespecial method (pattern copy)</t>
  </si>
  <si>
    <t>fin</t>
  </si>
  <si>
    <t>arrSample</t>
  </si>
  <si>
    <t>arrStreamStrings</t>
  </si>
  <si>
    <t>Delay Ideal</t>
  </si>
  <si>
    <t>Additional Strings</t>
  </si>
  <si>
    <t>#Additional</t>
  </si>
  <si>
    <t>Pause Length Threshold (ms):</t>
  </si>
  <si>
    <t>Set</t>
  </si>
  <si>
    <t>Sample Dir.:</t>
  </si>
  <si>
    <t>Open With</t>
  </si>
  <si>
    <t>120-600s</t>
  </si>
  <si>
    <t>Delay Test Rows:</t>
  </si>
  <si>
    <t>Length</t>
  </si>
  <si>
    <t>arrNoteAlternator</t>
  </si>
  <si>
    <t>Lane/Pad</t>
  </si>
  <si>
    <t>Sample Name</t>
  </si>
  <si>
    <t>Sample Count</t>
  </si>
  <si>
    <t>AlternateBit</t>
  </si>
  <si>
    <t>4x4</t>
  </si>
  <si>
    <t>D2</t>
  </si>
  <si>
    <t>G</t>
  </si>
  <si>
    <t>R</t>
  </si>
  <si>
    <t>V</t>
  </si>
  <si>
    <t>hicym</t>
  </si>
  <si>
    <t>locym</t>
  </si>
  <si>
    <t xml:space="preserve">cmd prompt </t>
  </si>
  <si>
    <t>Command:</t>
  </si>
  <si>
    <t>Charter path:</t>
  </si>
  <si>
    <t>mklink shortcut:</t>
  </si>
  <si>
    <t>mklink target:</t>
  </si>
  <si>
    <t>Stream Dir.:</t>
  </si>
  <si>
    <t>next</t>
  </si>
  <si>
    <t>pre</t>
  </si>
  <si>
    <t>&lt;pad&gt;</t>
  </si>
  <si>
    <t>del</t>
  </si>
  <si>
    <t>#1 #2 #3</t>
  </si>
  <si>
    <t>inserts #3 amount of (ts1: #1 ts2: #2) measures at the current row, rest of the track is unchanged</t>
  </si>
  <si>
    <t>#&lt;subroutine nickname)&gt;</t>
  </si>
  <si>
    <t>if first char is not #, the 1st argument is the Sub Name, 2nd argument is the argument of the Sub</t>
  </si>
  <si>
    <t xml:space="preserve">rng </t>
  </si>
  <si>
    <t>name_of_range new_value</t>
  </si>
  <si>
    <t>WorkSheet_Name</t>
  </si>
  <si>
    <t>sec</t>
  </si>
  <si>
    <t>Section_Name</t>
  </si>
  <si>
    <t>Enters the Section_Name to the section colun on the actionrow</t>
  </si>
  <si>
    <t>deletes the Section name on the actionrow</t>
  </si>
  <si>
    <t>lyr</t>
  </si>
  <si>
    <t>lyric_string</t>
  </si>
  <si>
    <t>Enters the lyric_string to the lyrics column on the actionrow</t>
  </si>
  <si>
    <t>deletes the lyric_string on the actionrow</t>
  </si>
  <si>
    <t>anc</t>
  </si>
  <si>
    <t>deletes the anchor on action row</t>
  </si>
  <si>
    <t>anchor_string</t>
  </si>
  <si>
    <t>enters the anchor_string at the anchor column</t>
  </si>
  <si>
    <t>stream</t>
  </si>
  <si>
    <t>B</t>
  </si>
  <si>
    <t>C</t>
  </si>
  <si>
    <t>D3</t>
  </si>
  <si>
    <t>D4</t>
  </si>
  <si>
    <t>play track bit to settings notes, if 0 don't play/write to notes.chart</t>
  </si>
  <si>
    <t>sp</t>
  </si>
  <si>
    <t>milliseconds or minutes:seconds (move to the row that the time value falls in)</t>
  </si>
  <si>
    <t>&lt;PAD&gt;</t>
  </si>
  <si>
    <t>clear # of notes (for &lt;PAD&gt; if designated)</t>
  </si>
  <si>
    <t>clear # of steps (for &lt;PAD&gt; if designated)</t>
  </si>
  <si>
    <t>clear # of measures (for &lt;PAD&gt; if designated)</t>
  </si>
  <si>
    <t>move to next note any lane (or on &lt;pad&gt; if designated)</t>
  </si>
  <si>
    <t>move to previous note any lane (or on &lt;pad&gt; if designated)</t>
  </si>
  <si>
    <t>bpm</t>
  </si>
  <si>
    <t>delete the bpm marker and recalculate time values</t>
  </si>
  <si>
    <t>redundant, marks a soloend if a solo is set above</t>
  </si>
  <si>
    <t>Mark solo start, enter 2nd "sol" at a cell below the 1st to mark soloend</t>
  </si>
  <si>
    <t>Mark StarPower start, enter 2nd "sp" at a cell below the 1st to mark StarPower end</t>
  </si>
  <si>
    <t>Issuing this action on a row with a non-blank StarPower column will clear it</t>
  </si>
  <si>
    <t>tms</t>
  </si>
  <si>
    <t>#1 #2</t>
  </si>
  <si>
    <t>Enter a Time Signature "TS" event - #1: number of notes, #2: note length (the measure start and notes are color coded), steps auto-calculated</t>
  </si>
  <si>
    <t>Delete the time signature markers on the issed row and redraws the measure and note lines</t>
  </si>
  <si>
    <t>only copies the selected &lt;pad&gt;</t>
  </si>
  <si>
    <t># is optional for 1</t>
  </si>
  <si>
    <t>Select a range of pads and press CTRL+SHIFT+N to auto create a pattern from that range (may have to map the shortcut, or you can also change the shortcut from Macros menu)</t>
  </si>
  <si>
    <t>Optional - first on on list in the settings sheet is default or, stream M mp3 will set song.mp3 for MusicStream</t>
  </si>
  <si>
    <t>Used by Program (goto Execute Line #)</t>
  </si>
  <si>
    <t>Used by Program (goto Execute Line #1 for #2 times, decreasing #2 by 1 each time)</t>
  </si>
  <si>
    <t>Used by Program (End Program execution)</t>
  </si>
  <si>
    <t>NewValue</t>
  </si>
  <si>
    <t>Used by Program (Change Execute Line #1's value to "NewValue")</t>
  </si>
  <si>
    <t>ms limit</t>
  </si>
  <si>
    <t>setting</t>
  </si>
  <si>
    <t>measure</t>
  </si>
  <si>
    <t>move to the row that the tick value falls in</t>
  </si>
  <si>
    <t>(+/-) move to the next # of BPM marker in the direction</t>
  </si>
  <si>
    <t>(+/-) move to the next # of TMS marker in the direction</t>
  </si>
  <si>
    <t>note</t>
  </si>
  <si>
    <t>sustain</t>
  </si>
  <si>
    <t>clear</t>
  </si>
  <si>
    <t>Clear all notes on the row issued</t>
  </si>
  <si>
    <t>Clears the note for the &lt;pad&gt; on the row issued if there is already a note assigned</t>
  </si>
  <si>
    <t>Sustain Max Color Tint:</t>
  </si>
  <si>
    <t>Min Sustain Value:</t>
  </si>
  <si>
    <t>Sustain Gradient:</t>
  </si>
  <si>
    <t>StarPower Color:</t>
  </si>
  <si>
    <t>Solo Color:</t>
  </si>
  <si>
    <t>solo</t>
  </si>
  <si>
    <t>apply_color_changes doesnt update Pattern-xlsx atm</t>
  </si>
  <si>
    <t>color</t>
  </si>
  <si>
    <t>Colors the Sustain ranges</t>
  </si>
  <si>
    <t>Colors the Solo ranges</t>
  </si>
  <si>
    <t>Colors the StarPower ranges</t>
  </si>
  <si>
    <t>track</t>
  </si>
  <si>
    <t>Redraws the Pad colors (overwriting the Note Lines)</t>
  </si>
  <si>
    <t>ts</t>
  </si>
  <si>
    <t>Redraws the TimeSignature lines (Measures and Notes) overwriting the Pad colors</t>
  </si>
  <si>
    <t>Redraws all colors (obeying the Fill Color Prio setting)</t>
  </si>
  <si>
    <t>Clears all colors from Track start to end</t>
  </si>
  <si>
    <t>prio</t>
  </si>
  <si>
    <t>pad</t>
  </si>
  <si>
    <t>Sets the Fill Color Priority to "Note Lines"</t>
  </si>
  <si>
    <t>Sets the Fill Color Priority to "Pads"</t>
  </si>
  <si>
    <t>update</t>
  </si>
  <si>
    <t>Updates Pad colors in Chart and Pattern sheets</t>
  </si>
  <si>
    <t>(Used by Program) Calls the corresponding Sub Procedure with the arguments set in Settings sheet (if any arguments are set)</t>
  </si>
  <si>
    <t>(Used by Program) Update the corresponding named.range on Chart (Pattern) sheet</t>
  </si>
  <si>
    <t>(Used by Program) Activates the WorkSheet specified</t>
  </si>
  <si>
    <t>(Used by Program) Change a Named.Range value in the Settings sheet</t>
  </si>
  <si>
    <t>Orion</t>
  </si>
  <si>
    <t>D:\test\Metallica - Orion</t>
  </si>
  <si>
    <t>min</t>
  </si>
  <si>
    <t>total ms</t>
  </si>
  <si>
    <t>Notes:</t>
  </si>
  <si>
    <t>Songs</t>
  </si>
  <si>
    <t>PLAY FROM</t>
  </si>
  <si>
    <t>SEEK</t>
  </si>
  <si>
    <t>PAUSE</t>
  </si>
  <si>
    <t>RESUME</t>
  </si>
  <si>
    <t>AUDIO ON</t>
  </si>
  <si>
    <t>AUDIO OFF</t>
  </si>
  <si>
    <t>STATUS MODE</t>
  </si>
  <si>
    <t>STATUS POSITION</t>
  </si>
  <si>
    <t>VOLUME</t>
  </si>
  <si>
    <t>cmd.exe /c start C:\Charter\Assets\ChVideo\ChVideo.exe</t>
  </si>
  <si>
    <t>chvideo</t>
  </si>
  <si>
    <t>ChVideo hWnd</t>
  </si>
  <si>
    <t>txtSendString hWnd</t>
  </si>
  <si>
    <t>ChVideo hWnd:</t>
  </si>
  <si>
    <t>ChVideo_txt_hWnd:</t>
  </si>
  <si>
    <t>Repeat</t>
  </si>
  <si>
    <t>alias</t>
  </si>
  <si>
    <t>close chvideo</t>
  </si>
  <si>
    <t>CLOSE VIDEO</t>
  </si>
  <si>
    <t>CLOSE WINDOW</t>
  </si>
  <si>
    <t>Terminate:</t>
  </si>
  <si>
    <t>Install Path (ini):</t>
  </si>
  <si>
    <t>D:\LazyD Charter</t>
  </si>
  <si>
    <t>AutoIt_Checked:</t>
  </si>
  <si>
    <t>AutoIt_Version:</t>
  </si>
  <si>
    <t>ScriptExtension:</t>
  </si>
  <si>
    <t>a3xs</t>
  </si>
  <si>
    <t>AutoIt3.exe</t>
  </si>
  <si>
    <t>start "D:\LazyD Charter\Apps\AutoIt3.exe" "D:\LazyD Charter\Apps\CH_VideoPlayer.a3xs"</t>
  </si>
  <si>
    <t>Samples_Open:</t>
  </si>
  <si>
    <t>VideoStream</t>
  </si>
  <si>
    <t>PlayAll</t>
  </si>
  <si>
    <t>Default xlsm FileName:</t>
  </si>
  <si>
    <t>Song xslm FileName:</t>
  </si>
  <si>
    <t>SongName</t>
  </si>
  <si>
    <t>Rod Stewart - Downtown Train</t>
  </si>
  <si>
    <t>count</t>
  </si>
  <si>
    <t>frets</t>
  </si>
  <si>
    <t>TS</t>
  </si>
  <si>
    <t>E</t>
  </si>
  <si>
    <t>N</t>
  </si>
  <si>
    <t>sysex_open_bas</t>
  </si>
  <si>
    <t>sysex_slider</t>
  </si>
  <si>
    <t>multiplier_note</t>
  </si>
  <si>
    <t>five_lane_drums</t>
  </si>
  <si>
    <t>diff_keys_real</t>
  </si>
  <si>
    <t>banner_link_a</t>
  </si>
  <si>
    <t>link_name_a</t>
  </si>
  <si>
    <t>sysex_high_hat_ctrl</t>
  </si>
  <si>
    <t>sysex_rimshot</t>
  </si>
  <si>
    <t>diff_vocals_harm</t>
  </si>
  <si>
    <t>diff_bass_real</t>
  </si>
  <si>
    <t>diff_dance</t>
  </si>
  <si>
    <t>diff_guitar_coop</t>
  </si>
  <si>
    <t>diff_bass_real_22</t>
  </si>
  <si>
    <t>banner_link_b</t>
  </si>
  <si>
    <t>link_name_b</t>
  </si>
  <si>
    <t>video</t>
  </si>
  <si>
    <t>diff_guitar_real_22</t>
  </si>
  <si>
    <t>diff_drums_real_ps</t>
  </si>
  <si>
    <t>diff_keys_real_ps</t>
  </si>
  <si>
    <t>delete all rows below upto LastRow and "DO NOT" update Track Duration</t>
  </si>
  <si>
    <t>last</t>
  </si>
  <si>
    <t>Repeat last action on the selected cell (activecell)</t>
  </si>
  <si>
    <t>Up</t>
  </si>
  <si>
    <t>Down</t>
  </si>
  <si>
    <t>Nearest</t>
  </si>
  <si>
    <t>event</t>
  </si>
  <si>
    <t>Enters the Event_String to the events column on the actionrow</t>
  </si>
  <si>
    <t>deletes the event on the actionrow</t>
  </si>
  <si>
    <t>Event_String</t>
  </si>
  <si>
    <t>Inst. Event</t>
  </si>
  <si>
    <t>Tick Offsets</t>
  </si>
  <si>
    <t>Import: Events that share the same rowOffset (tick#) overwrite each other</t>
  </si>
  <si>
    <t>test</t>
  </si>
  <si>
    <t>Macro Recording:</t>
  </si>
  <si>
    <t>MacroColumn:</t>
  </si>
  <si>
    <t>Add a note with a 0 sustain for the &lt;pad&gt; on the row issued if the Pad doesn't have a note already</t>
  </si>
  <si>
    <t>Add a note with sustain value for the &lt;pad&gt; on the row issued</t>
  </si>
  <si>
    <t>note S</t>
  </si>
  <si>
    <t>note HH</t>
  </si>
  <si>
    <t>TEST3</t>
  </si>
  <si>
    <t>MacroRow:</t>
  </si>
  <si>
    <t>NOTE S 100</t>
  </si>
  <si>
    <t>delete all rows below the last measure line upto LastRow and "DO NOT" update Track Duration</t>
  </si>
  <si>
    <t>Update Track Duration with Last Row's Cumulative Seconds rounded to an integer</t>
  </si>
  <si>
    <t>Copy to clipboard:  all pads or &lt;pad&gt; if specified for # of notes starting from the current note</t>
  </si>
  <si>
    <t>Copy to clipboard: all pads or &lt;pad&gt; if specified for # of measures starting from the current measure</t>
  </si>
  <si>
    <t>Copy to clipboard: all pads or &lt;pad&gt; if specified for # of steps</t>
  </si>
  <si>
    <t>paste</t>
  </si>
  <si>
    <t>copy</t>
  </si>
  <si>
    <t>Select all pads or &lt;pad&gt; if specified for # of measures starting from the current measure</t>
  </si>
  <si>
    <t>Select  all pads or &lt;pad&gt; if specified for # of notes starting from the current note</t>
  </si>
  <si>
    <t>Select all pads or &lt;pad&gt; if specified for # of steps</t>
  </si>
  <si>
    <t>Select all pads or &lt;pad&gt; if specified from FirstRow to LastRow</t>
  </si>
  <si>
    <t>CopyRange:</t>
  </si>
  <si>
    <t>CopyRangeColumn:</t>
  </si>
  <si>
    <t>Paste last copied range that was copied with "COPY" action</t>
  </si>
  <si>
    <t>If the last copied range column count is greater than 1, it is pasted at PadStart, else it is pasted to the pad which the copy was taken</t>
  </si>
  <si>
    <t>mov n</t>
  </si>
  <si>
    <t>MOV FR</t>
  </si>
  <si>
    <t>MACRO1</t>
  </si>
  <si>
    <t>note k</t>
  </si>
  <si>
    <t>mov s 3</t>
  </si>
  <si>
    <t>MOV S 3</t>
  </si>
  <si>
    <t>Macro Recording Pause:</t>
  </si>
  <si>
    <t>mov s 6</t>
  </si>
  <si>
    <t>MacroRecColumn:</t>
  </si>
  <si>
    <t>MacroRecRow:</t>
  </si>
  <si>
    <t>macro</t>
  </si>
  <si>
    <t>start</t>
  </si>
  <si>
    <t>record</t>
  </si>
  <si>
    <t>&lt;Name&gt;</t>
  </si>
  <si>
    <t>Stop Recording Macro</t>
  </si>
  <si>
    <t>Start Recording Macro &lt;Name&gt;</t>
  </si>
  <si>
    <t>Run Macro &lt;Name&gt; # times</t>
  </si>
  <si>
    <t>Current CopyMethod (see Action "Over") is used</t>
  </si>
  <si>
    <t>clrp</t>
  </si>
  <si>
    <t>fixed</t>
  </si>
  <si>
    <t>Change BPM every N(ote)/M(easure) for # Notes/Measures. Stops at next bpm marker, finds first bpm marker above action row. # optional for value = 1</t>
  </si>
  <si>
    <t>clear PAD Pattern columns for # of notes (for &lt;PAD&gt; if designated)</t>
  </si>
  <si>
    <t>clear PAD Pattern columns for # of steps (for &lt;PAD&gt; if designated)</t>
  </si>
  <si>
    <t>clear PAD Pattern columns for # of measures (for &lt;PAD&gt; if designated)</t>
  </si>
  <si>
    <t>clear PAD Pattern columns for all rows</t>
  </si>
  <si>
    <t>clear PAD Pattern columns for all rows for the designated &lt;PAD&gt;</t>
  </si>
  <si>
    <t>clear all rows</t>
  </si>
  <si>
    <t>clear all rows for the designated &lt;PAD&gt;</t>
  </si>
  <si>
    <t>Alt Color Borders:</t>
  </si>
  <si>
    <t>Default Color Borders:</t>
  </si>
  <si>
    <t>Color Profile:</t>
  </si>
  <si>
    <t>Color Profile</t>
  </si>
  <si>
    <t>Alt</t>
  </si>
  <si>
    <t>Song_Length</t>
  </si>
  <si>
    <t>Default Color Misc Bg:</t>
  </si>
  <si>
    <t>Alt Color Misc Bg:</t>
  </si>
  <si>
    <t>Alt Color Button Bg:</t>
  </si>
  <si>
    <t>Alt Color Bg:</t>
  </si>
  <si>
    <t>Default Color Bg:</t>
  </si>
  <si>
    <t>Alt Color MeasureLine:</t>
  </si>
  <si>
    <t>Alt Color NoteLine:</t>
  </si>
  <si>
    <t>Default Color MeasureLine:</t>
  </si>
  <si>
    <t>Default Color NoteLine:</t>
  </si>
  <si>
    <t>COLORS</t>
  </si>
  <si>
    <t>SETTINGS</t>
  </si>
  <si>
    <t>EXCEL FILE BEHAVIOUR</t>
  </si>
  <si>
    <t>CHARTING</t>
  </si>
  <si>
    <t>IMPORT</t>
  </si>
  <si>
    <t>EXPORT</t>
  </si>
  <si>
    <t>Offset Rounding Method:</t>
  </si>
  <si>
    <t>THE MACHINE</t>
  </si>
  <si>
    <t>I KNOW WHAT I AM DOING</t>
  </si>
  <si>
    <t>A</t>
  </si>
  <si>
    <t>lyric</t>
  </si>
  <si>
    <t>section</t>
  </si>
  <si>
    <t>Export</t>
  </si>
  <si>
    <t>SyncTrack - ST</t>
  </si>
  <si>
    <t>Def</t>
  </si>
  <si>
    <t>Def:</t>
  </si>
  <si>
    <t>No KeyType Necessary</t>
  </si>
  <si>
    <t>Other E events</t>
  </si>
  <si>
    <t>Definition</t>
  </si>
  <si>
    <t>TimeSignature</t>
  </si>
  <si>
    <t>Lyric</t>
  </si>
  <si>
    <t>Note and Toggles</t>
  </si>
  <si>
    <t>Solo and Others</t>
  </si>
  <si>
    <t>Naming Convention</t>
  </si>
  <si>
    <t>Range Name</t>
  </si>
  <si>
    <t>ExportRule_ST_Key_KeyType</t>
  </si>
  <si>
    <t>Events - Event</t>
  </si>
  <si>
    <t>Instruments - Inst</t>
  </si>
  <si>
    <t>Key</t>
  </si>
  <si>
    <t>Type</t>
  </si>
  <si>
    <t>ExportRule_ST_TS_Def</t>
  </si>
  <si>
    <t>Example Range Name:</t>
  </si>
  <si>
    <t>ExportRule_Event_E_Section</t>
  </si>
  <si>
    <t>ExportRule_Inst_N_Def</t>
  </si>
  <si>
    <t>Guitar Hero Live</t>
  </si>
  <si>
    <t>Guitar + Others</t>
  </si>
  <si>
    <t>Lane1</t>
  </si>
  <si>
    <t>Lane2</t>
  </si>
  <si>
    <t>Lane3</t>
  </si>
  <si>
    <t>Lane4</t>
  </si>
  <si>
    <t>Open</t>
  </si>
  <si>
    <t>Forced</t>
  </si>
  <si>
    <t>Tap</t>
  </si>
  <si>
    <t>W1</t>
  </si>
  <si>
    <t>W2</t>
  </si>
  <si>
    <t>W3</t>
  </si>
  <si>
    <t>B1</t>
  </si>
  <si>
    <t>B2</t>
  </si>
  <si>
    <t>B3</t>
  </si>
  <si>
    <t>Lane5</t>
  </si>
  <si>
    <t>O</t>
  </si>
  <si>
    <t>Y</t>
  </si>
  <si>
    <t>Orange</t>
  </si>
  <si>
    <t>X</t>
  </si>
  <si>
    <t>Difficulty_Last:</t>
  </si>
  <si>
    <t>Instrument_Last:</t>
  </si>
  <si>
    <t>Time
Signature 2</t>
  </si>
  <si>
    <t>offset</t>
  </si>
  <si>
    <t>Message Box</t>
  </si>
  <si>
    <t>Answer</t>
  </si>
  <si>
    <t>Ask</t>
  </si>
  <si>
    <t>Input Box</t>
  </si>
  <si>
    <t>Cancel</t>
  </si>
  <si>
    <t/>
  </si>
  <si>
    <t>D:\LazyD Charter\Songs</t>
  </si>
  <si>
    <t>D:\LazyD Charter\Samples</t>
  </si>
  <si>
    <t>Length (ms)</t>
  </si>
  <si>
    <t>SnareRim</t>
  </si>
  <si>
    <t>HiHat</t>
  </si>
  <si>
    <t>Kick-Copy</t>
  </si>
  <si>
    <t>Crash</t>
  </si>
  <si>
    <t>HiCymbal</t>
  </si>
  <si>
    <t>LoCymbal</t>
  </si>
  <si>
    <t>Ride</t>
  </si>
  <si>
    <t>SetCopies:</t>
  </si>
  <si>
    <t>CopyMethod:</t>
  </si>
  <si>
    <t>TM_CopyMethod</t>
  </si>
  <si>
    <t>DELETE</t>
  </si>
  <si>
    <t>OVERWRITE</t>
  </si>
  <si>
    <t>NO-OVERWRITE</t>
  </si>
  <si>
    <t>Video Start :</t>
  </si>
  <si>
    <t>Preview Start :</t>
  </si>
  <si>
    <t>Media Type :</t>
  </si>
  <si>
    <t>Preview End :</t>
  </si>
  <si>
    <t>Offset :</t>
  </si>
  <si>
    <t>Delay :</t>
  </si>
  <si>
    <t>Song Folder :</t>
  </si>
  <si>
    <t>Resolution :</t>
  </si>
  <si>
    <t>tickStart :</t>
  </si>
  <si>
    <t>Steps Per Quarter Note :</t>
  </si>
  <si>
    <t>Duration (ms) :</t>
  </si>
  <si>
    <t>Name :</t>
  </si>
  <si>
    <t>Artist :</t>
  </si>
  <si>
    <t>Album :</t>
  </si>
  <si>
    <t>Year :</t>
  </si>
  <si>
    <t>Genre :</t>
  </si>
  <si>
    <t>Charter :</t>
  </si>
  <si>
    <t>Album Track :</t>
  </si>
  <si>
    <t>Playlist Track :</t>
  </si>
  <si>
    <t>Icon :</t>
  </si>
  <si>
    <t>Player2 :</t>
  </si>
  <si>
    <t>mochart :</t>
  </si>
  <si>
    <t>Pro-Drums :</t>
  </si>
  <si>
    <t>Difficulty :</t>
  </si>
  <si>
    <t>MusicStream :</t>
  </si>
  <si>
    <t>GuitarStream :</t>
  </si>
  <si>
    <t>RhythmStream :</t>
  </si>
  <si>
    <t>Drum2Stream :</t>
  </si>
  <si>
    <t>Drum3Stream :</t>
  </si>
  <si>
    <t>Drum4Stream :</t>
  </si>
  <si>
    <t>VocalStream :</t>
  </si>
  <si>
    <t>KeysStream :</t>
  </si>
  <si>
    <t>CrowdStream :</t>
  </si>
  <si>
    <t>VideoStream :</t>
  </si>
  <si>
    <t>Pad to Play On :</t>
  </si>
  <si>
    <t>Only Selected Pad :</t>
  </si>
  <si>
    <t>diff_vocals_harm :</t>
  </si>
  <si>
    <t>diff_bass_real :</t>
  </si>
  <si>
    <t>diff_dance :</t>
  </si>
  <si>
    <t>diff_guitar_coop :</t>
  </si>
  <si>
    <t>diff_bass_real_22 :</t>
  </si>
  <si>
    <t>diff_guitar_real_22 :</t>
  </si>
  <si>
    <t>diff_drums_real_ps :</t>
  </si>
  <si>
    <t>diff_keys_real_ps :</t>
  </si>
  <si>
    <t>frets :</t>
  </si>
  <si>
    <t>count :</t>
  </si>
  <si>
    <t>sysex_open_bas :</t>
  </si>
  <si>
    <t>sysex_slider :</t>
  </si>
  <si>
    <t>sysex_high_hat_ctrl :</t>
  </si>
  <si>
    <t>sysex_rimshot :</t>
  </si>
  <si>
    <t>multiplier_note :</t>
  </si>
  <si>
    <t>five_lane_drums :</t>
  </si>
  <si>
    <t>diff_keys_real :</t>
  </si>
  <si>
    <t>banner_link_a :</t>
  </si>
  <si>
    <t>link_name_a :</t>
  </si>
  <si>
    <t>banner_link_b :</t>
  </si>
  <si>
    <t>link_name_b :</t>
  </si>
  <si>
    <t>ini_count</t>
  </si>
  <si>
    <t>PlayKK</t>
  </si>
  <si>
    <t>Last Issued Action :</t>
  </si>
  <si>
    <t>Notes :</t>
  </si>
  <si>
    <t>Inst. :</t>
  </si>
  <si>
    <t>Sample</t>
  </si>
  <si>
    <t>No/Name</t>
  </si>
  <si>
    <t>UserForm</t>
  </si>
  <si>
    <t>No Ini Install Path:</t>
  </si>
  <si>
    <t>Lists for various functions (please don't change)</t>
  </si>
  <si>
    <t>Sheet CodeName</t>
  </si>
  <si>
    <t>RangeName</t>
  </si>
  <si>
    <t>Settings</t>
  </si>
  <si>
    <t>Action_Fail</t>
  </si>
  <si>
    <t>Chart</t>
  </si>
  <si>
    <t>MachineArray</t>
  </si>
  <si>
    <t>arrStreamPositions</t>
  </si>
  <si>
    <t>AutoIt_Checked</t>
  </si>
  <si>
    <t>AutoIt_Extension</t>
  </si>
  <si>
    <t>AutoIt_Ver</t>
  </si>
  <si>
    <t>ChVideo_hWnd</t>
  </si>
  <si>
    <t>ChVideo_txt_hWnd</t>
  </si>
  <si>
    <t>CMD_String</t>
  </si>
  <si>
    <t>InstallPath</t>
  </si>
  <si>
    <t>LastAction</t>
  </si>
  <si>
    <t>MacroColumn</t>
  </si>
  <si>
    <t>MacroPause</t>
  </si>
  <si>
    <t>MacroRecColumn</t>
  </si>
  <si>
    <t>MacroRecRow</t>
  </si>
  <si>
    <t>MacroRow</t>
  </si>
  <si>
    <t>NewMeasure</t>
  </si>
  <si>
    <t>NewSteps</t>
  </si>
  <si>
    <t>notes_chart</t>
  </si>
  <si>
    <t>PatternName</t>
  </si>
  <si>
    <t>Program</t>
  </si>
  <si>
    <t>TM_Paused</t>
  </si>
  <si>
    <t>TM_Playing</t>
  </si>
  <si>
    <t>TM_RowOffset</t>
  </si>
  <si>
    <t>TM_SampleDir</t>
  </si>
  <si>
    <t>TM_SamplesOpen</t>
  </si>
  <si>
    <t>Lists</t>
  </si>
  <si>
    <t>Export_txt_Exclude</t>
  </si>
  <si>
    <t>Songs_Dir</t>
  </si>
  <si>
    <t>Export these ranges as multicell</t>
  </si>
  <si>
    <t>Left(#)</t>
  </si>
  <si>
    <t>left(RangeName,#)</t>
  </si>
  <si>
    <t>NoteValues_</t>
  </si>
  <si>
    <t>TM_SampleList</t>
  </si>
  <si>
    <t>resize rows correction (-)</t>
  </si>
  <si>
    <t>VideoFile</t>
  </si>
  <si>
    <t>MacroList</t>
  </si>
  <si>
    <t>Clean Before Import</t>
  </si>
  <si>
    <t>Export_txt_MultiCell</t>
  </si>
  <si>
    <t>TS1</t>
  </si>
  <si>
    <t>TS2</t>
  </si>
  <si>
    <t>Use</t>
  </si>
  <si>
    <t>Metronome</t>
  </si>
  <si>
    <t>100-600s</t>
  </si>
  <si>
    <t>SONG</t>
  </si>
  <si>
    <t>GUITAR</t>
  </si>
  <si>
    <t>RHYTHM</t>
  </si>
  <si>
    <t>BASS</t>
  </si>
  <si>
    <t>DRUMS1</t>
  </si>
  <si>
    <t>DRUMS2</t>
  </si>
  <si>
    <t>DRUMS3</t>
  </si>
  <si>
    <t>DRUMS4</t>
  </si>
  <si>
    <t>VOCALS</t>
  </si>
  <si>
    <t>KEYS</t>
  </si>
  <si>
    <t>CROWD</t>
  </si>
  <si>
    <t>k2</t>
  </si>
  <si>
    <t>kk2</t>
  </si>
  <si>
    <t>Kick2</t>
  </si>
  <si>
    <t>Kick2-Copy</t>
  </si>
  <si>
    <t>Piano Wav</t>
  </si>
  <si>
    <t>x</t>
  </si>
  <si>
    <t>Piano.ff.A3</t>
  </si>
  <si>
    <t>Piano.ff.A4</t>
  </si>
  <si>
    <t>Piano.ff.Ab3</t>
  </si>
  <si>
    <t>Piano.ff.Ab4</t>
  </si>
  <si>
    <t>Piano.ff.B3</t>
  </si>
  <si>
    <t>Piano.ff.C3</t>
  </si>
  <si>
    <t>Piano.ff.C5</t>
  </si>
  <si>
    <t>Piano.ff.D5</t>
  </si>
  <si>
    <t>Piano.ff.Db4</t>
  </si>
  <si>
    <t>Piano.ff.Db5</t>
  </si>
  <si>
    <t>Piano.ff.E4</t>
  </si>
  <si>
    <t>Piano.ff.E5</t>
  </si>
  <si>
    <t>Piano.ff.Eb5</t>
  </si>
  <si>
    <t>Piano.ff.Gb3</t>
  </si>
  <si>
    <t>Piano.ff.Gb4</t>
  </si>
  <si>
    <t>Piano.ff.Gb5</t>
  </si>
  <si>
    <t>wav</t>
  </si>
  <si>
    <t>aiff</t>
  </si>
  <si>
    <t>Piano.mf.A3</t>
  </si>
  <si>
    <t>Piano.mf.A4</t>
  </si>
  <si>
    <t>Piano.mf.Ab3</t>
  </si>
  <si>
    <t>Piano.mf.Ab4</t>
  </si>
  <si>
    <t>Piano.mf.B3</t>
  </si>
  <si>
    <t>Piano.mf.C3</t>
  </si>
  <si>
    <t>Piano.mf.C5</t>
  </si>
  <si>
    <t>Piano.mf.D5</t>
  </si>
  <si>
    <t>Piano.mf.Db4</t>
  </si>
  <si>
    <t>Piano.mf.Db5</t>
  </si>
  <si>
    <t>Piano.mf.E4</t>
  </si>
  <si>
    <t>Piano.mf.E5</t>
  </si>
  <si>
    <t>Piano.mf.Eb5</t>
  </si>
  <si>
    <t>Piano.mf.Gb3</t>
  </si>
  <si>
    <t>Piano.mf.Gb4</t>
  </si>
  <si>
    <t>Piano.mf.Gb5</t>
  </si>
  <si>
    <t>Piano.pp.A3</t>
  </si>
  <si>
    <t>Piano.pp.A4</t>
  </si>
  <si>
    <t>Piano.pp.Ab3</t>
  </si>
  <si>
    <t>Piano.pp.Ab4</t>
  </si>
  <si>
    <t>Piano.pp.B3</t>
  </si>
  <si>
    <t>Piano.pp.C3</t>
  </si>
  <si>
    <t>Piano.pp.C5</t>
  </si>
  <si>
    <t>Piano.pp.D5</t>
  </si>
  <si>
    <t>Piano.pp.Db4</t>
  </si>
  <si>
    <t>Piano.pp.Db5</t>
  </si>
  <si>
    <t>Piano.pp.E4</t>
  </si>
  <si>
    <t>Piano.pp.E5</t>
  </si>
  <si>
    <t>Piano.pp.Eb5</t>
  </si>
  <si>
    <t>Piano.pp.Gb3</t>
  </si>
  <si>
    <t>Piano.pp.Gb4</t>
  </si>
  <si>
    <t>Piano.pp.Gb5</t>
  </si>
  <si>
    <t>Audio Recording Test</t>
  </si>
  <si>
    <t>open new type waveaudio alias recsound</t>
  </si>
  <si>
    <t xml:space="preserve">set </t>
  </si>
  <si>
    <t xml:space="preserve"> bitspersample </t>
  </si>
  <si>
    <t xml:space="preserve"> bytespersec </t>
  </si>
  <si>
    <t xml:space="preserve"> channels </t>
  </si>
  <si>
    <t xml:space="preserve"> format tag </t>
  </si>
  <si>
    <t xml:space="preserve"> samplespersec </t>
  </si>
  <si>
    <t xml:space="preserve"> recsound time format </t>
  </si>
  <si>
    <t xml:space="preserve"> alignment </t>
  </si>
  <si>
    <t>11khz</t>
  </si>
  <si>
    <t>record recsound</t>
  </si>
  <si>
    <t>save recsound "D:\test\test.wav"</t>
  </si>
  <si>
    <t>close recsound</t>
  </si>
  <si>
    <t>open "D:\test\test.wav" alias recsound</t>
  </si>
  <si>
    <t>setaudio recsound bass to 100</t>
  </si>
  <si>
    <t>status recsound mode</t>
  </si>
  <si>
    <t>restore</t>
  </si>
  <si>
    <t>synctrack</t>
  </si>
  <si>
    <t>save</t>
  </si>
  <si>
    <t>Restore current Difficulty/Instrument combo from Inst.Track without saving current track state</t>
  </si>
  <si>
    <t>sync</t>
  </si>
  <si>
    <t xml:space="preserve">Can be queued if used in order: sync - syncend - syncend - syncend. </t>
  </si>
  <si>
    <t>Track on chart sheet will be updated with new values</t>
  </si>
  <si>
    <t>The Machine will be updated</t>
  </si>
  <si>
    <t>Record Wav</t>
  </si>
  <si>
    <t>Time Format:</t>
  </si>
  <si>
    <t>BitsPerSample</t>
  </si>
  <si>
    <t>BitsPerSample:</t>
  </si>
  <si>
    <t>Channels:</t>
  </si>
  <si>
    <t>SamplesPerSec:</t>
  </si>
  <si>
    <t>BytesPerSec:</t>
  </si>
  <si>
    <t>Alignment:</t>
  </si>
  <si>
    <t>Channels</t>
  </si>
  <si>
    <t>SamplesPerSec</t>
  </si>
  <si>
    <t>AutoRecord:</t>
  </si>
  <si>
    <t>Record Folder:</t>
  </si>
  <si>
    <t>TM Record Folder</t>
  </si>
  <si>
    <t>Song Folder</t>
  </si>
  <si>
    <t>Other</t>
  </si>
  <si>
    <t>Other Folder:</t>
  </si>
  <si>
    <t>Tap Note Pattern:</t>
  </si>
  <si>
    <t>Forced Note Pattern:</t>
  </si>
  <si>
    <t>Open Note Pattern:</t>
  </si>
  <si>
    <t>Diff. :</t>
  </si>
  <si>
    <t>load</t>
  </si>
  <si>
    <t>Samples</t>
  </si>
  <si>
    <t>Import</t>
  </si>
  <si>
    <t>Ini</t>
  </si>
  <si>
    <t>xIni</t>
  </si>
  <si>
    <t>Macros</t>
  </si>
  <si>
    <t>Patterns</t>
  </si>
  <si>
    <t>Log</t>
  </si>
  <si>
    <t>Backup</t>
  </si>
  <si>
    <t>Instructions</t>
  </si>
  <si>
    <t>SMan</t>
  </si>
  <si>
    <t>Machine</t>
  </si>
  <si>
    <t>Import-Ini</t>
  </si>
  <si>
    <t>Export-Ini</t>
  </si>
  <si>
    <t>Patterns_Template</t>
  </si>
  <si>
    <t>Timer Log</t>
  </si>
  <si>
    <t>Timer</t>
  </si>
  <si>
    <t>The Machine - Arrays</t>
  </si>
  <si>
    <t>Backup_Chart</t>
  </si>
  <si>
    <t>Should Be</t>
  </si>
  <si>
    <t>Hidden</t>
  </si>
  <si>
    <t>Current</t>
  </si>
  <si>
    <t>OverRide</t>
  </si>
  <si>
    <t>Visible</t>
  </si>
  <si>
    <t>Very Hidden</t>
  </si>
  <si>
    <t>Very Very Hidden</t>
  </si>
  <si>
    <t>Def.Hidden</t>
  </si>
  <si>
    <t>ALL SHEETS</t>
  </si>
  <si>
    <t>How to treat forced notes?</t>
  </si>
  <si>
    <t>play</t>
  </si>
  <si>
    <t>down</t>
  </si>
  <si>
    <t>to</t>
  </si>
  <si>
    <t>frm_MachineInterface.Top</t>
  </si>
  <si>
    <t>frm_MachineInterface.Left</t>
  </si>
  <si>
    <t>frm_Log.Top</t>
  </si>
  <si>
    <t>frm_Log.Left</t>
  </si>
  <si>
    <t>FileName:</t>
  </si>
  <si>
    <t>Default Record Filename:</t>
  </si>
  <si>
    <t>LazyD Charter</t>
  </si>
  <si>
    <t>VideoRepeat</t>
  </si>
  <si>
    <t>From Start</t>
  </si>
  <si>
    <t>From Time</t>
  </si>
  <si>
    <t>TheMachine ChVideo Open:</t>
  </si>
  <si>
    <t>TheMachine VideoFile Open:</t>
  </si>
  <si>
    <t>TheMachine Video Filename:</t>
  </si>
  <si>
    <t>TheMachine Video Length:</t>
  </si>
  <si>
    <t>The Machine Video Size:</t>
  </si>
  <si>
    <t>TheMachine Video Volume:</t>
  </si>
  <si>
    <t>TheMachine Video Start Position:</t>
  </si>
  <si>
    <t>TheMachine Video Playing:</t>
  </si>
  <si>
    <t>base</t>
  </si>
  <si>
    <t>RGB</t>
  </si>
  <si>
    <t>hex2dec</t>
  </si>
  <si>
    <t>hex</t>
  </si>
  <si>
    <t>256 ^</t>
  </si>
  <si>
    <t>Palette No?</t>
  </si>
  <si>
    <t>RBG</t>
  </si>
  <si>
    <t>dec</t>
  </si>
  <si>
    <t>Inverse Color</t>
  </si>
  <si>
    <t>TheMachine Video Repeat Option:</t>
  </si>
  <si>
    <t>The Machine Video Repeat Time:</t>
  </si>
  <si>
    <t>TheMachine Mouse DoubleClickSpeed:</t>
  </si>
  <si>
    <t>TheMachine Mouse Left Button Value:</t>
  </si>
  <si>
    <t>TheMachine Mouse Right Button Value:</t>
  </si>
  <si>
    <t>TheMachine Mouse Third Button Value:</t>
  </si>
  <si>
    <t>TheMachine Sheet Show FormulaBar:</t>
  </si>
  <si>
    <t>TheMachine Sheet Show Headings:</t>
  </si>
  <si>
    <t>TheMachine Sheet Collapse Ribbon:</t>
  </si>
  <si>
    <t>TheMachine Interface Enable mci String TextBox:</t>
  </si>
  <si>
    <t>TheMachine Mouse Double Click Wait (ms):</t>
  </si>
  <si>
    <t>TheMachine Mouse Single Click Speed (ms):</t>
  </si>
  <si>
    <t>TheMachine Mouse Long Click Speed (ms):</t>
  </si>
  <si>
    <t>TheMachine Mouse Short Click Speed (ms):</t>
  </si>
  <si>
    <t>TheMachine Mouse Hold Threshold (ms):</t>
  </si>
  <si>
    <t>lbl_Track_TickNo</t>
  </si>
  <si>
    <t>Left</t>
  </si>
  <si>
    <t>Right</t>
  </si>
  <si>
    <t>Third</t>
  </si>
  <si>
    <t>Hold</t>
  </si>
  <si>
    <t>Short</t>
  </si>
  <si>
    <t>Long</t>
  </si>
  <si>
    <t>ControlName</t>
  </si>
  <si>
    <t>Button</t>
  </si>
  <si>
    <t>action</t>
  </si>
  <si>
    <t>Switch</t>
  </si>
  <si>
    <t>up</t>
  </si>
  <si>
    <t>Shift:</t>
  </si>
  <si>
    <t>Double</t>
  </si>
  <si>
    <t>Click</t>
  </si>
  <si>
    <t>TM_scroll</t>
  </si>
  <si>
    <t>V1</t>
  </si>
  <si>
    <t>S1</t>
  </si>
  <si>
    <t>V2</t>
  </si>
  <si>
    <t>S2</t>
  </si>
  <si>
    <t>V3</t>
  </si>
  <si>
    <t>S3</t>
  </si>
  <si>
    <t>V4</t>
  </si>
  <si>
    <t>S4</t>
  </si>
  <si>
    <t>DrumStream :</t>
  </si>
  <si>
    <t>BassStream :</t>
  </si>
  <si>
    <t>lbl_Track_BPM</t>
  </si>
  <si>
    <t>lbl_Track_TS1</t>
  </si>
  <si>
    <t>lbl_Track_Tick</t>
  </si>
  <si>
    <t>lbl_Track_Time</t>
  </si>
  <si>
    <t>lbl_Track_TS2</t>
  </si>
  <si>
    <t>lbl_Track_InstrumentEvent</t>
  </si>
  <si>
    <t>lbl_Track_Section</t>
  </si>
  <si>
    <t>lbl_Track_Solo</t>
  </si>
  <si>
    <t>lbl_Track_StarPower</t>
  </si>
  <si>
    <t>lbl_Track_TrackEvent</t>
  </si>
  <si>
    <t>TheMachine Interface</t>
  </si>
  <si>
    <t>Color Theme</t>
  </si>
  <si>
    <t>Ini File</t>
  </si>
  <si>
    <t>unused</t>
  </si>
  <si>
    <t>xlsm File</t>
  </si>
  <si>
    <t>Import / Export</t>
  </si>
  <si>
    <t>TM_Playing:</t>
  </si>
  <si>
    <t>TM_Paused:</t>
  </si>
  <si>
    <t>MachineInterface</t>
  </si>
  <si>
    <t>TM_Recording:</t>
  </si>
  <si>
    <t>name_of_range</t>
  </si>
  <si>
    <t>new_value</t>
  </si>
  <si>
    <t>Backup Folder</t>
  </si>
  <si>
    <t>tre</t>
  </si>
  <si>
    <t>move to next/previous track event</t>
  </si>
  <si>
    <t>inste</t>
  </si>
  <si>
    <t>move to next/previous instrument event</t>
  </si>
  <si>
    <t>move to next/previous solo</t>
  </si>
  <si>
    <t>move to next/previous StarPower</t>
  </si>
  <si>
    <t>inst</t>
  </si>
  <si>
    <t>Copy current Difficulty/Instrument combo to another difficulty</t>
  </si>
  <si>
    <t>Load Difficulty/Instrument combo</t>
  </si>
  <si>
    <t>Save Difficulty/Instrument combo</t>
  </si>
  <si>
    <t>Test:</t>
  </si>
  <si>
    <t>TM_SampleTable_SampleNo</t>
  </si>
  <si>
    <t>Disable Samples Change Event:</t>
  </si>
  <si>
    <t>Samples Cell Before Change:</t>
  </si>
  <si>
    <t>#/0</t>
  </si>
  <si>
    <t>move to next/previous lyric marker</t>
  </si>
  <si>
    <t>move to next/previous anchor marker</t>
  </si>
  <si>
    <t>Action Error Text Color:</t>
  </si>
  <si>
    <t>Copy to clipboard: all pads or &lt;pad&gt; from FirstRow to LastRow</t>
  </si>
  <si>
    <t>Copy to clipboard: all pads or &lt;pad&gt; from FirstRow to ActionRow</t>
  </si>
  <si>
    <t>Copy to clipboard: all pads or &lt;pad&gt; from ActionRow to LastRow</t>
  </si>
  <si>
    <t>sus</t>
  </si>
  <si>
    <t xml:space="preserve">Enter first sus &lt;pad&gt;, then add another down below </t>
  </si>
  <si>
    <t>Updates next sustain value above</t>
  </si>
  <si>
    <t>Export Format:</t>
  </si>
  <si>
    <t>Export Format</t>
  </si>
  <si>
    <t>Import Format:</t>
  </si>
  <si>
    <t>Both</t>
  </si>
  <si>
    <t>Export_Format:</t>
  </si>
  <si>
    <t>LazyD.Charter</t>
  </si>
  <si>
    <t>Chart_Pads</t>
  </si>
  <si>
    <t>Actions</t>
  </si>
  <si>
    <t>AltColor_Bg</t>
  </si>
  <si>
    <t>AltColor_Border</t>
  </si>
  <si>
    <t>AltColor_Button</t>
  </si>
  <si>
    <t>AltColor_MeasureLine</t>
  </si>
  <si>
    <t>AltColor_Misc</t>
  </si>
  <si>
    <t>AltColor_NoteLine</t>
  </si>
  <si>
    <t>DefaultFileName</t>
  </si>
  <si>
    <t>DefColor_Bg</t>
  </si>
  <si>
    <t>DefColor_Border</t>
  </si>
  <si>
    <t>DefColor_Button</t>
  </si>
  <si>
    <t>DefColor_MeasureLine</t>
  </si>
  <si>
    <t>DefColor_Misc</t>
  </si>
  <si>
    <t>DefColor_NoteLine</t>
  </si>
  <si>
    <t>Delay_mciSendString</t>
  </si>
  <si>
    <t>Delay_RowScroll</t>
  </si>
  <si>
    <t>Delay_TestRows</t>
  </si>
  <si>
    <t>Difficulty_Last</t>
  </si>
  <si>
    <t>ExcelFileName</t>
  </si>
  <si>
    <t>Export_Format_Current</t>
  </si>
  <si>
    <t>InstallPath_NoIni</t>
  </si>
  <si>
    <t>Instrument_Last</t>
  </si>
  <si>
    <t>List_SheetVisibility</t>
  </si>
  <si>
    <t>MeasureLineColor</t>
  </si>
  <si>
    <t>NoteCount</t>
  </si>
  <si>
    <t>NotePatterns_Forced</t>
  </si>
  <si>
    <t>NotePatterns_Open</t>
  </si>
  <si>
    <t>NotePatterns_Tap</t>
  </si>
  <si>
    <t>NoteValues</t>
  </si>
  <si>
    <t>PatternListHeading</t>
  </si>
  <si>
    <t>Streams</t>
  </si>
  <si>
    <t>TargetCell</t>
  </si>
  <si>
    <t>TM_Interface_Enable_mciString_TextBox</t>
  </si>
  <si>
    <t>TM_Mouse_DoubleClickSpeed</t>
  </si>
  <si>
    <t>TM_Mouse_DoubleClickWait_Max</t>
  </si>
  <si>
    <t>TM_Mouse_Hold</t>
  </si>
  <si>
    <t>TM_Mouse_Long</t>
  </si>
  <si>
    <t>TM_Mouse_Short</t>
  </si>
  <si>
    <t>TM_Mouse_Single</t>
  </si>
  <si>
    <t>TM_Mouse_Value_Left</t>
  </si>
  <si>
    <t>TM_Mouse_Value_Right</t>
  </si>
  <si>
    <t>TM_Mouse_Value_Third</t>
  </si>
  <si>
    <t>TM_Record_Alignment</t>
  </si>
  <si>
    <t>TM_Record_BytesPerSec</t>
  </si>
  <si>
    <t>TM_Record_TimeFormat</t>
  </si>
  <si>
    <t>TM_Recording</t>
  </si>
  <si>
    <t>TM_Samples_Cell_BeforeChange</t>
  </si>
  <si>
    <t>TM_Samples_Disable_ChangeEvent</t>
  </si>
  <si>
    <t>TM_Samples_Open</t>
  </si>
  <si>
    <t>TM_Video_ChVideo_Open</t>
  </si>
  <si>
    <t>TM_Video_Playing</t>
  </si>
  <si>
    <t>TM_Video_VideoFile_Open</t>
  </si>
  <si>
    <t>Play KK</t>
  </si>
  <si>
    <t>Play KK On :</t>
  </si>
  <si>
    <t>TM_SampleList_Address</t>
  </si>
  <si>
    <t>diff_list</t>
  </si>
  <si>
    <t>lbl_Track_BPM_Action</t>
  </si>
  <si>
    <t>lbl_Track_InstrumentEvent_Action</t>
  </si>
  <si>
    <t>lbl_Track_Section_Action</t>
  </si>
  <si>
    <t>lbl_Track_Solo_Action</t>
  </si>
  <si>
    <t>lbl_Track_StarPower_Action</t>
  </si>
  <si>
    <t>lbl_Track_Tick_Action</t>
  </si>
  <si>
    <t>lbl_Track_TickNo_Action</t>
  </si>
  <si>
    <t>lbl_Track_Time_Action</t>
  </si>
  <si>
    <t>lbl_Track_TrackEvent_Action</t>
  </si>
  <si>
    <t>lbl_Track_TS1_Action</t>
  </si>
  <si>
    <t>lbl_Track_TS2_Action</t>
  </si>
  <si>
    <t>MacroRecording</t>
  </si>
  <si>
    <t>MSGBOX_Answer_Clean_Sheet</t>
  </si>
  <si>
    <t>MSGBOX_Export_SaveCurrentTrack</t>
  </si>
  <si>
    <t>MSGBOX_Export_Settings</t>
  </si>
  <si>
    <t>MSGBOX_Import_Metadata</t>
  </si>
  <si>
    <t>MSGBOX_Import_Settings</t>
  </si>
  <si>
    <t>USERFORM_Show_Log_Import</t>
  </si>
  <si>
    <t>Import Settings.txt - Sample List how to do?</t>
  </si>
  <si>
    <t>Need to process TM_SampleList_Address differently?</t>
  </si>
  <si>
    <t>Don't export these ranges for Song Settings</t>
  </si>
  <si>
    <t>Don't export these ranges for xlsm Settings</t>
  </si>
  <si>
    <t>Export_xlsm_Exclude</t>
  </si>
  <si>
    <t>Export_xlsm_MultiCell</t>
  </si>
  <si>
    <t>lbl_Track_</t>
  </si>
  <si>
    <t>CopyRange</t>
  </si>
  <si>
    <t>CopyRangeColumn</t>
  </si>
  <si>
    <t>modCHart</t>
  </si>
  <si>
    <t>TM_SampleCopy</t>
  </si>
  <si>
    <t>TM_Video_FileName</t>
  </si>
  <si>
    <t>TM_Video_Length</t>
  </si>
  <si>
    <t>TM_Video_Repeat_Option</t>
  </si>
  <si>
    <t>TM_Video_Repeat_Time</t>
  </si>
  <si>
    <t>TM_Video_Size</t>
  </si>
  <si>
    <t>TM_Video_StartPosition</t>
  </si>
  <si>
    <t>TM_Video_Volume</t>
  </si>
  <si>
    <t>ExportRule_</t>
  </si>
  <si>
    <t>Import xlsm Settings At WorkBook Open:</t>
  </si>
  <si>
    <t>Import_xlsm_Settings_WorkBook_Open</t>
  </si>
  <si>
    <t>NOTE DEFINITIONS</t>
  </si>
  <si>
    <t>General (Relic from an older version, may remove later)</t>
  </si>
  <si>
    <t>TM_sync</t>
  </si>
  <si>
    <t>TM_delay</t>
  </si>
  <si>
    <t>lbl_Track_NoteCount</t>
  </si>
  <si>
    <t>lbl_Track_Lyrics</t>
  </si>
  <si>
    <t>TM_Chart_Actions</t>
  </si>
  <si>
    <t>TM_Machine_Actions</t>
  </si>
  <si>
    <t>x means switch doesn't require a value</t>
  </si>
  <si>
    <t>Hold Effect Increase (Time):</t>
  </si>
  <si>
    <t>Hold Effect Increase (Multiplier):</t>
  </si>
  <si>
    <t>Hold Effect Increase (Steps):</t>
  </si>
  <si>
    <t>TM_Hold_Effect_Time</t>
  </si>
  <si>
    <t>TM_Hold_Effect_Multiplier</t>
  </si>
  <si>
    <t>TM_Hold_Effect_Steps</t>
  </si>
  <si>
    <t>Set Excel.exe to run in High Priority:</t>
  </si>
  <si>
    <t>Excel_Priority</t>
  </si>
  <si>
    <t>TM_Actions (suitable for hold)</t>
  </si>
  <si>
    <t>inc</t>
  </si>
  <si>
    <t>duration</t>
  </si>
  <si>
    <t>move to time = song lenght</t>
  </si>
  <si>
    <t>ON</t>
  </si>
  <si>
    <t>FN</t>
  </si>
  <si>
    <t>TN</t>
  </si>
  <si>
    <t>X - 1000: Unused Pad/Lane</t>
  </si>
  <si>
    <t>del all</t>
  </si>
  <si>
    <t>Delete all time signature markers except first one</t>
  </si>
  <si>
    <t>delete all bpm markers  except first one</t>
  </si>
  <si>
    <t>events</t>
  </si>
  <si>
    <t>Restore all bpm markers from last import's backup</t>
  </si>
  <si>
    <t>Restore all anchor markers from last import's backup</t>
  </si>
  <si>
    <t>Restore all time signature markers from last import's backup</t>
  </si>
  <si>
    <t>Restore all synctrack markers markers from last import's backup</t>
  </si>
  <si>
    <t>Restore all section markers from last import's backup</t>
  </si>
  <si>
    <t>Restore all lyric markers from last import's backup</t>
  </si>
  <si>
    <t>Restore all track event markers from last import's backup</t>
  </si>
  <si>
    <t>Restore all events markers from last import's backup</t>
  </si>
  <si>
    <t>Restore all markers from last import's backup</t>
  </si>
  <si>
    <t>restore offset values as well for the designated markers</t>
  </si>
  <si>
    <t>Delete all offset values on the row</t>
  </si>
  <si>
    <t>Delete all offset values for the whole track</t>
  </si>
  <si>
    <t>Delete designated marker's/pad's offset on the row</t>
  </si>
  <si>
    <t>Delete designated marker's/pad's offset for the whole track</t>
  </si>
  <si>
    <t>Enter offset value for the designated marker/pad</t>
  </si>
  <si>
    <t>pads</t>
  </si>
  <si>
    <t>instrument</t>
  </si>
  <si>
    <t>row</t>
  </si>
  <si>
    <t>all pads</t>
  </si>
  <si>
    <t>all markers/pads</t>
  </si>
  <si>
    <t>instrument markers (inste/solo/sp)</t>
  </si>
  <si>
    <t>events markers (sec/lyr/tre)</t>
  </si>
  <si>
    <t>synctrack markers (bpm/tms/anc)</t>
  </si>
  <si>
    <t>Mark Rows:</t>
  </si>
  <si>
    <t>Mark_Rows</t>
  </si>
  <si>
    <t>mark</t>
  </si>
  <si>
    <t>add</t>
  </si>
  <si>
    <t>&lt;name&gt;</t>
  </si>
  <si>
    <t>Mark action row for future use</t>
  </si>
  <si>
    <t>Update mark with current row</t>
  </si>
  <si>
    <t>Delete all marks</t>
  </si>
  <si>
    <t>move to mark &lt;name&gt;</t>
  </si>
  <si>
    <t>&lt;dir.&gt;#</t>
  </si>
  <si>
    <t>Color_Misc</t>
  </si>
  <si>
    <t>Color Background:</t>
  </si>
  <si>
    <t>Color Borders:</t>
  </si>
  <si>
    <t>Color Misc Background:</t>
  </si>
  <si>
    <t>Color Button Background:</t>
  </si>
  <si>
    <t>Color_Bg</t>
  </si>
  <si>
    <t>Color_Button</t>
  </si>
  <si>
    <t>Color_Border</t>
  </si>
  <si>
    <t>TheMachine Interface Load New Color:</t>
  </si>
  <si>
    <t>UserForm_InfoLog_Load_Color</t>
  </si>
  <si>
    <t>UserForm_MachineInterface_Load_Color</t>
  </si>
  <si>
    <t>Info Log Load New Color:</t>
  </si>
  <si>
    <t>Default Profile</t>
  </si>
  <si>
    <t>Alternative Profile</t>
  </si>
  <si>
    <t>Color_Solo</t>
  </si>
  <si>
    <t>Color_StarPower</t>
  </si>
  <si>
    <t>Color_Action_Error</t>
  </si>
  <si>
    <t>Color_MeasureLine</t>
  </si>
  <si>
    <t>DefColor_Action_Error</t>
  </si>
  <si>
    <t>AltColor_Action_Error</t>
  </si>
  <si>
    <t>AltColor_Solo</t>
  </si>
  <si>
    <t>AltColor_StarPower</t>
  </si>
  <si>
    <t>DefColor_Solo</t>
  </si>
  <si>
    <t>DefColor_StarPower</t>
  </si>
  <si>
    <t>Color_NoteLine</t>
  </si>
  <si>
    <t>Chart - Song Length line color? To visually distinguish</t>
  </si>
  <si>
    <t>TM_Address_SampleList</t>
  </si>
  <si>
    <t>lbl_Track_Mark</t>
  </si>
  <si>
    <t>lbl_Track_Mark_Action</t>
  </si>
  <si>
    <t>TM_mark</t>
  </si>
  <si>
    <t>mci Strings</t>
  </si>
  <si>
    <t>ADD</t>
  </si>
  <si>
    <t>Play</t>
  </si>
  <si>
    <t>From</t>
  </si>
  <si>
    <t>To</t>
  </si>
  <si>
    <t>Bass</t>
  </si>
  <si>
    <t>Treble</t>
  </si>
  <si>
    <t>Effects</t>
  </si>
  <si>
    <t>Backup_Samples</t>
  </si>
  <si>
    <t>play Smp1_1 from 0 to 258986</t>
  </si>
  <si>
    <t>selected</t>
  </si>
  <si>
    <t>WAV</t>
  </si>
  <si>
    <t>Piano FF</t>
  </si>
  <si>
    <t>Piano Long</t>
  </si>
  <si>
    <t>Piano MF</t>
  </si>
  <si>
    <t>Piano PP</t>
  </si>
  <si>
    <t>30s120</t>
  </si>
  <si>
    <t>ACBD1</t>
  </si>
  <si>
    <t>ACBD2</t>
  </si>
  <si>
    <t>ACBD3</t>
  </si>
  <si>
    <t>ACBD4</t>
  </si>
  <si>
    <t>ACCLHH</t>
  </si>
  <si>
    <t>ACRIMS</t>
  </si>
  <si>
    <t>ACSD1</t>
  </si>
  <si>
    <t>ACSD2</t>
  </si>
  <si>
    <t>ACSD3</t>
  </si>
  <si>
    <t>ACSD4</t>
  </si>
  <si>
    <t>ACSD5</t>
  </si>
  <si>
    <t>ACTOM1</t>
  </si>
  <si>
    <t>ACTOM2</t>
  </si>
  <si>
    <t>ACTOM3</t>
  </si>
  <si>
    <t>ACTOM4</t>
  </si>
  <si>
    <t>CY0000</t>
  </si>
  <si>
    <t>CY0010</t>
  </si>
  <si>
    <t>CY0025</t>
  </si>
  <si>
    <t>CY0050</t>
  </si>
  <si>
    <t>CY0075</t>
  </si>
  <si>
    <t>CY1000</t>
  </si>
  <si>
    <t>CY1010</t>
  </si>
  <si>
    <t>CY1025</t>
  </si>
  <si>
    <t>CY1050</t>
  </si>
  <si>
    <t>CY1075</t>
  </si>
  <si>
    <t>CY2500</t>
  </si>
  <si>
    <t>CY2510</t>
  </si>
  <si>
    <t>CY2525</t>
  </si>
  <si>
    <t>CY2550</t>
  </si>
  <si>
    <t>CY2575</t>
  </si>
  <si>
    <t>CY5000</t>
  </si>
  <si>
    <t>CY5010</t>
  </si>
  <si>
    <t>CY5025</t>
  </si>
  <si>
    <t>CY5050</t>
  </si>
  <si>
    <t>CY5075</t>
  </si>
  <si>
    <t>CY7500</t>
  </si>
  <si>
    <t>CY7510</t>
  </si>
  <si>
    <t>CY7525</t>
  </si>
  <si>
    <t>CY7550</t>
  </si>
  <si>
    <t>CY7575</t>
  </si>
  <si>
    <t>JZSD1</t>
  </si>
  <si>
    <t>JZSD2</t>
  </si>
  <si>
    <t>JZSD3</t>
  </si>
  <si>
    <t>JZSD4</t>
  </si>
  <si>
    <t>JZSLAP1</t>
  </si>
  <si>
    <t>JZSLAP2</t>
  </si>
  <si>
    <t>JZSLAP3</t>
  </si>
  <si>
    <t>JZSLAP4</t>
  </si>
  <si>
    <t>RIDED0</t>
  </si>
  <si>
    <t>tr909clap01</t>
  </si>
  <si>
    <t>tr909clap02</t>
  </si>
  <si>
    <t>tr909closed01</t>
  </si>
  <si>
    <t>tr909closed02</t>
  </si>
  <si>
    <t>tr909closed03</t>
  </si>
  <si>
    <t>tr909closed04</t>
  </si>
  <si>
    <t>tr909closed05</t>
  </si>
  <si>
    <t>tr909closed06</t>
  </si>
  <si>
    <t>tr909cr01</t>
  </si>
  <si>
    <t>tr909cr02</t>
  </si>
  <si>
    <t>tr909cr03</t>
  </si>
  <si>
    <t>tr909cr04</t>
  </si>
  <si>
    <t>tr909cr05</t>
  </si>
  <si>
    <t>tr909cr06</t>
  </si>
  <si>
    <t>tr909open01</t>
  </si>
  <si>
    <t>tr909open02</t>
  </si>
  <si>
    <t>tr909open03</t>
  </si>
  <si>
    <t>tr909open04</t>
  </si>
  <si>
    <t>tr909open05</t>
  </si>
  <si>
    <t>tr909open06</t>
  </si>
  <si>
    <t>Piano.ff.A0</t>
  </si>
  <si>
    <t>Piano.ff.A1</t>
  </si>
  <si>
    <t>Piano.ff.A2</t>
  </si>
  <si>
    <t>Piano.ff.A5</t>
  </si>
  <si>
    <t>Piano.ff.A6</t>
  </si>
  <si>
    <t>Piano.ff.A7</t>
  </si>
  <si>
    <t>Piano.ff.Ab1</t>
  </si>
  <si>
    <t>Piano.ff.Ab2</t>
  </si>
  <si>
    <t>Piano.ff.Ab5</t>
  </si>
  <si>
    <t>Piano.ff.Ab6</t>
  </si>
  <si>
    <t>Piano.ff.Ab7</t>
  </si>
  <si>
    <t>Piano.ff.B0</t>
  </si>
  <si>
    <t>Piano.ff.B1</t>
  </si>
  <si>
    <t>Piano.ff.B2</t>
  </si>
  <si>
    <t>Piano.ff.B4</t>
  </si>
  <si>
    <t>Piano.ff.B5</t>
  </si>
  <si>
    <t>Piano.ff.B6</t>
  </si>
  <si>
    <t>Piano.ff.B7</t>
  </si>
  <si>
    <t>Piano.ff.Bb0</t>
  </si>
  <si>
    <t>Piano.ff.Bb1</t>
  </si>
  <si>
    <t>Piano.ff.Bb2</t>
  </si>
  <si>
    <t>Piano.ff.Bb3</t>
  </si>
  <si>
    <t>Piano.ff.Bb4</t>
  </si>
  <si>
    <t>Piano.ff.Bb5</t>
  </si>
  <si>
    <t>Piano.ff.Bb6</t>
  </si>
  <si>
    <t>Piano.ff.Bb7</t>
  </si>
  <si>
    <t>Piano.ff.C1</t>
  </si>
  <si>
    <t>Piano.ff.C2</t>
  </si>
  <si>
    <t>Piano.ff.C4</t>
  </si>
  <si>
    <t>Piano.ff.C6</t>
  </si>
  <si>
    <t>Piano.ff.C7</t>
  </si>
  <si>
    <t>Piano.ff.C8</t>
  </si>
  <si>
    <t>Piano.ff.D1</t>
  </si>
  <si>
    <t>Piano.ff.D2</t>
  </si>
  <si>
    <t>Piano.ff.D3</t>
  </si>
  <si>
    <t>Piano.ff.D4</t>
  </si>
  <si>
    <t>Piano.ff.D6</t>
  </si>
  <si>
    <t>Piano.ff.D7</t>
  </si>
  <si>
    <t>Piano.ff.Db1</t>
  </si>
  <si>
    <t>Piano.ff.Db2</t>
  </si>
  <si>
    <t>Piano.ff.Db3</t>
  </si>
  <si>
    <t>Piano.ff.Db6</t>
  </si>
  <si>
    <t>Piano.ff.Db7</t>
  </si>
  <si>
    <t>Piano.ff.E1</t>
  </si>
  <si>
    <t>Piano.ff.E2</t>
  </si>
  <si>
    <t>Piano.ff.E3</t>
  </si>
  <si>
    <t>Piano.ff.E6</t>
  </si>
  <si>
    <t>Piano.ff.E7</t>
  </si>
  <si>
    <t>Piano.ff.Eb1</t>
  </si>
  <si>
    <t>Piano.ff.Eb2</t>
  </si>
  <si>
    <t>Piano.ff.Eb3</t>
  </si>
  <si>
    <t>Piano.ff.Eb4</t>
  </si>
  <si>
    <t>Piano.ff.Eb6</t>
  </si>
  <si>
    <t>Piano.ff.Eb7</t>
  </si>
  <si>
    <t>Piano.ff.F1</t>
  </si>
  <si>
    <t>Piano.ff.F2</t>
  </si>
  <si>
    <t>Piano.ff.F3</t>
  </si>
  <si>
    <t>Piano.ff.F4</t>
  </si>
  <si>
    <t>Piano.ff.F5</t>
  </si>
  <si>
    <t>Piano.ff.F6</t>
  </si>
  <si>
    <t>Piano.ff.F7</t>
  </si>
  <si>
    <t>Piano.ff.G1</t>
  </si>
  <si>
    <t>Piano.ff.G2</t>
  </si>
  <si>
    <t>Piano.ff.G3</t>
  </si>
  <si>
    <t>Piano.ff.G4</t>
  </si>
  <si>
    <t>Piano.ff.G5</t>
  </si>
  <si>
    <t>Piano.ff.G6</t>
  </si>
  <si>
    <t>Piano.ff.G7</t>
  </si>
  <si>
    <t>Piano.ff.Gb1</t>
  </si>
  <si>
    <t>Piano.ff.Gb2</t>
  </si>
  <si>
    <t>Piano.ff.Gb6</t>
  </si>
  <si>
    <t>Piano.ff.Gb7</t>
  </si>
  <si>
    <t>a0-long</t>
  </si>
  <si>
    <t>a0s-long</t>
  </si>
  <si>
    <t>a1-long</t>
  </si>
  <si>
    <t>a1s-long</t>
  </si>
  <si>
    <t>a2-long</t>
  </si>
  <si>
    <t>a2s-long</t>
  </si>
  <si>
    <t>a3-long</t>
  </si>
  <si>
    <t>a3s-long</t>
  </si>
  <si>
    <t>a4-long</t>
  </si>
  <si>
    <t>a4s-long</t>
  </si>
  <si>
    <t>a5-long</t>
  </si>
  <si>
    <t>a5s-long</t>
  </si>
  <si>
    <t>a6-long</t>
  </si>
  <si>
    <t>a6s-long</t>
  </si>
  <si>
    <t>a7-long</t>
  </si>
  <si>
    <t>a7s-long</t>
  </si>
  <si>
    <t>b0-long</t>
  </si>
  <si>
    <t>b1-long</t>
  </si>
  <si>
    <t>b2-long</t>
  </si>
  <si>
    <t>b3-long</t>
  </si>
  <si>
    <t>b4-long</t>
  </si>
  <si>
    <t>b5-long</t>
  </si>
  <si>
    <t>b6-long</t>
  </si>
  <si>
    <t>b7-long</t>
  </si>
  <si>
    <t>c1-long</t>
  </si>
  <si>
    <t>c1s-long</t>
  </si>
  <si>
    <t>c2-long</t>
  </si>
  <si>
    <t>c2s-long</t>
  </si>
  <si>
    <t>c3-long</t>
  </si>
  <si>
    <t>c3s-long</t>
  </si>
  <si>
    <t>c4-long</t>
  </si>
  <si>
    <t>c4s-long</t>
  </si>
  <si>
    <t>c5-long</t>
  </si>
  <si>
    <t>c5s-long</t>
  </si>
  <si>
    <t>c6-long</t>
  </si>
  <si>
    <t>c6s-long</t>
  </si>
  <si>
    <t>c7-long</t>
  </si>
  <si>
    <t>c7s-long</t>
  </si>
  <si>
    <t>c8-long</t>
  </si>
  <si>
    <t>d1-long</t>
  </si>
  <si>
    <t>d1s-long</t>
  </si>
  <si>
    <t>d2-long</t>
  </si>
  <si>
    <t>d2s-long</t>
  </si>
  <si>
    <t>d3-long</t>
  </si>
  <si>
    <t>d3s-long</t>
  </si>
  <si>
    <t>d4-long</t>
  </si>
  <si>
    <t>d4s-long</t>
  </si>
  <si>
    <t>d5-long</t>
  </si>
  <si>
    <t>d5s-long</t>
  </si>
  <si>
    <t>d6-long</t>
  </si>
  <si>
    <t>d6s-long</t>
  </si>
  <si>
    <t>d7-long</t>
  </si>
  <si>
    <t>d7s-long</t>
  </si>
  <si>
    <t>e1-long</t>
  </si>
  <si>
    <t>e2-long</t>
  </si>
  <si>
    <t>e3-long</t>
  </si>
  <si>
    <t>e4-long</t>
  </si>
  <si>
    <t>e5-long</t>
  </si>
  <si>
    <t>e6-long</t>
  </si>
  <si>
    <t>e7-long</t>
  </si>
  <si>
    <t>f1-long</t>
  </si>
  <si>
    <t>f1s-long</t>
  </si>
  <si>
    <t>f2-long</t>
  </si>
  <si>
    <t>f2s-long</t>
  </si>
  <si>
    <t>f3-long</t>
  </si>
  <si>
    <t>f3s-long</t>
  </si>
  <si>
    <t>f4-long</t>
  </si>
  <si>
    <t>f4s-long</t>
  </si>
  <si>
    <t>f5-long</t>
  </si>
  <si>
    <t>f5s-long</t>
  </si>
  <si>
    <t>f6-long</t>
  </si>
  <si>
    <t>f6s-long</t>
  </si>
  <si>
    <t>f7-long</t>
  </si>
  <si>
    <t>f7s-long</t>
  </si>
  <si>
    <t>g1-long</t>
  </si>
  <si>
    <t>g1s-long</t>
  </si>
  <si>
    <t>g2-long</t>
  </si>
  <si>
    <t>g2s-long</t>
  </si>
  <si>
    <t>g3-long</t>
  </si>
  <si>
    <t>g3s-long</t>
  </si>
  <si>
    <t>g4-long</t>
  </si>
  <si>
    <t>g4s-long</t>
  </si>
  <si>
    <t>g5-long</t>
  </si>
  <si>
    <t>g5s-long</t>
  </si>
  <si>
    <t>g6-long</t>
  </si>
  <si>
    <t>g6s-long</t>
  </si>
  <si>
    <t>g7-long</t>
  </si>
  <si>
    <t>g7s-long</t>
  </si>
  <si>
    <t>Piano.mf.A1</t>
  </si>
  <si>
    <t>Piano.mf.A2</t>
  </si>
  <si>
    <t>Piano.mf.A5</t>
  </si>
  <si>
    <t>Piano.mf.A6</t>
  </si>
  <si>
    <t>Piano.mf.A7</t>
  </si>
  <si>
    <t>Piano.mf.Ab1</t>
  </si>
  <si>
    <t>Piano.mf.Ab2</t>
  </si>
  <si>
    <t>Piano.mf.Ab5</t>
  </si>
  <si>
    <t>Piano.mf.Ab6</t>
  </si>
  <si>
    <t>Piano.mf.Ab7</t>
  </si>
  <si>
    <t>Piano.mf.B0</t>
  </si>
  <si>
    <t>Piano.mf.B1</t>
  </si>
  <si>
    <t>Piano.mf.B2</t>
  </si>
  <si>
    <t>Piano.mf.B4</t>
  </si>
  <si>
    <t>Piano.mf.B5</t>
  </si>
  <si>
    <t>Piano.mf.B6</t>
  </si>
  <si>
    <t>Piano.mf.B7</t>
  </si>
  <si>
    <t>Piano.mf.Bb1</t>
  </si>
  <si>
    <t>Piano.mf.Bb2</t>
  </si>
  <si>
    <t>Piano.mf.Bb3</t>
  </si>
  <si>
    <t>Piano.mf.Bb4</t>
  </si>
  <si>
    <t>Piano.mf.Bb5</t>
  </si>
  <si>
    <t>Piano.mf.Bb6</t>
  </si>
  <si>
    <t>Piano.mf.Bb7</t>
  </si>
  <si>
    <t>Piano.mf.C1</t>
  </si>
  <si>
    <t>Piano.mf.C2</t>
  </si>
  <si>
    <t>Piano.mf.C4</t>
  </si>
  <si>
    <t>Piano.mf.C6</t>
  </si>
  <si>
    <t>Piano.mf.C7</t>
  </si>
  <si>
    <t>Piano.mf.C8</t>
  </si>
  <si>
    <t>Piano.mf.D1</t>
  </si>
  <si>
    <t>Piano.mf.D2</t>
  </si>
  <si>
    <t>Piano.mf.D3</t>
  </si>
  <si>
    <t>Piano.mf.D4</t>
  </si>
  <si>
    <t>Piano.mf.D6</t>
  </si>
  <si>
    <t>Piano.mf.D7</t>
  </si>
  <si>
    <t>Piano.mf.Db1</t>
  </si>
  <si>
    <t>Piano.mf.Db2</t>
  </si>
  <si>
    <t>Piano.mf.Db3</t>
  </si>
  <si>
    <t>Piano.mf.Db6</t>
  </si>
  <si>
    <t>Piano.mf.Db7</t>
  </si>
  <si>
    <t>Piano.mf.E1</t>
  </si>
  <si>
    <t>Piano.mf.E2</t>
  </si>
  <si>
    <t>Piano.mf.E3</t>
  </si>
  <si>
    <t>Piano.mf.E6</t>
  </si>
  <si>
    <t>Piano.mf.E7</t>
  </si>
  <si>
    <t>Piano.mf.Eb1</t>
  </si>
  <si>
    <t>Piano.mf.Eb2</t>
  </si>
  <si>
    <t>Piano.mf.Eb3</t>
  </si>
  <si>
    <t>Piano.mf.Eb4</t>
  </si>
  <si>
    <t>Piano.mf.Eb6</t>
  </si>
  <si>
    <t>Piano.mf.Eb7</t>
  </si>
  <si>
    <t>Piano.mf.F1</t>
  </si>
  <si>
    <t>Piano.mf.F2</t>
  </si>
  <si>
    <t>Piano.mf.F3</t>
  </si>
  <si>
    <t>Piano.mf.F4</t>
  </si>
  <si>
    <t>Piano.mf.F5</t>
  </si>
  <si>
    <t>Piano.mf.F6</t>
  </si>
  <si>
    <t>Piano.mf.F7</t>
  </si>
  <si>
    <t>Piano.mf.G1</t>
  </si>
  <si>
    <t>Piano.mf.G2</t>
  </si>
  <si>
    <t>Piano.mf.G3</t>
  </si>
  <si>
    <t>Piano.mf.G4</t>
  </si>
  <si>
    <t>Piano.mf.G5</t>
  </si>
  <si>
    <t>Piano.mf.G6</t>
  </si>
  <si>
    <t>Piano.mf.G7</t>
  </si>
  <si>
    <t>Piano.mf.Gb1</t>
  </si>
  <si>
    <t>Piano.mf.Gb2</t>
  </si>
  <si>
    <t>Piano.mf.Gb6</t>
  </si>
  <si>
    <t>Piano.pp.A1</t>
  </si>
  <si>
    <t>Piano.pp.A2</t>
  </si>
  <si>
    <t>Piano.pp.A5</t>
  </si>
  <si>
    <t>Piano.pp.A6</t>
  </si>
  <si>
    <t>Piano.pp.A7</t>
  </si>
  <si>
    <t>Piano.pp.Ab1</t>
  </si>
  <si>
    <t>Piano.pp.Ab2</t>
  </si>
  <si>
    <t>Piano.pp.Ab5</t>
  </si>
  <si>
    <t>Piano.pp.Ab6</t>
  </si>
  <si>
    <t>Piano.pp.Ab7</t>
  </si>
  <si>
    <t>Piano.pp.B0</t>
  </si>
  <si>
    <t>Piano.pp.B1</t>
  </si>
  <si>
    <t>Piano.pp.B2</t>
  </si>
  <si>
    <t>Piano.pp.B4</t>
  </si>
  <si>
    <t>Piano.pp.B5</t>
  </si>
  <si>
    <t>Piano.pp.B6</t>
  </si>
  <si>
    <t>Piano.pp.B7</t>
  </si>
  <si>
    <t>Piano.pp.Bb0</t>
  </si>
  <si>
    <t>Piano.pp.Bb1</t>
  </si>
  <si>
    <t>Piano.pp.Bb2</t>
  </si>
  <si>
    <t>Piano.pp.Bb3</t>
  </si>
  <si>
    <t>Piano.pp.Bb4</t>
  </si>
  <si>
    <t>Piano.pp.Bb5</t>
  </si>
  <si>
    <t>Piano.pp.Bb6</t>
  </si>
  <si>
    <t>Piano.pp.Bb7</t>
  </si>
  <si>
    <t>Piano.pp.C1</t>
  </si>
  <si>
    <t>Piano.pp.C2</t>
  </si>
  <si>
    <t>Piano.pp.C4</t>
  </si>
  <si>
    <t>Piano.pp.C6</t>
  </si>
  <si>
    <t>Piano.pp.C7</t>
  </si>
  <si>
    <t>Piano.pp.C8</t>
  </si>
  <si>
    <t>Piano.pp.D1</t>
  </si>
  <si>
    <t>Piano.pp.D2</t>
  </si>
  <si>
    <t>Piano.pp.D3</t>
  </si>
  <si>
    <t>Piano.pp.D4</t>
  </si>
  <si>
    <t>Piano.pp.D6</t>
  </si>
  <si>
    <t>Piano.pp.D7</t>
  </si>
  <si>
    <t>Piano.pp.Db1</t>
  </si>
  <si>
    <t>Piano.pp.Db2</t>
  </si>
  <si>
    <t>Piano.pp.Db3</t>
  </si>
  <si>
    <t>Piano.pp.Db6</t>
  </si>
  <si>
    <t>Piano.pp.Db7</t>
  </si>
  <si>
    <t>Piano.pp.E1</t>
  </si>
  <si>
    <t>Piano.pp.E2</t>
  </si>
  <si>
    <t>Piano.pp.E3</t>
  </si>
  <si>
    <t>Piano.pp.E6</t>
  </si>
  <si>
    <t>Piano.pp.E7</t>
  </si>
  <si>
    <t>Piano.pp.Eb1</t>
  </si>
  <si>
    <t>Piano.pp.Eb2</t>
  </si>
  <si>
    <t>Piano.pp.Eb3</t>
  </si>
  <si>
    <t>Piano.pp.Eb4</t>
  </si>
  <si>
    <t>Piano.pp.Eb6</t>
  </si>
  <si>
    <t>Piano.pp.Eb7</t>
  </si>
  <si>
    <t>Piano.pp.F1</t>
  </si>
  <si>
    <t>Piano.pp.F2</t>
  </si>
  <si>
    <t>Piano.pp.F3</t>
  </si>
  <si>
    <t>Piano.pp.F4</t>
  </si>
  <si>
    <t>Piano.pp.F5</t>
  </si>
  <si>
    <t>Piano.pp.F6</t>
  </si>
  <si>
    <t>Piano.pp.F7</t>
  </si>
  <si>
    <t>Piano.pp.G1</t>
  </si>
  <si>
    <t>Piano.pp.G2</t>
  </si>
  <si>
    <t>Piano.pp.G3</t>
  </si>
  <si>
    <t>Piano.pp.G4</t>
  </si>
  <si>
    <t>Piano.pp.G5</t>
  </si>
  <si>
    <t>Piano.pp.G6</t>
  </si>
  <si>
    <t>Piano.pp.G7</t>
  </si>
  <si>
    <t>Piano.pp.Gb1</t>
  </si>
  <si>
    <t>Piano.pp.Gb2</t>
  </si>
  <si>
    <t>Piano.pp.Gb6</t>
  </si>
  <si>
    <t>Piano.pp.Gb7</t>
  </si>
  <si>
    <t>Piano.ff.Gb4 - Copy</t>
  </si>
  <si>
    <t>SampleMainFolder</t>
  </si>
  <si>
    <t>SampleSubFolder</t>
  </si>
  <si>
    <t>MainFolder</t>
  </si>
  <si>
    <t>SubFolder</t>
  </si>
  <si>
    <t>SampleSubFinal</t>
  </si>
  <si>
    <t>mdlFileOperations</t>
  </si>
  <si>
    <t>Import_Settings</t>
  </si>
  <si>
    <t>Sample_Address</t>
  </si>
  <si>
    <t>frm_MachineInterface.Zoom</t>
  </si>
  <si>
    <t>TM_Hold_Effect_Sleep</t>
  </si>
  <si>
    <t>Sus_Behaviour:</t>
  </si>
  <si>
    <t>once</t>
  </si>
  <si>
    <t>every # step</t>
  </si>
  <si>
    <t>every # note</t>
  </si>
  <si>
    <t>every # measure</t>
  </si>
  <si>
    <t>Sus_Duration:</t>
  </si>
  <si>
    <t>until next occurrence</t>
  </si>
  <si>
    <t>any other #</t>
  </si>
  <si>
    <t># ms</t>
  </si>
  <si>
    <t>sustain length</t>
  </si>
  <si>
    <t>sample length</t>
  </si>
  <si>
    <t>Video_Open:</t>
  </si>
  <si>
    <t>ChVideo_VideoOpen</t>
  </si>
  <si>
    <t>play Smp2_1 from 0 to 1393</t>
  </si>
  <si>
    <t>s-#</t>
  </si>
  <si>
    <t>n-#</t>
  </si>
  <si>
    <t>m-#</t>
  </si>
  <si>
    <t>SustainTable</t>
  </si>
  <si>
    <t>Smp#</t>
  </si>
  <si>
    <t>SampleRow</t>
  </si>
  <si>
    <t>Min</t>
  </si>
  <si>
    <t>Max</t>
  </si>
  <si>
    <t>Behaviour</t>
  </si>
  <si>
    <t>V5</t>
  </si>
  <si>
    <t>S5</t>
  </si>
  <si>
    <t>V6</t>
  </si>
  <si>
    <t>S6</t>
  </si>
  <si>
    <t>V7</t>
  </si>
  <si>
    <t>S7</t>
  </si>
  <si>
    <t>V8</t>
  </si>
  <si>
    <t>S8</t>
  </si>
  <si>
    <t>V9</t>
  </si>
  <si>
    <t>S9</t>
  </si>
  <si>
    <t>V10</t>
  </si>
  <si>
    <t>S10</t>
  </si>
  <si>
    <t>sample play to</t>
  </si>
  <si>
    <t>every sample sus_duration</t>
  </si>
  <si>
    <t>arrSmpList</t>
  </si>
  <si>
    <t>Log Sheet</t>
  </si>
  <si>
    <t>SendString Logging:</t>
  </si>
  <si>
    <t>Log_Sendstring</t>
  </si>
  <si>
    <t>frmPatternSheetSelect</t>
  </si>
  <si>
    <t>Active TM_Pages Multipage:</t>
  </si>
  <si>
    <t>Active pages:</t>
  </si>
  <si>
    <t>TM_Pages_PageIndex</t>
  </si>
  <si>
    <t>TM_pages_indices</t>
  </si>
  <si>
    <t>set</t>
  </si>
  <si>
    <t>setaudio</t>
  </si>
  <si>
    <t>pause</t>
  </si>
  <si>
    <t>resume</t>
  </si>
  <si>
    <t>seek</t>
  </si>
  <si>
    <t>TM_mci_Commands</t>
  </si>
  <si>
    <t>Pause</t>
  </si>
  <si>
    <t>Resume</t>
  </si>
  <si>
    <t>Seek</t>
  </si>
  <si>
    <t>volume to</t>
  </si>
  <si>
    <t>speed</t>
  </si>
  <si>
    <t>from</t>
  </si>
  <si>
    <t>Alias</t>
  </si>
  <si>
    <t>display</t>
  </si>
  <si>
    <t>Value1</t>
  </si>
  <si>
    <t>Value2</t>
  </si>
  <si>
    <t>Unit Type</t>
  </si>
  <si>
    <t>Units</t>
  </si>
  <si>
    <t>Speed (Rng)</t>
  </si>
  <si>
    <t>Vol (Rng)</t>
  </si>
  <si>
    <t>return</t>
  </si>
  <si>
    <t>Prefix</t>
  </si>
  <si>
    <t>Suffix1</t>
  </si>
  <si>
    <t>Suffix2</t>
  </si>
  <si>
    <t>Custom</t>
  </si>
  <si>
    <t>frm_MachineInterface_Activate</t>
  </si>
  <si>
    <t>Vol</t>
  </si>
  <si>
    <t>Vol 1</t>
  </si>
  <si>
    <t>Vol 2</t>
  </si>
  <si>
    <t>Speed 1</t>
  </si>
  <si>
    <t>Speed 2</t>
  </si>
  <si>
    <t>Return</t>
  </si>
  <si>
    <t>x means input will be disabled, Value1 to Return non "x" are label captions</t>
  </si>
  <si>
    <t>Smp</t>
  </si>
  <si>
    <t>Every n Steps</t>
  </si>
  <si>
    <t>Colors</t>
  </si>
  <si>
    <t>lLeft+2+Width+1</t>
  </si>
  <si>
    <t>lTop+3+Height+1</t>
  </si>
  <si>
    <t>lLeft-2, lTop-3</t>
  </si>
  <si>
    <t>MouseWheel HitDetection Error Margin (Left):</t>
  </si>
  <si>
    <t>MouseWheel HitDetection Error Margin (Top):</t>
  </si>
  <si>
    <t>MouseWheel HitDetection Error Margin (Width):</t>
  </si>
  <si>
    <t>MouseWheel HitDetection Error Margin (Height):</t>
  </si>
  <si>
    <t>TM_HitMargin_Left</t>
  </si>
  <si>
    <t>TM_HitMargin_Top</t>
  </si>
  <si>
    <t>TM_HitMargin_Width</t>
  </si>
  <si>
    <t>TM_HitMargin_Height</t>
  </si>
  <si>
    <t>TM_Wheel_ElapsedTime</t>
  </si>
  <si>
    <t>Video Stream:</t>
  </si>
  <si>
    <t>The Machine Video Speed:</t>
  </si>
  <si>
    <t>TM_Video_Speed</t>
  </si>
  <si>
    <t>TheMachine Mouse Fourth Button Value:</t>
  </si>
  <si>
    <t>TM_Mouse_Value_Fourth</t>
  </si>
  <si>
    <t>Enable MouseWheel:</t>
  </si>
  <si>
    <t>TM_Wheel_Enabled</t>
  </si>
  <si>
    <t>Move Validation Ranges to Lists sheet</t>
  </si>
  <si>
    <t>TM Scroll Test Description:</t>
  </si>
  <si>
    <t>Tests how long it takes to scroll down the designated amount of rows. The avg.time will be set as the Delay Per Row. You can unhide the Timer Sheet and check Column A for detailed results. Or play with ms limit (Cell C5) to check how many rows took more than set amount.</t>
  </si>
  <si>
    <t>TM mci Test Description:</t>
  </si>
  <si>
    <t>This test will open a few samples and send a series of mciSendString commands to the audio device. The volume and speed will be set randomly and may be too loud, so please adjust volume to a suitable level before starting. The result will replace this text.</t>
  </si>
  <si>
    <t>TM_mciTest_Description</t>
  </si>
  <si>
    <t>TM_ScrollTest_Description</t>
  </si>
  <si>
    <t>Validation Lists (ComboBox)</t>
  </si>
  <si>
    <t>Program_ExeLevel</t>
  </si>
  <si>
    <t>Execute Next:</t>
  </si>
  <si>
    <t>Execute Line:</t>
  </si>
  <si>
    <t>Execute Level:</t>
  </si>
  <si>
    <t>Program_ExeNext</t>
  </si>
  <si>
    <t>Program_ExeLine</t>
  </si>
  <si>
    <t>actions with "end"</t>
  </si>
  <si>
    <t>Count</t>
  </si>
  <si>
    <t>Program_Variables</t>
  </si>
  <si>
    <t>Program_Backup</t>
  </si>
  <si>
    <t>Program_Variables_Backup</t>
  </si>
  <si>
    <t>Project Name:</t>
  </si>
  <si>
    <t>Project_Name</t>
  </si>
  <si>
    <t>Project_Stream</t>
  </si>
  <si>
    <t>Silent</t>
  </si>
  <si>
    <t>Project_MinBPM</t>
  </si>
  <si>
    <t>Project_MaxBPM</t>
  </si>
  <si>
    <t>Project_BPM_Step</t>
  </si>
  <si>
    <t>Inst</t>
  </si>
  <si>
    <t>Diff</t>
  </si>
  <si>
    <t>Pattern</t>
  </si>
  <si>
    <t>Array</t>
  </si>
  <si>
    <t>i</t>
  </si>
  <si>
    <t>RLRL</t>
  </si>
  <si>
    <t>BPM_Steps</t>
  </si>
  <si>
    <t>j</t>
  </si>
  <si>
    <t>[Duration]</t>
  </si>
  <si>
    <t>[Steps]</t>
  </si>
  <si>
    <t>[TS1]</t>
  </si>
  <si>
    <t>[TS2]</t>
  </si>
  <si>
    <t>[SongFolder]</t>
  </si>
  <si>
    <t>[Pads,i]</t>
  </si>
  <si>
    <t>[Artist]</t>
  </si>
  <si>
    <t>[FileName]</t>
  </si>
  <si>
    <t>[Genre]</t>
  </si>
  <si>
    <t>[Diff]</t>
  </si>
  <si>
    <t>[Inst]</t>
  </si>
  <si>
    <t>[Charter]</t>
  </si>
  <si>
    <t>[MusicStream]</t>
  </si>
  <si>
    <t>[GuitarStream]</t>
  </si>
  <si>
    <t>[Pattern,j]</t>
  </si>
  <si>
    <t>([MaxBPM]-[MinBPM])/[BPM_Steps]</t>
  </si>
  <si>
    <t>Pads_1</t>
  </si>
  <si>
    <t>Pads_2</t>
  </si>
  <si>
    <t>Pattern_1</t>
  </si>
  <si>
    <t>"Rudiments"</t>
  </si>
  <si>
    <t>"Exercise"</t>
  </si>
  <si>
    <t>"Easy"</t>
  </si>
  <si>
    <t>"Drums"</t>
  </si>
  <si>
    <t>"LazyD Charter"</t>
  </si>
  <si>
    <t>"song.ogg"</t>
  </si>
  <si>
    <t>P_V</t>
  </si>
  <si>
    <t>[i]+1</t>
  </si>
  <si>
    <t>[i]</t>
  </si>
  <si>
    <t>[k]</t>
  </si>
  <si>
    <t>[k]+1</t>
  </si>
  <si>
    <t>[j]</t>
  </si>
  <si>
    <t>[j]+1</t>
  </si>
  <si>
    <t>"m"</t>
  </si>
  <si>
    <t>P_V_k</t>
  </si>
  <si>
    <t>P_V_i</t>
  </si>
  <si>
    <t>P_V_j</t>
  </si>
  <si>
    <t>Exe Shortcuts</t>
  </si>
  <si>
    <t>Program_Exe</t>
  </si>
  <si>
    <t>Exe_Clean_Chart</t>
  </si>
  <si>
    <t>[Album]</t>
  </si>
  <si>
    <t>Ex_Format</t>
  </si>
  <si>
    <t>"notes.chart"</t>
  </si>
  <si>
    <t>Export_Format</t>
  </si>
  <si>
    <t>[Ex_Format]</t>
  </si>
  <si>
    <t>Program Running:</t>
  </si>
  <si>
    <t>Program_Running</t>
  </si>
  <si>
    <t>Exe_CreateTicks</t>
  </si>
  <si>
    <t>Exe_MoveToActionColumn</t>
  </si>
  <si>
    <t>#export</t>
  </si>
  <si>
    <t>Exe_Export</t>
  </si>
  <si>
    <t>"save"</t>
  </si>
  <si>
    <t>Exe_ProjectFiles</t>
  </si>
  <si>
    <t>#files</t>
  </si>
  <si>
    <t>InstallPath &amp; "\Project\Output\" &amp; Project_Name &amp; "\" &amp; [Album] &amp; "\" &amp; [FileName]</t>
  </si>
  <si>
    <t>Sample Folder</t>
  </si>
  <si>
    <t>Sub Name</t>
  </si>
  <si>
    <t>Arguments</t>
  </si>
  <si>
    <t>Project Sample:</t>
  </si>
  <si>
    <t>Project Sample Folder:</t>
  </si>
  <si>
    <t>Project Sample Name:</t>
  </si>
  <si>
    <t>Project Sample Rename:</t>
  </si>
  <si>
    <t>Project_Stream_ID</t>
  </si>
  <si>
    <t>Project_Stream_Folder</t>
  </si>
  <si>
    <t>Project_Stream_Name</t>
  </si>
  <si>
    <t>Project_Stream_Rename</t>
  </si>
  <si>
    <t>song.ogg</t>
  </si>
  <si>
    <t>"guitar.mp3"</t>
  </si>
  <si>
    <t>[Pads]-1</t>
  </si>
  <si>
    <t>[Pattern]-1</t>
  </si>
  <si>
    <t>[Pads,i] &amp; "-" &amp; [Pattern,j] &amp; "-" &amp; text([BPM],"000")</t>
  </si>
  <si>
    <t>"fr"</t>
  </si>
  <si>
    <t>"KK"</t>
  </si>
  <si>
    <t>All Pads | S</t>
  </si>
  <si>
    <t>Name:</t>
  </si>
  <si>
    <t>Project_ExeList</t>
  </si>
  <si>
    <t>Project_Program</t>
  </si>
  <si>
    <t>Project_Program_Variables</t>
  </si>
  <si>
    <t>Program Specific Commands</t>
  </si>
  <si>
    <t>arrSustain</t>
  </si>
  <si>
    <t>[BPM]*1000</t>
  </si>
  <si>
    <t>Chart Interface</t>
  </si>
  <si>
    <t>frm_ChartInterface_Activate</t>
  </si>
  <si>
    <t>CI_Pages_PageIndex</t>
  </si>
  <si>
    <t>CI_pages_indices</t>
  </si>
  <si>
    <t>Time Signature :</t>
  </si>
  <si>
    <t>BPM :</t>
  </si>
  <si>
    <t>Loading Phrase :</t>
  </si>
  <si>
    <t>lbl_Track_Lyric</t>
  </si>
  <si>
    <t>lbl_Track_Lyric_Action</t>
  </si>
  <si>
    <t>Color Sheet - Visible:</t>
  </si>
  <si>
    <t>Color Sheet - Hidden:</t>
  </si>
  <si>
    <t>Color Sheet - Very Hidden:</t>
  </si>
  <si>
    <t>Color_Sheet_Visible</t>
  </si>
  <si>
    <t>Color_Sheet_Hidden</t>
  </si>
  <si>
    <t>Color_Sheet_VeryHidden</t>
  </si>
  <si>
    <t>FALSE</t>
  </si>
  <si>
    <t>TM Chart Actions</t>
  </si>
  <si>
    <t>CI Chart Actions</t>
  </si>
  <si>
    <t>CI_Chart_Actions</t>
  </si>
  <si>
    <t>CI_Restore_Actions</t>
  </si>
  <si>
    <t>CI Restore Actions</t>
  </si>
  <si>
    <t>All</t>
  </si>
  <si>
    <t>TrackEvent</t>
  </si>
  <si>
    <t>CI Actions (Suitable for hold)</t>
  </si>
  <si>
    <t>CI_scroll</t>
  </si>
  <si>
    <t>lbl_Track_NoteCount_Action</t>
  </si>
  <si>
    <t>lbl_Track_BPM_Action_CI</t>
  </si>
  <si>
    <t>lbl_Track_InstrumentEvent_Action_CI</t>
  </si>
  <si>
    <t>lbl_Track_Lyric_Action_CI</t>
  </si>
  <si>
    <t>lbl_Track_Mark_Action_CI</t>
  </si>
  <si>
    <t>lbl_Track_NoteCount_Action_CI</t>
  </si>
  <si>
    <t>lbl_Track_Section_Action_CI</t>
  </si>
  <si>
    <t>lbl_Track_Solo_Action_CI</t>
  </si>
  <si>
    <t>lbl_Track_StarPower_Action_CI</t>
  </si>
  <si>
    <t>lbl_Track_Tick_Action_CI</t>
  </si>
  <si>
    <t>lbl_Track_TickNo_Action_CI</t>
  </si>
  <si>
    <t>lbl_Track_Time_Action_CI</t>
  </si>
  <si>
    <t>lbl_Track_TrackEvent_Action_CI</t>
  </si>
  <si>
    <t>lbl_Track_TS1_Action_CI</t>
  </si>
  <si>
    <t>lbl_Track_TS2_Action_CI</t>
  </si>
  <si>
    <t>lbl_Track_Lyrics_Action_CI</t>
  </si>
  <si>
    <t>CI_Hold_Actions</t>
  </si>
  <si>
    <t>{</t>
  </si>
  <si>
    <t>}</t>
  </si>
  <si>
    <t>+</t>
  </si>
  <si>
    <t>Macro ShortCuts</t>
  </si>
  <si>
    <t>ShortCut Add_Samples_to_SampleList:</t>
  </si>
  <si>
    <t>ShortCut Enter_StarPower_Range:</t>
  </si>
  <si>
    <t>ShortCut Enter_Sustain_Range:</t>
  </si>
  <si>
    <t>ShortCut Interfaces_EditMode:</t>
  </si>
  <si>
    <t>ShortCut New_Pattern_Range:</t>
  </si>
  <si>
    <t>ShortCut Select_Action_Column:</t>
  </si>
  <si>
    <t>T</t>
  </si>
  <si>
    <t>ShortCut_Add_Samples_to_SampleList</t>
  </si>
  <si>
    <t>ShortCut_Enter_StarPower_Range</t>
  </si>
  <si>
    <t>ShortCut_Enter_Sustain_Range</t>
  </si>
  <si>
    <t>ShortCut_Interfaces_EditMode</t>
  </si>
  <si>
    <t>ShortCut_New_Pattern_Range</t>
  </si>
  <si>
    <t>ShortCut_Select_Action_Column</t>
  </si>
  <si>
    <t>ShortCut Activate_Patterns_Sheet:</t>
  </si>
  <si>
    <t>ShortCut_Activate_Patterns_Sheet</t>
  </si>
  <si>
    <t>ShortCuts Enabled:</t>
  </si>
  <si>
    <t>ShortCuts_Enabled</t>
  </si>
  <si>
    <t>Both Interfaces - Options - Macro Shortcuts</t>
  </si>
  <si>
    <t>TM Actions</t>
  </si>
  <si>
    <t>CI Actions</t>
  </si>
  <si>
    <t>InstrumentEvent_string</t>
  </si>
  <si>
    <t>Enters the InstrumentEvent_string to the Instrument Event column on the actionrow</t>
  </si>
  <si>
    <t>deletes the InstrumentEvent_string on the actionrow</t>
  </si>
  <si>
    <t>Description</t>
  </si>
  <si>
    <t>Details</t>
  </si>
  <si>
    <t>Instructions_Actions</t>
  </si>
  <si>
    <t>Info</t>
  </si>
  <si>
    <t>Moving around the track</t>
  </si>
  <si>
    <t>&lt;timevalue&gt;</t>
  </si>
  <si>
    <t>Tick Number</t>
  </si>
  <si>
    <t>Tick</t>
  </si>
  <si>
    <t>Lets you move to a desired row on the track. |  | Convention: | &lt;PAD&gt;: Pad/lane name. | Ex.: For drums, S (Snare), HH (Hi-Hat), etc. |  | #: An integer value, use a positive number for down (later in the timeline) and a negative number for up (earlier in the timeline). Positive numbers should be writen without + sign. For number 1, there is no need to write the number 1. | Ex.: "mov n" is the same as "mov n 1", "mov n -" is the same as "mov n -1" |  | 0 (Number zero): Performs a check for the switch involved (where applicable). If the actioned row is not of type designated in switch it will move up for "-0" and move down for "0". | Ex.: "mov bpm -0" will check if the actioned row has any bpm markers, stay on the row if so, or move (up) to the previous bpm marker if not. |  | &lt;timevalue&gt;: Either in milliseconds or "minutes:seconds" format. | Ex.: "mov time 15050" will move the active cell to the cell which holds the designated time. Decimal values are supported. "mov time 4:5" will move the active cell to 4 minutes and 5 seconds. |  | &lt;name&gt;: Used in conjunction with the "mark" action. | Ex.: "mov mark abcd" will move the active cell to the row which was  previously marked with the name "abcd".</t>
  </si>
  <si>
    <t>Move number of steps up/down. |  | Usage: mov s # |  | Examples: | mov s - : Move 1 step up | mov s : Move 1 step down | mov s 10 : Move 10 steps up</t>
  </si>
  <si>
    <t>Move to the row with tick number = #. |  | Usage: mov t # |  | Examples: | mov t 25 : Move to the row with tick number 25</t>
  </si>
  <si>
    <t>Notes</t>
  </si>
  <si>
    <t>Move number of Measures up/down Does not necessarily move 1 exact measure. Instead first moves to the 1st measure line to the direction specified, then to the next and so on. |  | Usage: mov m #/0 |  | Examples: | mov m - : Moves to the first measure line above. | mov m -5 : Move to the 5th measure line above. | mov m 7 : Move to the 7th measure line below. | mov m -0 : If the actioned row is a measure line stay there, if not move to the next measure line above | mov m 0 : If the actioned row is a measure line stay there, if not move to the next measure line below.</t>
  </si>
  <si>
    <t>Move number of Notes up/down Does not necessarily move 1 exact note. Instead first moves to the 1st note line to the direction specified, then to the next and so on. Measure lines are also counted as note lines. |  | Usage: mov n #/0 |  | Examples: | mov n - : Moves to the first note line above. | mov n -5 : Move to the 5th note line above. | mov n 7 : Move to the 7th note line below. | mov n -0 : If the actioned row is a note line stay there, if not move to the next note line above | mov n 0 : If the actioned row is a note line stay there, if not move to the next note line below.</t>
  </si>
  <si>
    <t>Time Signature</t>
  </si>
  <si>
    <t>Beats Per Minute</t>
  </si>
  <si>
    <t>Move to the row that Tick = # falls in. |  | Usage: mov tick # |  | Examples: | Considering 1 step is 40 ticks. |  mov tick  40 : Move to the row with tick number = 2. | mov tick 60 : Move to the row with tick number = 2 since 60 is inbetween 40  and 80. | mov tick 210 : Move to the row with tick number = 5 since 210 is inbetween 200 and 240.</t>
  </si>
  <si>
    <t>Move to the #'th TMS marker up/down. |  | Usage: mov tms #/0 |  | Examples: | mov tms - : Moves to the first Time Signature marker above. | mov tms -5 : Move to the 5th Time Signature marker above. | mov tms 7 : Move to the 7th Time Signature marker below. | mov tms -0 : If the actioned row has a Time Signature marker stay there, if not move to the next Time Signature marker above | mov tms 0 : If the actioned row has a Time Signature marker stay there, if not move to the next Time Signature marker below.</t>
  </si>
  <si>
    <t>Move to the #'th BPM marker up/down. |  | Usage: mov bpm #/0 |  | Examples: | mov bpm - : Moves to the first BPM marker above. | mov bpm -5 : Move to the 5th BPM marker above. | mov bpm 7 : Move to the 7th BPM marker below. | mov bpm -0 : If the actioned row has a BPM marker stay there, if not move to the next BPM marker above | mov bpm 0 : If the actioned row has a BPM marker stay there, if not move to the next BPM marker below.</t>
  </si>
  <si>
    <t>Move to the #'th row with a Section marker up/down. |  | Usage: mov sec #/0 |  | Examples: | mov sec - : Moves to the first Section marker above. | mov sec -5 : Move to the 5th Section marker above. | mov sec 7 : Move to the 7th Section marker below. | mov sec -0 : If the actioned row has a Section marker stay there, if not move to the next Section marker above | mov sec 0 : If the actioned row has a Section marker stay there, if not move to the next Section marker below.</t>
  </si>
  <si>
    <t>Move to the #'th row with a Track Event marker up/down. |  | Usage: mov tre #/0 |  | Examples: | mov tre - : Moves to the first Track Event marker above. | mov tre -5 : Move to the 5th Track Event marker above. | mov tre 7 : Move to the 7th Track Event marker below. | mov tre -0 : If the actioned row has a Track Event marker stay there, if not move to the next Track Event marker above | mov tre 0 : If the actioned row has a Track Event marker stay there, if not move to the next Track Event marker below.</t>
  </si>
  <si>
    <t>Instrument Event</t>
  </si>
  <si>
    <t>Move to the #'th row with a Solo marker up/down. |  | Usage: mov solo #/0 |  | Examples: | mov solo - : Moves to the first Solo marker above. | mov solo -5 : Move to the 5th Solo marker above. | mov solo 7 : Move to the 7th Solo marker below. | mov solo -0 : If the actioned row has a Solo marker stay there, if not move to the next Solo marker above | mov solo 0 : If the actioned row has a Solo marker stay there, if not move to the next Solo marker below.</t>
  </si>
  <si>
    <t>Move to the #'th Anchor marker up/down. |  | Usage: mov anc #/0 |  | Examples: | mov anc - : Moves to the first Anchor marker above. | mov anc -5 : Move to the 5th Anchor marker above. | mov anc 7 : Move to the 7th Anchor marker below. | mov anc -0 : If the actioned row has an Anchor marker stay there, if not move to the next Anchor marker above | mov anc 0 : If the actioned row has an Anchor marker stay there, if not move to the next Anchor marker below.</t>
  </si>
  <si>
    <t>Move to the #'th row with a Instrument Event marker up/down. |  | Usage: mov inste #/0 |  | Examples: | mov inste - : Moves to the first Instrument Event marker above. | mov inste -5 : Move to the 5th Instrument Event marker above. | mov inste 7 : Move to the 7th Instrument Event marker below. | mov inste -0 : If the actioned row has an Instrument Event marker stay there, if not move to the next Instrument Event marker above | mov inste 0 : If the actioned row has an Instrument Event marker stay there, if not move to the next Instrument Event marker below.</t>
  </si>
  <si>
    <t>Move to the #'th row with a StarPower marker up/down. |  | Usage: mov sp #/0 |  | Examples: | mov sp - : Moves to the first StarPower marker above. | mov sp -5 : Move to the 5th StarPower marker above. | mov sp 7 : Move to the 7th StarPower marker below. | mov sp -0 : If the actioned row has a StarPower marker stay there, if not move to the next StarPower marker above | mov sp 0 : If the actioned row has a StarPower marker stay there, if not move to the next StarPower marker below.</t>
  </si>
  <si>
    <t>Move to the #'th row with a Lyric marker up/down. |  | Usage: mov lyr #/0 |  | Examples: | mov lyr - : Moves to the first Lyric marker above. | mov lyr -5 : Move to the 5th Lyric marker above. | mov lyr 7 : Move to the 7th Lyric marker below. | mov lyr -0 : If the actioned row has a Lyric marker stay there, if not move to the next Lyric marker above | mov lyr 0 : If the actioned row has a Lyric marker stay there, if not move to the next Lyric marker below.</t>
  </si>
  <si>
    <t>First Row</t>
  </si>
  <si>
    <t>Last Row</t>
  </si>
  <si>
    <t>First Note</t>
  </si>
  <si>
    <t>Last Note</t>
  </si>
  <si>
    <t>Move to the first row of track (Tick Number = 1). |  | Usage: mov fr</t>
  </si>
  <si>
    <t>Move to the last row of track. |  | Usage: mov lr</t>
  </si>
  <si>
    <t>Move to the first note on the track. |  | Usage: mov fn</t>
  </si>
  <si>
    <t>Move to the last note on the track. |  | Usage: mov ln</t>
  </si>
  <si>
    <t>Move to the row with time value = Song Length. (Track is created with the highest BPM value present in the notes.chart. So, last row is not necessarily the song length) |  | Usage: mov duration</t>
  </si>
  <si>
    <t>Next Note</t>
  </si>
  <si>
    <t>Previous Note</t>
  </si>
  <si>
    <t>Time Value</t>
  </si>
  <si>
    <t>Marked Row</t>
  </si>
  <si>
    <t>Move to the next row with a note on the track. |  | Usage: mov next &lt;PAD&gt; |  | Examples: | mov next : Move to the next row with a note on any of the pads/lanes. | mov next S : Move to the next row with a note on the S (Snare) pad. | mov next R : Move to the next row with a note on the R (Red) lane.</t>
  </si>
  <si>
    <t>Move to the previous row with a note on the track. |  | Usage: mov pre &lt;PAD&gt; |  | Examples: | mov pre : Move to the previous row with a note on any of the pads/lanes. | mov pre S : Move to the previous row with a note on the S (Snare) pad. | mov pre R : Move to the previous row with a note on the R (Red) lane.</t>
  </si>
  <si>
    <t>Move to the row that holds the time value. The time value in the cell is the time at the horizontal line at that cell's top. Time value can be in milliseconds or Minutes:Seconds format. For milliseconds decimal values are also accepted (decimals seperator signs can be different for different regions). |  | Usage: mov time &lt;timevalue&gt; |  | Examples: | mov time 75356 : Move to the row which holds the 75356'th millisecond. | mov time 75356.25 : Move to the row which holds the 75356.25'th millisecond (where . is the decimal sepaerator). | mov time 3:15 : Move to the row which holds the 3rd minute and 15th second of the track.</t>
  </si>
  <si>
    <t>Move to a previously marked row with &lt;name&gt;. |  | Usage: mov mark &lt;name&gt; |  | Examples: | mov mark abcd : Move to the row which was marked with the name "abcd". | mov mark 1 : Move to the row which was marked with the name "1".</t>
  </si>
  <si>
    <t>Mark a row to be used with other actions</t>
  </si>
  <si>
    <t>Lets you mark a row on the track for future use.  |  | Convention: | &lt;name&gt;: The name to call the marked row. Can be a number or string. Don't use spaces. | Ex.: 1, 2, abcd, abcd1, 1abcd, abcd_1, etc.</t>
  </si>
  <si>
    <t>Add new mark</t>
  </si>
  <si>
    <t>Delete a mark</t>
  </si>
  <si>
    <t>Add a new name to the mark list on the actioned row.  |  | Usage: |  | mark add abcd : Add the actioned row to the mark list with the name "abcd".</t>
  </si>
  <si>
    <t>Delete a name from the mark list.  |  | Usage: |  | mark del abcd : Delete the mark named "abcd" from the list. | mark del all : Delete all marks from the list.</t>
  </si>
  <si>
    <t>Update the row number of the corresponding mark.  |  | Usage: |  | mark update abcd : "abcd" is updated with the number of the actioned row.</t>
  </si>
  <si>
    <t>Update an existing mark with a new row number</t>
  </si>
  <si>
    <t>enter a BPM event (alters the chart accordingly)</t>
  </si>
  <si>
    <t>&lt;N/M&gt;</t>
  </si>
  <si>
    <t>&lt;Change&gt;</t>
  </si>
  <si>
    <t>Beats Per Minute related Actions</t>
  </si>
  <si>
    <t>Enter a single BPM marker</t>
  </si>
  <si>
    <t>Enter a series of BPM markers</t>
  </si>
  <si>
    <t>Delete a BPM marker</t>
  </si>
  <si>
    <t>Lets you enter a series of BPM markers that change in equal Measures/Notes/Steps intervals. Requires 2 BPM markers for values to be interpolated. Works downwards only. Can be actioned on any row in between 2 BPM markers. "BPM Changes At" Setting decides whether Measures, Notes or Steps are used. |  | Usage: bpm lnr</t>
  </si>
  <si>
    <t>Lets you enter a series of BPM markers that change in equal time intervals. Requires 2 BPM markers for values to be interpolated. Works downwards only. Can be actioned on any row in between 2 BPM markers. |  | Usage: bpm time</t>
  </si>
  <si>
    <t>Lets you enter a series of BPM markers that change in equal Measures or Notes intervals. Works downwards only. Starts at the actioned row if it has a BPM marker, or checks upwards for the previous one. Stops at the next BPM marker downwards. |  | Usage: bpm fixed &lt;N/M&gt; &lt;Change&gt; #2 |  | Ex.: bpm fixed M 20000 5 : Increases BPM by 20 every measures for 5 measures. |  | Ex.: bpm fixed N -15500 10 : Decreases BPM by 15.5 every notes for 10 notes.</t>
  </si>
  <si>
    <t>Lets you delete a BPM marker. |  | Usage: | | bpm del : Delete the BPM marker on the actioned row. |  | bpm del all : Delete all BPM markers other than the first one (Tick Number = 1).</t>
  </si>
  <si>
    <t>Time Signature related actions</t>
  </si>
  <si>
    <t>Add a Time Signature</t>
  </si>
  <si>
    <t>Delete a Time Signature</t>
  </si>
  <si>
    <t>Insert a Time Signature</t>
  </si>
  <si>
    <t>Lets you enter or delete a BPM marker. Switches "lnr","time" and "fixed" can be used for entering BPM markers with a gradual change. |  | Convention: |  | #1: An integer value with maximum 3 decimal places precision multiplied by 1000. | Ex.: bpm 96000 : Enter a BPM marker with BPM = 96. | | &lt;N/M&gt;: N for Notes, M for Measures |  | &lt;Change&gt;: The change between 2 consecutive BPM markers |  | #2: Used in conjunction with &lt;Change&gt;. A BPM change will occur every #2 Notes or Measures.</t>
  </si>
  <si>
    <t>Lets you enter or delete a Time Signature marker on the actioned row. |  | Convention: |  | #1: Number of notes in a measure |  | #2: Length of a note (1/#). |  | #3: Number of measures the inserted TMS value should be valid. The TMS value is reverted to what it was after the duration.</t>
  </si>
  <si>
    <t>Lets you change the Time Signature of the track at the actioned row until either the next TMS marker downwards or track's last row. |  | Usage: tms #1 #2 |  | Ex.: tms 3 8 : Changes the time signature of the track to 3/8.</t>
  </si>
  <si>
    <t>Lets you enter a single BPM marker at the actioned row. Can also be used to update a previous BPM marker. Formulas related to time are renewed with the new value up to the next BPM marker downwards or track's last row. |  | Usage: bpm #1 |  | Ex.: bpm 120000 : Enter a BPM marker with a BPM value of 120.</t>
  </si>
  <si>
    <t>Lets you insert a Time Signature at the actioned row for #3 measures, then reverts back to the previous TMS value. |  | Usage: tms #1 #2 #3 |  | Ex.: tms 3 8 2 : Changes the time signature of the track to 3/8 for 2 measures, and then reverts back to what it was.</t>
  </si>
  <si>
    <t>Lets you delete a Time Signature marker at the actioned row. |  | Usage: |  | tms del : Delete the TMS marker at the actioned row. |  | tms del all : Delete all TMS markers on the track other than the first one (Tick Number = 1).</t>
  </si>
  <si>
    <t>Lets you add or delete an Anchor marker. |  | Convention: | |  &lt;string&gt;: An Anchor value</t>
  </si>
  <si>
    <t>Anchor related actions</t>
  </si>
  <si>
    <t>Add an Anchor marker</t>
  </si>
  <si>
    <t>Delete an Anchor marker</t>
  </si>
  <si>
    <t>Section related actions</t>
  </si>
  <si>
    <t>Lets you add or delete a Section. |  | Convention: | |  &lt;string&gt;: A Section Name</t>
  </si>
  <si>
    <t>(Track) Event related actions</t>
  </si>
  <si>
    <t>Delete a (Track) Event</t>
  </si>
  <si>
    <t>Delete a Section</t>
  </si>
  <si>
    <t>Add a Section</t>
  </si>
  <si>
    <t>Add a (Track) Event</t>
  </si>
  <si>
    <t>Lets you add or delete a (Track) Event. |  | Convention: | |  &lt;string&gt;: A (Track) Event Name</t>
  </si>
  <si>
    <t>Lyrics related actions</t>
  </si>
  <si>
    <t>Lets you add or delete a Lyric string. |  | Convention: | |  &lt;string&gt;: A Lyric string</t>
  </si>
  <si>
    <t>Add a Lyric string</t>
  </si>
  <si>
    <t>Delete a Lyric string</t>
  </si>
  <si>
    <t>Instrument Event related actions</t>
  </si>
  <si>
    <t>Lets you add or delete an Instrument Event. |  | Convention: | |  &lt;string&gt;: An Instrument Event Name</t>
  </si>
  <si>
    <t>Add an Instrument Event</t>
  </si>
  <si>
    <t>Delete an Instrument Event</t>
  </si>
  <si>
    <t>Solo related actions</t>
  </si>
  <si>
    <t>Enter a Solo range</t>
  </si>
  <si>
    <t>Mark the end of a Solo range</t>
  </si>
  <si>
    <t>Lets you add a Solo range or delete an existing one.</t>
  </si>
  <si>
    <t>Lets you add a Solo range start (solo) or a Solo range end (soloend). When entered on a row, it checks above whether a "solo" already exists. If so, enters "soloend" at the actioned row, or enters "solo" otherwise. You can also use the Macro Shortcut by selecting rows (columns doesn't matter) and pressing the appropriate combination (CTRL + SHIFT + LETTER) which will enter both "solo" and "soloend" simultaneously. |  | Usage: sol</t>
  </si>
  <si>
    <t>Lets you add a Solo range end (soloend). When entered on a row, it checks below whether a "soloend" already exists. If not, enters "soloend" at the actioned row. |  | Usage: sol end</t>
  </si>
  <si>
    <t>Delete a Solo range</t>
  </si>
  <si>
    <t>Lets you delete a Solo range. If the actioned row is a "soloend" then the actioned row and if it exists the previous "solo" rows are both cleared. If the actioned row is a "solo" then the actioned row and if it exists the next "soloend" rows are both cleared. If the actioned row is blank (within the solo range), then both previous "solo" and next "soloend" rows are cleared. |  | Usage: sol del</t>
  </si>
  <si>
    <t>StarPower related actions</t>
  </si>
  <si>
    <t>Enter a StarPower marker</t>
  </si>
  <si>
    <t>Update a StarPower marker</t>
  </si>
  <si>
    <t>Delete a StarPower marker</t>
  </si>
  <si>
    <t>Lets you add, update or delete a StarPower marker.</t>
  </si>
  <si>
    <t>Lets you update the first StarPower marker upwards. The new value will be the tick difference between StarPower activation and the actioned row's tick. |  | Usage: sp update</t>
  </si>
  <si>
    <t>Lets you delete the StarPower marker on the actioned row. |  | Usage: sp del</t>
  </si>
  <si>
    <t>Lets you add a StarPower marker. The action has to be issued twice, first on the row where StarPower is activated, then on the row where it will end. After the 2nd issue, the tick difference is calculated and entered to the first row. You can also use the Macro Shortcut by selecting the rows (columns doesn't matter) and pressing the appropriate combination (CTRL + SHIFT + LETTER). Issuing the action on a row with a StarPower marker will delete the marker, having the same effect as "sp del". |  | Usage: sp</t>
  </si>
  <si>
    <t>Note related actions</t>
  </si>
  <si>
    <t>Add a note</t>
  </si>
  <si>
    <t>Clear all notes</t>
  </si>
  <si>
    <t>Lets you add and remove notes on the actioned row. |  | Convention: |  | &lt;PAD&gt;: Pad/Lana name | Ex.: For drums, S (Snare), HH (Hi-Hat), etc. |  | &lt;sustain&gt;: Sustain value in ticks.</t>
  </si>
  <si>
    <t>Lets you add a note on the &lt;PAD&gt; with a &lt;sustain&gt; if specified. 0 (number zero) if no sustain is given. A subsequent note action for a pad that already has a note will delete the note. |  | Usage: note &lt;PAD&gt; &lt;sustain&gt;|  | Examples: |  |  note &lt;S&gt; : Add a note to the S (Snare) pad on the actioned row with a sustain value of 0. | note &lt;S&gt; : If issued on the same row as in the previous example will delete the note on S (Snare) pad. | note &lt;R&gt; 5000 : Add a note on the R (Red) lane with a sustan value of 5000.</t>
  </si>
  <si>
    <t>Lets you clear (delete) all notes on the actioned row. |  | Usage: note clear</t>
  </si>
  <si>
    <t>Sustain related actions</t>
  </si>
  <si>
    <t>Add a Sustain</t>
  </si>
  <si>
    <t>Update a Sustain</t>
  </si>
  <si>
    <t>Lets you add a note on the &lt;PAD&gt; of the actioned row with a sustain, or update the current sustain value. |  | Convention: |  | &lt;PAD&gt;: Pad/Lane Name</t>
  </si>
  <si>
    <t>Lets you add a note on the &lt;PAD&gt; of the actioned row with a sustain. Needs to be issued twice, first on the row where the note will be added, and then at the end of sustain range. |  | Usage: sus &lt;PAD&gt; |  | Ex.: sus &lt;R&gt; : First use will enter "sus" on the R (Red) lane of the actioned row. Second use on a row below the first one will calculate the tick difference and enter the amount on the first actioned row.</t>
  </si>
  <si>
    <t>Lets you update an existing note's sustain value on the &lt;PAD&gt;. |  | Usage: sus update &lt;PAD&gt; |  | Ex.: sus update &lt;R&gt; : Previous sustain value will be overwritten with the new tick difference.</t>
  </si>
  <si>
    <t>Pattern related actions</t>
  </si>
  <si>
    <t>Copy a Pattern to the Track</t>
  </si>
  <si>
    <t>Lets you copy a saved pattern from the Pattern Sheet or Pattern xlsx file to the track. |  | Convention: |  | &lt;PatternName&gt;: Name of the pattern to be copied |  | #: Number of times the pattern should be copied |  | &lt;PAD&gt;: If specified only the &lt;PAD&gt; column is copied, if not all columns are copied.</t>
  </si>
  <si>
    <t>Lets you copy a saved pattern from the Pattern Sheet or Pattern xlsx file to the track. The copied pattern name will be added to the "PAD Patterns" columns. If all columns are copied the pattern name is added to "All Pads" column, if a &lt;PAD&gt; is specified then it is added to the corresponding column. |  | Usage: |  | Examples: |  | pat abcd : The pattern named "abcd" will be copied to track once. |  | pat abcd 3 : Pattern named "abcd" will be copied to the track three times. |  | pat "abcd" 2 C1 : C1 (Crash1) Pad of the pattern named "abcd" will be copied twice to the C1 column of the track.</t>
  </si>
  <si>
    <t>Lets you repeat a portion of the track until the last row. |  | Convention: |  | &lt;PAD&gt;: Repeat only the specified Pad/Lane. |  | #: An integer value. Can be negative or positive.</t>
  </si>
  <si>
    <t>Lets you repeat a portion of the track until the last row. Same effect as using "start" switch |  | Usage: rep &lt;PAD&gt; |  | Examples: |  | rep : Repeat all rows from start to the actioned row until the last row of the track. |  | rep HH : Repeat HH (Hi-Hat) pad.</t>
  </si>
  <si>
    <t>Repeat a range</t>
  </si>
  <si>
    <t>Repeat a range from the start of the track</t>
  </si>
  <si>
    <t>Repeat a range (Measure)</t>
  </si>
  <si>
    <t>Repeat a range (Note)</t>
  </si>
  <si>
    <t>Lets you repeat a portion of the track. First  row the repeat range is found by "mov m #", last row of repeat range is then found after "mov m #". |  |  | Usage: rep m # &lt;PAD&gt; |  | Examples: |  | rep m -2 : Repeat all pads/lanes of repeat range until the last row of the track. |  | rep m -2 HH : Repeat HH (Hi-Hat) pad of repeat range.</t>
  </si>
  <si>
    <t>Lets you repeat a portion of the track from first row to the actioned row until the last row. |  | Usage: rep start &lt;PAD&gt; |  | Examples: |  | rep start: Repeat all pads/lanes from start to the actioned row until the last row of the track. |  | rep start HH : Repeat HH (Hi-Hat) pad.</t>
  </si>
  <si>
    <t>Lets you repeat a portion of the track. First  row the repeat range is found by "mov n #", last row of repeat range is then found after "mov n #". |  |  | Usage: rep n # &lt;PAD&gt; |  | Examples: |  | rep n -2 : Repeat all pads/lanes of repeat range until the last row of the track. |  | rep n -2 HH : Repeat HH (Hi-Hat) pad of repeat range.</t>
  </si>
  <si>
    <t>Pattern Copy Method - OverWrite</t>
  </si>
  <si>
    <t>Set Pattern Copy Method to OverWrite</t>
  </si>
  <si>
    <t>Set Pattern Copy Method to Merge</t>
  </si>
  <si>
    <t>Lets you set "Pattern Copy Method" to "OverWrite". Default Excel behaviour. |  | Usage: over on</t>
  </si>
  <si>
    <t>Lets you set "Pattern Copy Method" to "Merge". Only the none-blank cells of the source range are copied, somewhat preserving the destination range. |  | Usage: over off</t>
  </si>
  <si>
    <t>Lets you flip the "SkipBlanks" setting while using any action that is based on PasteSpecial method, i.e., "pat" and "paste". If set to "Off", the "Patten Copy Method" setting is set to "Merge" and the copied cells are only pasted if the source cell is not blank. If set to "On", the "Pattern Copy Method" setting is set to "OverWrite" and all source cells are copied regardless of content, overwriting the destination range. Default Excel behaviour is overwrite.</t>
  </si>
  <si>
    <t>Copy Pad/Lane Range to (Fake) Clipboard</t>
  </si>
  <si>
    <t>Copy All Rows of the Track</t>
  </si>
  <si>
    <t>Copy All Rows (Start to Action)</t>
  </si>
  <si>
    <t>Copy All Rows (Action to End)</t>
  </si>
  <si>
    <t>Copy All Rows (Measures)</t>
  </si>
  <si>
    <t>Copy All Rows (Notes)</t>
  </si>
  <si>
    <t>Copy All Rows (Steps)</t>
  </si>
  <si>
    <t>Lets you copy a Pad/Lane range to the (fake) clipboard which is a named range on the Variables Sheet (Very Hidden) that holds the range string. |  | Convention: |  | #: A positive integer number. |  | &lt;PAD&gt;: Pad/Lane Name</t>
  </si>
  <si>
    <t>Lets you copy all rows of the Track.|  | Usage: copy all &lt;PAD&gt; |  | Examples: |  | copy all : Copy all rows all pads/lanes. |  | copy all K : Copy all rows for the K (Kick) Pad.</t>
  </si>
  <si>
    <t>Lets you copy all rows between the first row and the actioned row.|  | Usage: copy start &lt;PAD&gt; |  | Examples: |  | copy start : Copy all rows all pads/lanes between the first row and the actioned row. |  | copy start K : Copy all rows for the K (Kick) Pad between the first row and the actioned row.</t>
  </si>
  <si>
    <t>Lets you copy all rows between the actioned row and the last row.|  | Usage: copy end &lt;PAD&gt; |  | Examples: |  | copy end : Copy all rows all pads/lanes between the actioned row and the last row. |  | copy end K : Copy all rows for the K (Kick) Pad between the actioned row and the last row.</t>
  </si>
  <si>
    <t>Lets you copy all rows for specified amount of notes starting from the current note's note line.|  | Usage: copy n # &lt;PAD&gt; |  | Examples: |  | copy n : Copy all rows all pads/lanes for 1 note starting from the current note's note line. |  |  copy n 3 : Copy all rows all pads/lanes for 3 notes starting from the current note's note line.|  | copy n K : Copy all rows for the K (Kick) Pad for 1 note starting from the current note's note line.|  | copy n 3 K : Copy all rows for the K (Kick) Pad for 3 notes starting from the current note's note line.</t>
  </si>
  <si>
    <t>Lets you copy all rows for specified amount of measures starting from the current measure's measure line.|  | Usage: copy m # &lt;PAD&gt; |  | Examples: |  | copy m : Copy all rows all pads/lanes for 1 measure starting from the current measure's measure line. |  |  copy m 3 : Copy all rows all pads/lanes for 3 measures starting from the current measure's measure line.|  | copy m K : Copy all rows for the K (Kick) Pad for 1 measure starting from the current measure's measure line.|  | copy m 3 K : Copy all rows for the K (Kick) Pad for 3 measures starting from the current measure's measure line.</t>
  </si>
  <si>
    <t>Lets you copy all rows for specified amount of steps starting from the actioned row.|  | Usage: copy s # &lt;PAD&gt; |  | Examples: |  | copy s : Copy all rows all pads/lanes for 1 step starting from the actioned row. |  |  copy s 3 : Copy all rows all pads/lanes for 3 steps starting from the actioned row.|  | copy s K : Copy all rows for the K (Kick) Pad for 1 step starting from the actioned row.|  | copy n 3 K : Copy all rows for the K (Kick) Pad for 3 steps starting from the actioned row.</t>
  </si>
  <si>
    <t>Select a Range of Pads/Lanes</t>
  </si>
  <si>
    <t>Lets you select a range of cells, same effect as selecting with keyboard or mouse. Selection can be used with standard Windows copy (CTRL + C) , to save a new pattern using the appropriate Macro ShortCut (CTRL + SHIFT + LETTER), or other Macro ShortCuts that work with a selected range. |  | Convention: |  | #: A positive integer value |  | &lt;PAD&gt;: Pad/Lane Name</t>
  </si>
  <si>
    <t>Lets you select all rows of the Track. |  | Usage: sel all &lt;PAD&gt; |  | Examples: |  | sel all : Select all rows, all pads/lanes. |  | sel all K : Select all rows for K (Kick) Pad.</t>
  </si>
  <si>
    <t>Lets you select a number of notes starting from the current note's note line. |  | Usage: sel n # &lt;PAD&gt; |  | Examples: |  | sel n : Select all pads/lanes for 1 note starting from the current note's note line |  | sel n 3 K : Select K (Kick) Pad for 1 note starting from the current note's note line.</t>
  </si>
  <si>
    <t>Lets you select a number of measures starting from the current measure's measure line. |  | Usage: sel m # &lt;PAD&gt; |  | Examples: |  | sel m : Select all pads/lanes for 1 measure starting from the current measure's measure line |  | sel m 3 K : Select K (Kick) Pad for 1 measure starting from the current measure's measure line.</t>
  </si>
  <si>
    <t>Lets you select a number of steps starting from the actioned row. |  | Usage: sel s # &lt;PAD&gt; |  | Examples: |  | sel s : Select all pads/lanes for 1 step starting from the actioned row |  | sel s 3 K : Select K (Kick) Pad for 3 steps starting from the actioned row.</t>
  </si>
  <si>
    <t>Paste a Range</t>
  </si>
  <si>
    <t>Clear Notes from Pads/Lanes</t>
  </si>
  <si>
    <t>Clear Notes for All Rows</t>
  </si>
  <si>
    <t>Clear Notes (Measure)</t>
  </si>
  <si>
    <t>Clear Notes (Note)</t>
  </si>
  <si>
    <t>Clear Notes (Step)</t>
  </si>
  <si>
    <t>Lets you clear Notes. |  | Convention: |  | #: A positive integer value. |  | &lt;PAD&gt;: Pad/Lane Name</t>
  </si>
  <si>
    <t>Lets you clear Notes for all rows of the Track. |  | Usage: clr all &lt;PAD&gt; |  | Examples: |  | clr all : Clear all notes for all rows |  | clr all HH : Clear all notes on HH (Hi-Hat) Pad for all rows.</t>
  </si>
  <si>
    <t>Lets you clear Notes for a number of notes starting from the current note's note line. |  | Usage: clr n # &lt;PAD&gt; |  | Examples: |  | clr n : Clear all notes on all Pads/Lanes for 1 note starting from the current note's note line |  | clr n HH : Clear all notes on HH (Hi-Hat) Pad for 1 note starting from the current note's note line. |  | clr n 3 : Clear all notes on all Pads/Lanes for 3 notes starting from the current note's note line. |  | clr n 3 HH : Clear all notes on HH (Hi-Hat) Pad for 3 notes starting from the current note's note line.</t>
  </si>
  <si>
    <t>Lets you clear Notes for a number of measures starting from the current measure's measure line. |  | Usage: clr m # &lt;PAD&gt; |  | Examples: |  | clr m : Clear all notes on all Pads/Lanes for 1 measure starting from the current measure's measure line |  | clr m HH : Clear all notes on HH (Hi-Hat) Pad for 1 measure starting from the current measure's measure line. |  | clr m 3 : Clear all notes on all Pads/Lanes for 3 measures starting from the current measure's measure line. |  | clr m 3 HH : Clear all notes on HH (Hi-Hat) Pad for 3 measures starting from the current measure's measure line.</t>
  </si>
  <si>
    <t>Lets you clear Notes for a number of steps starting from the actioned row. |  | Usage: clr s # &lt;PAD&gt; |  | Examples: |  | clr s : Clear all notes on all Pads/Lanes for 1 step starting from the actioned row. |  | clr s HH : Clear all notes on HH (Hi-Hat) Pad for 1 step starting from the actioned row. |  | clr s 3 : Clear all notes on all Pads/Lanes for 3 steps starting from the actioned row. |  | clr s 3 HH : Clear all notes on HH (Hi-Hat) Pad for 3 steps starting from the actioned row.</t>
  </si>
  <si>
    <t>Clear PAD Patterns from Pads/Lanes</t>
  </si>
  <si>
    <t>Clear PAD Patterns for All Rows</t>
  </si>
  <si>
    <t>Clear PAD Patterns (Measure)</t>
  </si>
  <si>
    <t>Clear PAD Patterns (Note)</t>
  </si>
  <si>
    <t>Clear PAD Patterns (Step)</t>
  </si>
  <si>
    <t>Lets you clear PAD Patterns (Informative columns that keep record of which Saved Pattern was used where). |  | Convention: |  | #: A positive integer value. |  | &lt;PAD&gt;: Pad/Lane Name</t>
  </si>
  <si>
    <t>Lets you clear PAD Patterns for all rows of the Track. |  | Usage: clrp all &lt;PAD&gt; |  | Examples: |  | clrp all : Clear all PAD Patterns for all rows |  | clrp all HH : Clear all PAD Patterns on HH (Hi-Hat) Pad for all rows.</t>
  </si>
  <si>
    <t>Lets you clear PAD Patterns for a number of measures starting from the current measure's measure line. |  | Usage: clrp m # &lt;PAD&gt; |  | Examples: |  | clrp m : Clear all PAD Patterns on all Pads/Lanes for 1 measure starting from the current measure's measure line |  | clrp m HH : Clear all PAD Patterns on HH (Hi-Hat) Pad for 1 measure starting from the current measure's measure line. |  | clrp m 3 : Clear all PAD Patterns on all Pads/Lanes for 3 measures starting from the current measure's measure line. |  | clrp m 3 HH : Clear all PAD Patterns on HH (Hi-Hat) Pad for 3 measures starting from the current measure's measure line.</t>
  </si>
  <si>
    <t>Lets you clear PAD Patterns for a number of notes starting from the current note's note line. |  | Usage: clrp n # &lt;PAD&gt; |  | Examples: |  | clrp n : Clear all PAD Patterns on all Pads/Lanes for 1 note starting from the current note's note line |  | clrp n HH : Clear all PAD Patterns on HH (Hi-Hat) Pad for 1 note starting from the current note's note line. |  | clrp n 3 : Clear all PAD Patterns on all Pads/Lanes for 3 notes starting from the current note's note line. |  | clrp n 3 HH : Clear all PAD Patterns on HH (Hi-Hat) Pad for 3 notes starting from the current note's note line.</t>
  </si>
  <si>
    <t>Lets you clear PAD Patterns for a number of steps starting from the actioned row. |  | Usage: clrp s # &lt;PAD&gt; |  | Examples: |  | clr s : Clear all PAD Patterns on all Pads/Lanes for 1 step starting from the actioned row. |  | clrp s HH : Clear all PAD Patterns on HH (Hi-Hat) Pad for 1 step starting from the actioned row. |  | clrp s 3 : Clear all PAD Patterns on all Pads/Lanes for 3 steps starting from the actioned row. |  | clrp s 3 HH : Clear all PAD Patterns on HH (Hi-Hat) Pad for 3 steps starting from the actioned row.</t>
  </si>
  <si>
    <t>Finalize (Finish) a Track</t>
  </si>
  <si>
    <t>Finalize (Action Row)</t>
  </si>
  <si>
    <t>Finalize (Measure)</t>
  </si>
  <si>
    <t>Update Duration (Song Length)</t>
  </si>
  <si>
    <t>Lets you Finalize a Track. Deletes all rows from affected row to current LastRow. While importing, the Track is created with the highest BPM value found in the SyncTrack section. This results in the track duration being longer than the Song Length. Finzalize the track after adjusting the BPM values so Track Duration matches the Song Length.</t>
  </si>
  <si>
    <t>Lets you Finalize a Track. Deletes all rows starting from the row below the actioned row to the current LastRow. "DOES NOT" update the Song Length (Duration). |  | Usage: fin</t>
  </si>
  <si>
    <t>Lets you Finalize a Track. Deletes all rows starting from the last measure line to the current LastRow. "DOES NOT" update the Song Length (Duration). |  | Usage: fin measure</t>
  </si>
  <si>
    <t>Lets you update the Song Length (Duration) with the Track Duration. Updated value will be LastRow's CUmulativeSeconds (milliseconds) value rounded to an integer . |  | Usage: fin update</t>
  </si>
  <si>
    <t>Color related actions</t>
  </si>
  <si>
    <t>Set ColorPriority</t>
  </si>
  <si>
    <t>Sustain Color</t>
  </si>
  <si>
    <t>Solo Color</t>
  </si>
  <si>
    <t>StarPower Color</t>
  </si>
  <si>
    <t>Track Color</t>
  </si>
  <si>
    <t>Time Signature Color</t>
  </si>
  <si>
    <t>All Colors</t>
  </si>
  <si>
    <t>Clear Colors</t>
  </si>
  <si>
    <t>Update Colors</t>
  </si>
  <si>
    <t>Lets you set the "Fill Color Priority" setting. The specified colors are applied later, overwriting the other. | Note: Time Signature colors have priority. | Pad: Track colors have priority. |  | Usage: color prio &lt;ColorPriority&gt; |  | Examples: |  | color prio note | color prio pad</t>
  </si>
  <si>
    <t>Lets you repeat the last action issued on the Active Cell. If the last action was a compund action (series of actions) then only the most recent action can be repeated. The "Last Issued Action" field will show what will be issued if "last" is used.</t>
  </si>
  <si>
    <t>Repeat the Last Issued Action</t>
  </si>
  <si>
    <t>Lets you repeat the last action issued on the Active Cell. |  | Usage: last</t>
  </si>
  <si>
    <t>&lt;extension&gt;</t>
  </si>
  <si>
    <t>Macro related actions</t>
  </si>
  <si>
    <t>Start Running a Macro</t>
  </si>
  <si>
    <t>Start Recording a Macro</t>
  </si>
  <si>
    <t>Stop Recording a Macro</t>
  </si>
  <si>
    <t>Lets you record and run macros. A macro is a series of recorded actions and may call another macro. (Not all actions are suitable to be included in a macro!) Macros are saved on the "Macros" Sheet. Delete the column of the macro to delete a macro. |  | Convention: |  | &lt;name&gt;: Name of the macro (Don't use spaces) |  | #: A positive integer</t>
  </si>
  <si>
    <t>Lets you run a macro. |  | Usage: macro start &lt;name&gt; # |  | Examples: |  | macro start abcd : Run macro named "abcd" 1 time. |  | macro start abcd 3 : Run the macro named "abcd" 3 times.</t>
  </si>
  <si>
    <t>Lets you start recording a macro. Specifying the name of an existing macro will delete the existing one. (Not all actions are suitable to be included in a macro!) You can run another macro while recording. Make sure to stop recording. |  | Usage: macro record &lt;name&gt; |  | Ex.: macro record "abcd" : Starts recording a new macro with the name "abcd"</t>
  </si>
  <si>
    <t>Lets you stop recording a amacro. |  | Usage: macro stop</t>
  </si>
  <si>
    <t>Synchronize Streams and The Track</t>
  </si>
  <si>
    <t>Lets you synchronize Streams and the Track. An instrument should be loaded into The Machine, and at least 1 stream and 1 sample is added to the SampleTable. Hi-Hat is a suitable sample as it is short and is disctinctive.</t>
  </si>
  <si>
    <t>Offset related actions</t>
  </si>
  <si>
    <t>Enter a BPM Offset</t>
  </si>
  <si>
    <t>Enter a Time Signature Offset</t>
  </si>
  <si>
    <t>Enter an Anchor Offset</t>
  </si>
  <si>
    <t>Enter an Offset for all SyncTrack Markers</t>
  </si>
  <si>
    <t>Enter a Section Offset</t>
  </si>
  <si>
    <t>Enter a Lyric Offset</t>
  </si>
  <si>
    <t>Enter a Track Event Offset</t>
  </si>
  <si>
    <t>Enter an Offset for all Events Markers</t>
  </si>
  <si>
    <t>Enter an Instrument Event Offset</t>
  </si>
  <si>
    <t>Enter a Solo Offset</t>
  </si>
  <si>
    <t>Enter a StarPower Offset</t>
  </si>
  <si>
    <t>Enter an Offset for all Instrument Markers</t>
  </si>
  <si>
    <t>Enter an Offset for a Specific Pad/Lane</t>
  </si>
  <si>
    <t>Enter an Offset for all Pads/Lanes</t>
  </si>
  <si>
    <t>Enter an Offset for all Markers on a Row</t>
  </si>
  <si>
    <t>Delete Offsets</t>
  </si>
  <si>
    <t>Lets you enter an offset value (in ticks) to the BPM marker on the actioned row. |  | Usage: offset bpm # |  | Ex.: offset bpm 5 : The BPM marker will be offsetted by 5 ticks.</t>
  </si>
  <si>
    <t>Lets you enter an offset value (in ticks) to the Time Signature marker on the actioned row. |  | Usage: offset tms # |  | Ex.: offset tms 5 : The Time Signature marker will be offsetted by 5 ticks.</t>
  </si>
  <si>
    <t>Lets you enter an offset value (in ticks) to the Anchor marker on the actioned row. |  | Usage: offset anc # |  | Ex.: offset anc 5 : The Anchor marker will be offsetted by 5 ticks.</t>
  </si>
  <si>
    <t>Lets you enter an offset value (in ticks) to all SyncTrack markers (BPM, Time Signature, and Anchor) on the actioned row. |  | Usage: offset synctrack # |  | Ex.: offset synctrack 5 : All synctrack markers will be offsetted by 5 ticks.</t>
  </si>
  <si>
    <t>Lets you enter an offset value (in ticks) to the Section marker on the actioned row. |  | Usage: offset sec # |  | Ex.: offset sec 5 : The Section marker will be offsetted by 5 ticks.</t>
  </si>
  <si>
    <t>Lets you enter an offset value (in ticks) to the Lyric marker on the actioned row. |  | Usage: offset lyr # |  | Ex.: offset lyr 5 : The Lyric marker will be offsetted by 5 ticks.</t>
  </si>
  <si>
    <t>Lets you enter an offset value (in ticks) to the Track Event marker on the actioned row. |  | Usage: offset tre # |  | Ex.: offset tre 5 : The Track Event marker will be offsetted by 5 ticks.</t>
  </si>
  <si>
    <t>Lets you enter an offset value (in ticks) to the Instrument Event marker on the actioned row. |  | Usage: offset inste # |  | Ex.: offset inste 5 : The Instrument Event marker will be offsetted by 5 ticks.</t>
  </si>
  <si>
    <t>Lets you enter an offset value (in ticks) to the Solo marker on the actioned row. |  | Usage: offset solo # |  | Ex.: offset solo 5 : The Solo marker will be offsetted by 5 ticks.</t>
  </si>
  <si>
    <t>Lets you enter an offset value (in ticks) to the StarPower marker on the actioned row. |  | Usage: offset sp # |  | Ex.: offset sp 5 : The StarPower marker will be offsetted by 5 ticks.</t>
  </si>
  <si>
    <t>Lets you enter an offset value (in ticks) to all Events markers (Section, Lyric, Track Event) on the actioned row. |  | Usage: offset events # |  | Ex.: offset events 5 : All Events markers will be offsetted by 5 ticks.</t>
  </si>
  <si>
    <t>Lets you enter an offset value (in ticks) to all Instrument markers (Instrument Event, Solo, StarPower) on the actioned row. |  | Usage: offset instrument # |  | Ex.: offset instrument 5 : All Instrument markers will be offsetted by 5 ticks.</t>
  </si>
  <si>
    <t>Lets you enter an offset value (in ticks) to the specified Pad/Lane on the actioned row. |  | Usage: offset &lt;PAD&gt; # |  | Ex.: offset HH 5 : The HH (Hi-Hat) Pad marker will be offsetted by 5 ticks.</t>
  </si>
  <si>
    <t>Lets you enter an offset value (in ticks) to all Pads/Lanes on the actioned row. |  | Usage: offset pads # |  | Ex.: offset pads 5 : All Pads/Lanes markers will be offsetted by 5 ticks.</t>
  </si>
  <si>
    <t>Lets you enter an offset value (in ticks) to all markers on the actioned row. |  | Usage: offset row # |  | Ex.: offset row 5 : All markers will be offsetted by 5 ticks.</t>
  </si>
  <si>
    <t>Lets you enter an offset value (in ticks) to the corresponding marker/s. Offset values have no effect on any of the functions of LazyD Charter, and only used while exporting to "notes.chart" if set through Export Settings for the corresponding marker type. |  | Convention: |  | &lt;PAD&gt;: Pad/Lane Name |  | #: An integer value, either positive or negative |  | &lt;all&gt;: "all", used with the "del" switch |  | &lt;marker&gt;: Any of the marker switches, used with the "del" switch</t>
  </si>
  <si>
    <t>Lets you enter delete offset values for the markers specified. |  | Usage: offset del &lt;all&gt; &lt;marker&gt; |  | Examples: |  | offset del : All offset values on the actioned row will be deleted. |  | offset del all : All offset values on the track will be deleted. |  | offset del bpm : BPM offset value will be deleted on the actioned row. |  | offset del all bpm : BPM offset values for all bpm markers on the track will be deleted.</t>
  </si>
  <si>
    <t>Instrument-Difficulty related actions</t>
  </si>
  <si>
    <t>Load an Instrument-Difficulty combo</t>
  </si>
  <si>
    <t>Save an Instrument-Difficulty combo</t>
  </si>
  <si>
    <t>Restore an Instrument-Difficulty combo</t>
  </si>
  <si>
    <t>Copy an Instrument-Difficulty combo</t>
  </si>
  <si>
    <t>Lets you manage Instrument-Difficulty combos. Select the desired Instrument and Instrument Difficulty using the corresponding comboboxes. "rng" action can also be used.</t>
  </si>
  <si>
    <t>Lets you load an Instrument-Difficulty combo. Select the desired Instrument and Instrument Difficulty using the corresponding comboboxes. Pad/Lane names, colors and text format will also be loaded according to the Instrument selected. |  | Usage: inst load</t>
  </si>
  <si>
    <t>Lets you save an Instrument-Difficulty combo. The Track will be saved to the last Instrument-Difficulty combo that was successfully loaded regardless of the combobox choices. |  | Usage: inst save</t>
  </si>
  <si>
    <t>Lets you restore an Instrument-Difficulty combo effectively undoing all changes. The Track will be restored to the last Instrument-Difficulty combo that was successfully loaded regardless of the combobox choices. Restores the last saved state of the Track. |  | Usage: inst restore</t>
  </si>
  <si>
    <t>Lets you copy an Instrument-Difficulty combo to another difficulty level for the same instrument. |  | Usage: inst copy</t>
  </si>
  <si>
    <t>Track related actions</t>
  </si>
  <si>
    <t>Restore Track Elements</t>
  </si>
  <si>
    <t>Lets you restore Track elements (non-Instrument related markers) to a previous state. A backup is taken after Importing a "notes.chart" file. This can be updated anytime with the "Backup Track" button. |  | Convention: |  | &lt;marker&gt;: Can be one of the following | bpm : BPM markers | tms : Time Signature markers | anc : Anchor markers | synctrack : All of the SyncTrack markers (bpm, tms, anc) | sec : Section markers | lyr : Lyric markers | tre :  Track Event markers | events : All of the Events markers (sec, lyr, tre) | all : All of the markers stated above | &lt;offset&gt; : "off" to also restore any offset values</t>
  </si>
  <si>
    <t xml:space="preserve">Lets you restore Track elements (non-Instrument related markers) to a previous state. |  | Usage: track restore &lt;marker&gt; &lt;offset&gt; |  | Examples: |  | track restore bpm : Restore all BPM markers from the backup. |  | track restore lyr off : Restore all Lyric markers and any associated offset values </t>
  </si>
  <si>
    <t>Named Range (Chart Sheet)</t>
  </si>
  <si>
    <t>Change a Named Range Value (Chart Sheet)</t>
  </si>
  <si>
    <t>Named Range (Settings Sheet)</t>
  </si>
  <si>
    <t>Change a Named Range Value (Settings Sheet)</t>
  </si>
  <si>
    <t>Lets you change the value of a Named Range on the Settings Sheet. You can get the name of a Named Range by selecting a cell and checking the address box (the box which shows a cells address). Most settings are data validated from a list, so please check the possible values. |  | Convention: |  | &lt;name&gt;: Name of the Range |  | &lt;value&gt; : Value to be entered</t>
  </si>
  <si>
    <t>Lets you change the value of a Named Range on the Chart Sheet. You can get the name of a Named Range by selecting a cell and checking the address box (the box which shows a cells address). |  | Convention: |  | &lt;name&gt;: Name of the Range |  | &lt;value&gt; : Value to be entered</t>
  </si>
  <si>
    <t>Lets you change the value of a Named Range on the Chart Sheet. You can get the name of a Named Range by selecting a cell and checking the address box (the box which shows a cells address). |  | Usage: rng &lt;name&gt; &lt;value&gt; |  | Examples: |  | rng BPM 75000 : Enter 75000 to BPM cell |  | rng Artist abcd : Enter "abcd" to the Artist cell</t>
  </si>
  <si>
    <t>Lets you change the value of a Named Range on the Settings Sheet. You can get the name of a Named Range by selecting a cell and checking the address box (the box which shows a cells address). |  | Usage: setting &lt;name&gt; &lt;value&gt; |  | Ex.: setting TS_Change Yes : Change the "Allow Time Signature changes only on a Measure Line" to "Yes"</t>
  </si>
  <si>
    <t>Auto-Fill Stream Fields (Chart Sheet)</t>
  </si>
  <si>
    <t>Add a Stream Field Value</t>
  </si>
  <si>
    <t>Clear Stream Fields</t>
  </si>
  <si>
    <t>Lets you auto-fill a Stream Field (Chart Sheet). When no extension is specified the default extension type is appended. |  | Convention: &lt;Stream&gt;: Any of the below | M : MusicStream | G : GuitarStream | R : RhythmStream | B : BassStream | D : DrumStream | D2 : Drum2Stream | D3 : Drum3Stream | D4 : Drum4Stream | V : VocalStream | K : KeysStream | C : CrowdStream |  | &lt;extension&gt; : File Type Extension</t>
  </si>
  <si>
    <t xml:space="preserve">Lets you auto-fill a Stream Field (Chart Sheet). When no extension is specified the default extension type is appended. |  | Usage: stream &lt;stream&gt; &lt;extension&gt; |  | Examples: |  | stream M : Auto-fill MusicStream cell with "song.ogg" |  | stream B mp3 : Auto-fill BassStream cell with bass.mp3 </t>
  </si>
  <si>
    <t>Lets you clear all Stream Fields. |  | Usage: stream clr</t>
  </si>
  <si>
    <t>Sample_Playback_Playing</t>
  </si>
  <si>
    <t>Sample_Playback_Volume</t>
  </si>
  <si>
    <t>Sample_Playback_Speed</t>
  </si>
  <si>
    <t>Sample_Playback_PlayTo</t>
  </si>
  <si>
    <t>Sample_Playback_PlayFrom</t>
  </si>
  <si>
    <t>Sample_Playback_ElapsedTime_Adjust:</t>
  </si>
  <si>
    <t>Sample_Playback_ElapsedTime_Adjust</t>
  </si>
  <si>
    <t>040-600s</t>
  </si>
  <si>
    <t>D:\LazyD Charter\Apps&gt;ffmpeg -i "D:\LazyD Charter\Samples\Set\Drums\locymbal.mp3" -v quiet -stats -f null - 2&gt; test.txt</t>
  </si>
  <si>
    <t>Note Pattern.CopyPicture</t>
  </si>
  <si>
    <t>NotePattern.CopyPicture</t>
  </si>
  <si>
    <t>solid</t>
  </si>
  <si>
    <t>50% grey</t>
  </si>
  <si>
    <t>75% grey</t>
  </si>
  <si>
    <t>25% grey</t>
  </si>
  <si>
    <t>hor.stripe</t>
  </si>
  <si>
    <t>ver.stripe</t>
  </si>
  <si>
    <t>rev.diag.stripe</t>
  </si>
  <si>
    <t>diag.stripe</t>
  </si>
  <si>
    <t>diag.crosshatch</t>
  </si>
  <si>
    <t>thick diag.crosshatch</t>
  </si>
  <si>
    <t>thin hor.stripe</t>
  </si>
  <si>
    <t>thin ver.stripe</t>
  </si>
  <si>
    <t>thin rev.diag.stripe</t>
  </si>
  <si>
    <t>thin diag.stripe</t>
  </si>
  <si>
    <t>thin hor.crosshatch</t>
  </si>
  <si>
    <t>thin diag.crosshatch</t>
  </si>
  <si>
    <t>12.5% grey</t>
  </si>
  <si>
    <t>6.25% greay</t>
  </si>
  <si>
    <t>none</t>
  </si>
  <si>
    <t>xlPatternAutomatic</t>
  </si>
  <si>
    <t>xlPatternConstants Weirdness Table</t>
  </si>
  <si>
    <t>tap</t>
  </si>
  <si>
    <t>Apply Tap, Forced, Open Note Patterns</t>
  </si>
  <si>
    <t>Tap, Open, Forced Note Patterns</t>
  </si>
  <si>
    <t>Lets you re-apply Tap, Forced, Open note patterns |  | Usage: color tap.</t>
  </si>
  <si>
    <t>Lets you re-apply Solo colors. |  | Usage: color solo</t>
  </si>
  <si>
    <t>Lets you re-apply Sustain colors. The colors depend on few factors. Base color is the color of the Pad/Lane. | The "Sustain Gradient" setting affects whether a color gradient will be applied. | "Sustain Max Color Tint" setting (integer value between -10 and 10) how much darker or lighter the sustain range will be. Negative values are darker. |  | Usage: color  sustain</t>
  </si>
  <si>
    <t>Lets you re-apply StarPower colors. |  | Usage: color sp</t>
  </si>
  <si>
    <t>Lets you re-apply Time Signature (Measure and Note Lines) colors. |  | Usage: color ts</t>
  </si>
  <si>
    <t>Lets you re-apply all colors. |  | Usage: color all</t>
  </si>
  <si>
    <t>Lets you clear colors. |  | Usage: color clear</t>
  </si>
  <si>
    <t>Lets you update and re-apply all colors after a color setting has been changed. |  | Usage: color update</t>
  </si>
  <si>
    <t>Samples Sheet - List for Samples to be Exported/Imported with a Song - name ??</t>
  </si>
  <si>
    <t>Use Shapes for Notes:</t>
  </si>
  <si>
    <t>Tap Note Fill Tint and Shade:</t>
  </si>
  <si>
    <t>Tap Note Glow Tint and Shade:</t>
  </si>
  <si>
    <t>Forced Note Fill Tint and Shade:</t>
  </si>
  <si>
    <t>Forced Note Glow Tint and Shade:</t>
  </si>
  <si>
    <t>Normal Note Fill Tint and Shade:</t>
  </si>
  <si>
    <t>Normal Note Glow Tint and Shade:</t>
  </si>
  <si>
    <t>Tap Note Fill Brightness:</t>
  </si>
  <si>
    <t>Tap Glow Fill Brightness:</t>
  </si>
  <si>
    <t>Tap Note Glow Transparency:</t>
  </si>
  <si>
    <t>Tap Note Glow Radius:</t>
  </si>
  <si>
    <t>Forced Note Fill Brightness:</t>
  </si>
  <si>
    <t>Forced Note Glow Brightness:</t>
  </si>
  <si>
    <t>Forced Note Glow Transparency:</t>
  </si>
  <si>
    <t>Forced Note Glow Radius:</t>
  </si>
  <si>
    <t>Normal Note Fill Brightness:</t>
  </si>
  <si>
    <t>Normal Note Glow Brightness:</t>
  </si>
  <si>
    <t>Normal Note Glow Transparency:</t>
  </si>
  <si>
    <t>Normal Note Glow Radius:</t>
  </si>
  <si>
    <t>Sustain Visuals:</t>
  </si>
  <si>
    <t>Sustain Visuals</t>
  </si>
  <si>
    <t>Shapes</t>
  </si>
  <si>
    <t>None</t>
  </si>
  <si>
    <t>shape</t>
  </si>
  <si>
    <t>Shape related actions</t>
  </si>
  <si>
    <t>Lets you re-apply the colors related to various aspects of of the "Chart" and "The Machine" Sheets, and the Userforms. |  | Convention: |  | &lt;ColorPriority&gt;: Either "Note" for Measure and Note Lines, or "Pad" for Pads/Lanes. |  | &lt;ShapeType&gt;: "Note" for notes, "Sustain" for Sustain Lines |  | &lt;all&gt;: "all"</t>
  </si>
  <si>
    <t>shift</t>
  </si>
  <si>
    <t>Shift the notes on actioned row # of steps up/down</t>
  </si>
  <si>
    <t>If &lt;PAD&gt; is specified shifts only that note</t>
  </si>
  <si>
    <t>Obeys current CopyMethod</t>
  </si>
  <si>
    <t>Shift Notes (Row)</t>
  </si>
  <si>
    <t>Lets you fine tune the timing of Notes on a row by shifting them up/down by the specified amount in "Steps". If &lt;PAD&gt; is not specified all notes will be shifted. This action obeys the current CopyMethod (see action "over"). |  | Convention: |  | #: An integer value, can be either negative or positive. | If not specified the shift will be 1 step down. |  | &lt;PAD&gt;: Pad/Lane Name</t>
  </si>
  <si>
    <t>Lets you shift Notes. |  | Usage: shift # &lt;PAD&gt; |  | Examples: |  | shift : Shift all notes 1 step(row) down |  | shift - : Shift all notes 1 step up |  | shift -5 : Shift all notes 5 steps up |  | shift HH : Shifts the note on the HH (Hi-Hat) Pad  1 step down |  | shift -5 HH : Shifts the note on the HH (Hi-Hat) Pad 5 steps up</t>
  </si>
  <si>
    <t>Finalized Time :</t>
  </si>
  <si>
    <t>finalized_time</t>
  </si>
  <si>
    <t>Finalized_Time</t>
  </si>
  <si>
    <t>delete all rows after Song_Length</t>
  </si>
  <si>
    <t>Sustain Gap (ms):</t>
  </si>
  <si>
    <t>crash</t>
  </si>
  <si>
    <t>SampleLists and Table, validate sample paths (check if the file can be found). Some kind of warning if not found</t>
  </si>
  <si>
    <t>Action_List</t>
  </si>
  <si>
    <t>Action List</t>
  </si>
  <si>
    <t>Action String</t>
  </si>
  <si>
    <t>act</t>
  </si>
  <si>
    <t>&lt;name&gt; string/number</t>
  </si>
  <si>
    <t>&lt;act.string&gt;</t>
  </si>
  <si>
    <t>&lt;extra param.&gt;</t>
  </si>
  <si>
    <t>mov n -</t>
  </si>
  <si>
    <t>macro start test 2</t>
  </si>
  <si>
    <t>Export these ranges as multicell (xlsm)</t>
  </si>
  <si>
    <t>Action Shortcut</t>
  </si>
  <si>
    <t>Update an Action Shortcut</t>
  </si>
  <si>
    <t>Add an Action Shortcut</t>
  </si>
  <si>
    <t>Run an Action Shortcut</t>
  </si>
  <si>
    <t>Delete an Action Shortcut</t>
  </si>
  <si>
    <t>Lets you run any action with a shortcut name. Can refer to macros and accept additional parameters to any action string. |  | Convention: |  | &lt;name&gt;: Name that the action shortcut will be saved as. Can be a number. |  | &lt;ActionString&gt;: Any valid action with/without parameters. |  | &lt;ExtraParameters&gt;: If specified will be appended to the &lt;ActionString&gt;</t>
  </si>
  <si>
    <t>Lets you run a previously saved Action Shortcut on the actioned row. |  | Usage: act &lt;name&gt; &lt;ExtraParameters&gt; |  | Examples: |  | Assuming action "mov n" was saved as "test". |  | act test : "mov n" will be run |  | act test -1 : "mov n -1" will be run</t>
  </si>
  <si>
    <t>Lets you save a new Action Shortcut with the specified name. |  | Usage: act add &lt;name&gt; &lt;ActionString&gt; |  | Example: |  | act add test color shape del |  | Then test can be run as: | act test note : Delete all note shapes for notes that have been deleted | act test note all : Delete all note shapes</t>
  </si>
  <si>
    <t>Lets you update an existing Action Shortcut. |  | Usage: act update &lt;name&gt; &lt;ActionString&gt; |  | Example: |  | act update test macro start mymacro : Updates shortcut "test" with "macro start mymacro"</t>
  </si>
  <si>
    <t>Lets you delete a saved Action Shortcut. |  | Usage: act del &lt;name&gt; |  | Example: |  | act del test : Delete the shortcut named "test"</t>
  </si>
  <si>
    <t>D:\LazyD Charter\Apps\ffmpeg&gt;ffmpeg -i "D:\LazyD Charter\Songs\Rod Stewart - Downtown Train\guitar.mp3" -af silencedetect=n=-50dB:d=0.5 -hide_banner  -nostats -f null -</t>
  </si>
  <si>
    <t>duration info</t>
  </si>
  <si>
    <t>silence info</t>
  </si>
  <si>
    <t>Enable Keys (Enter Notes while playing):</t>
  </si>
  <si>
    <t>Keys Pad/Lane (Offset from col_PadStart):</t>
  </si>
  <si>
    <t>Forced Note Toggle:</t>
  </si>
  <si>
    <t>SHIFT</t>
  </si>
  <si>
    <t>Forced Note Column:</t>
  </si>
  <si>
    <t>Tap Note Toggle:</t>
  </si>
  <si>
    <t>CTRL</t>
  </si>
  <si>
    <t>Tap Note Column:</t>
  </si>
  <si>
    <t>Kay 1:</t>
  </si>
  <si>
    <t>Key 2:</t>
  </si>
  <si>
    <t>Key 3 (Hold):</t>
  </si>
  <si>
    <t>Kay 1 (Value):</t>
  </si>
  <si>
    <t>Key 2 (Value):</t>
  </si>
  <si>
    <t>Key 3 (Value):</t>
  </si>
  <si>
    <t>TM_Keys_Enable</t>
  </si>
  <si>
    <t>TM_Keys_Pad</t>
  </si>
  <si>
    <t>TM_Keys_TapToggle</t>
  </si>
  <si>
    <t>TM_Keys_TapColumn</t>
  </si>
  <si>
    <t>TM_Keys_ForcedToggle</t>
  </si>
  <si>
    <t>TM_Keys_ForcedColumn</t>
  </si>
  <si>
    <t>TM_Keys_Key1</t>
  </si>
  <si>
    <t>TM_Keys_Key2</t>
  </si>
  <si>
    <t>TM_Keys_Key3</t>
  </si>
  <si>
    <t>TM_Keys_Key1_Value</t>
  </si>
  <si>
    <t>TM_Keys_Key2_Value</t>
  </si>
  <si>
    <t>TM_Keys_Key3_Value</t>
  </si>
  <si>
    <t>Active CI_Pages Multipage:</t>
  </si>
  <si>
    <t>Open Folder window location, sndvol.exe window location</t>
  </si>
  <si>
    <t xml:space="preserve"> MouseWheel Reverse MultiPage Direction:</t>
  </si>
  <si>
    <t>TM_Wheel_Reverse_MultiPage_Direction</t>
  </si>
  <si>
    <t>SpeechRecognition_Enable</t>
  </si>
  <si>
    <t>Spech Recognition Dictation State Enabled:</t>
  </si>
  <si>
    <t>SpeechRecognition_DictationState_Enable</t>
  </si>
  <si>
    <t>COUNTA FORMULA FOR CELLS WITH FORMULAS BUT EMPTY STRING</t>
  </si>
  <si>
    <t>SUMPRODUCT(--(LEN(A:A)&lt;&gt;0))</t>
  </si>
  <si>
    <t>https://stackoverflow.com/questions/12809098/speech-recognition-api-match-grammar-when-there-is-no-sound-microsoft</t>
  </si>
  <si>
    <t>ffmpeg - silence removal/add? Tracks 2 seconds before/after, samples, all??</t>
  </si>
  <si>
    <t>Delete existing mark</t>
  </si>
  <si>
    <t>for actions with move - check if number is less than 10000000 or rows.count</t>
  </si>
  <si>
    <t>note clear</t>
  </si>
  <si>
    <t>mov s 4</t>
  </si>
  <si>
    <t>test_2</t>
  </si>
  <si>
    <t>test.2</t>
  </si>
  <si>
    <t>test_2_1</t>
  </si>
  <si>
    <t>Speech Recognition</t>
  </si>
  <si>
    <t>snares</t>
  </si>
  <si>
    <t>high hat</t>
  </si>
  <si>
    <t>kick</t>
  </si>
  <si>
    <t>double kick</t>
  </si>
  <si>
    <t>second kick</t>
  </si>
  <si>
    <t>high tom</t>
  </si>
  <si>
    <t>first tom</t>
  </si>
  <si>
    <t>left cymbal</t>
  </si>
  <si>
    <t>first cymbal</t>
  </si>
  <si>
    <t>low tom</t>
  </si>
  <si>
    <t>second tom</t>
  </si>
  <si>
    <t>floor tom</t>
  </si>
  <si>
    <t>third tom</t>
  </si>
  <si>
    <t>right cymbal</t>
  </si>
  <si>
    <t>second cymbal</t>
  </si>
  <si>
    <t>green lane</t>
  </si>
  <si>
    <t>red lane</t>
  </si>
  <si>
    <t>yellow lane</t>
  </si>
  <si>
    <t>blue lane</t>
  </si>
  <si>
    <t>orange lane</t>
  </si>
  <si>
    <t>black one (lane)</t>
  </si>
  <si>
    <t>first black (lane)</t>
  </si>
  <si>
    <t>black two (lane)</t>
  </si>
  <si>
    <t>second black (lane)</t>
  </si>
  <si>
    <t>black three (lane)</t>
  </si>
  <si>
    <t>third black (lane)</t>
  </si>
  <si>
    <t>white one (lane)</t>
  </si>
  <si>
    <t>first white (lane)</t>
  </si>
  <si>
    <t>white two (lane)</t>
  </si>
  <si>
    <t>second white (lane)</t>
  </si>
  <si>
    <t>white three (lane)</t>
  </si>
  <si>
    <t>third white (lane)</t>
  </si>
  <si>
    <t>open lane</t>
  </si>
  <si>
    <t>line lane</t>
  </si>
  <si>
    <t>make (…) forced</t>
  </si>
  <si>
    <t>make (…) tap</t>
  </si>
  <si>
    <t>-</t>
  </si>
  <si>
    <t>_</t>
  </si>
  <si>
    <t>.</t>
  </si>
  <si>
    <t>,</t>
  </si>
  <si>
    <t>plus</t>
  </si>
  <si>
    <t>minus</t>
  </si>
  <si>
    <t>dot</t>
  </si>
  <si>
    <t>comma</t>
  </si>
  <si>
    <t>:</t>
  </si>
  <si>
    <t>;</t>
  </si>
  <si>
    <t>colon</t>
  </si>
  <si>
    <t>semi colon</t>
  </si>
  <si>
    <t>point</t>
  </si>
  <si>
    <t>period</t>
  </si>
  <si>
    <t>hyphen</t>
  </si>
  <si>
    <t>under score</t>
  </si>
  <si>
    <t>under line</t>
  </si>
  <si>
    <t>[</t>
  </si>
  <si>
    <t>]</t>
  </si>
  <si>
    <t>(</t>
  </si>
  <si>
    <t>)</t>
  </si>
  <si>
    <t>"</t>
  </si>
  <si>
    <t>…</t>
  </si>
  <si>
    <t>ellipse</t>
  </si>
  <si>
    <t>ellipses</t>
  </si>
  <si>
    <t>quotation</t>
  </si>
  <si>
    <t>quotations</t>
  </si>
  <si>
    <t>apostrophe</t>
  </si>
  <si>
    <t>'</t>
  </si>
  <si>
    <t>en dash</t>
  </si>
  <si>
    <t>em dash</t>
  </si>
  <si>
    <t>?</t>
  </si>
  <si>
    <t>!</t>
  </si>
  <si>
    <t>question mark</t>
  </si>
  <si>
    <t>exclamation point</t>
  </si>
  <si>
    <t>PUNCTUATION CONVERSION</t>
  </si>
  <si>
    <t>left bracket</t>
  </si>
  <si>
    <t>left brackets</t>
  </si>
  <si>
    <t>|</t>
  </si>
  <si>
    <t>vertical bar</t>
  </si>
  <si>
    <t>pipe</t>
  </si>
  <si>
    <t>open bracket</t>
  </si>
  <si>
    <t>close bracket</t>
  </si>
  <si>
    <t>right bracket</t>
  </si>
  <si>
    <t>right brackets</t>
  </si>
  <si>
    <t>left brace</t>
  </si>
  <si>
    <t>left braces</t>
  </si>
  <si>
    <t>open brace</t>
  </si>
  <si>
    <t>open braces</t>
  </si>
  <si>
    <t>right brace</t>
  </si>
  <si>
    <t>right braces</t>
  </si>
  <si>
    <t>close brace</t>
  </si>
  <si>
    <t>close braces</t>
  </si>
  <si>
    <t>left paranthese</t>
  </si>
  <si>
    <t>left parantheses</t>
  </si>
  <si>
    <t>open parantheses</t>
  </si>
  <si>
    <t>right paranthese</t>
  </si>
  <si>
    <t>right parantheses</t>
  </si>
  <si>
    <t>close parantheses</t>
  </si>
  <si>
    <t>SpeechRecognition_Variables_Pads</t>
  </si>
  <si>
    <t>SpeechRecognition_Variables_Punctuation</t>
  </si>
  <si>
    <t>mov m</t>
  </si>
  <si>
    <t>mov fr</t>
  </si>
  <si>
    <t>Enable Speech Features:</t>
  </si>
  <si>
    <t>Enable Speech Recognition:</t>
  </si>
  <si>
    <t>Enable Speech Feedback:</t>
  </si>
  <si>
    <t>Speech_Enable</t>
  </si>
  <si>
    <t>SpeechFeedback_Enable</t>
  </si>
  <si>
    <t>Speech Recognition Items</t>
  </si>
  <si>
    <t>Speech Recognition Action:</t>
  </si>
  <si>
    <t>SpeechRecognition_Items</t>
  </si>
  <si>
    <t>SpeechRecognition_Action</t>
  </si>
  <si>
    <t>frm_SpRec</t>
  </si>
  <si>
    <t>frm_SpRec.Top</t>
  </si>
  <si>
    <t>frm_SpRec.Left</t>
  </si>
  <si>
    <t>SpRec Confirmation Mode:</t>
  </si>
  <si>
    <t>SpRec Confirmation</t>
  </si>
  <si>
    <t>Disabled</t>
  </si>
  <si>
    <t>Enabled</t>
  </si>
  <si>
    <t>Practice</t>
  </si>
  <si>
    <t>Mark</t>
  </si>
  <si>
    <t>SpRec Confirmation Settings</t>
  </si>
  <si>
    <t>Move</t>
  </si>
  <si>
    <t>NamedRange</t>
  </si>
  <si>
    <t>SpRec_Confirmation_</t>
  </si>
  <si>
    <t>SpeechRecognition_Confirmation</t>
  </si>
  <si>
    <t>SpRec_Confirmation_Mov</t>
  </si>
  <si>
    <t>SpRec_Confirmation_Mark</t>
  </si>
  <si>
    <t>Markers</t>
  </si>
  <si>
    <t>SpRec_Confirmation_Markers</t>
  </si>
  <si>
    <t>SpRec_Confirmation_Note</t>
  </si>
  <si>
    <t>Sustain</t>
  </si>
  <si>
    <t>SpRec_Confirmation_Sus</t>
  </si>
  <si>
    <t>Shift</t>
  </si>
  <si>
    <t>SpRec_Confirmation_Shift</t>
  </si>
  <si>
    <t>Over</t>
  </si>
  <si>
    <t>SpRec_Confirmation_Over</t>
  </si>
  <si>
    <t>Copy</t>
  </si>
  <si>
    <t>SpRec_Confirmation_Copy</t>
  </si>
  <si>
    <t>Select</t>
  </si>
  <si>
    <t>SpRec_Confirmation_Sel</t>
  </si>
  <si>
    <t>Paste</t>
  </si>
  <si>
    <t>SpRec_Confirmation_Paste</t>
  </si>
  <si>
    <t>Clear Notes</t>
  </si>
  <si>
    <t>SpRec_Confirmation_Clr</t>
  </si>
  <si>
    <t>Clear PAD Patterns</t>
  </si>
  <si>
    <t>SpRec_Confirmation_ClrP</t>
  </si>
  <si>
    <t>Confirm</t>
  </si>
  <si>
    <t>SpRec_Confirmation_Act</t>
  </si>
  <si>
    <t>Macro</t>
  </si>
  <si>
    <t>SpRec_Confirmation_Macro</t>
  </si>
  <si>
    <t>Track</t>
  </si>
  <si>
    <t>SpRec_Confirmation_Track</t>
  </si>
  <si>
    <t>SpRec_Confirmation_Stream</t>
  </si>
  <si>
    <t>SpRec_Confirmation_Offset</t>
  </si>
  <si>
    <t>Finalize</t>
  </si>
  <si>
    <t>SpRec_Confirmation_Fin</t>
  </si>
  <si>
    <t>SpRec_Confirmation_Rep</t>
  </si>
  <si>
    <t>SpRec_Confirmation_Pat</t>
  </si>
  <si>
    <t>SpRec_Confirmation_Color</t>
  </si>
  <si>
    <t>SpRec_Confirmation_Instrument</t>
  </si>
  <si>
    <t>Last Action</t>
  </si>
  <si>
    <t>SpRec_Confirmation_Last</t>
  </si>
  <si>
    <t>SpRec_Confirmation_NamedRange</t>
  </si>
  <si>
    <t>frm_SpRec Override Hide</t>
  </si>
  <si>
    <t>frm_SpRec.Override_Hide</t>
  </si>
  <si>
    <t>Number Test</t>
  </si>
  <si>
    <t>SpRec_Confirmation_Number_Test</t>
  </si>
  <si>
    <t>cde</t>
  </si>
  <si>
    <t>list</t>
  </si>
  <si>
    <t>frm_Lists</t>
  </si>
  <si>
    <t>frm_Lists.Top</t>
  </si>
  <si>
    <t>frm_Lists.Left</t>
  </si>
  <si>
    <t>List Saved Marks</t>
  </si>
  <si>
    <t>Lists all saved marks in a userform. |  | Usage: mark list</t>
  </si>
  <si>
    <t>List Saved Action Shortcuts</t>
  </si>
  <si>
    <t>Lists all Action Shortcuts in a userform. |  | Usage: act list</t>
  </si>
  <si>
    <t>Delete Saved Macros</t>
  </si>
  <si>
    <t>Lets you delete a specified macro or all macros. |  | Usage: macro del &lt;Name&gt; |  | Example: |  | macro del abc : Delete the macro named "abc" |  | macro del all : Delete all macros.</t>
  </si>
  <si>
    <t>List Saved Macros</t>
  </si>
  <si>
    <t>Lists all saved macros in a userform. |  | Usage: macro list</t>
  </si>
  <si>
    <t>secname</t>
  </si>
  <si>
    <t>move to the section named &lt;name&gt;</t>
  </si>
  <si>
    <t>Section Name</t>
  </si>
  <si>
    <t>Move to a section using it's name. |  | Usage: mov secname &lt;name&gt; |  | Example: |  | mov secname intro : Moves to the section named "intro"</t>
  </si>
  <si>
    <t>frm_InputBox</t>
  </si>
  <si>
    <t>frm_InputBox.Left</t>
  </si>
  <si>
    <t>frm_InputBox.Top</t>
  </si>
  <si>
    <t>frm_InputBox BoxType</t>
  </si>
  <si>
    <t>frm_InputBox Title</t>
  </si>
  <si>
    <t>frm_InputBox Prompt</t>
  </si>
  <si>
    <t>frm_InputBox InputText</t>
  </si>
  <si>
    <t>frm_InputBox ShowButtons</t>
  </si>
  <si>
    <t>frm_InputBox.BoxType</t>
  </si>
  <si>
    <t>frm_InputBox.Title</t>
  </si>
  <si>
    <t>frm_InputBox.Prompt</t>
  </si>
  <si>
    <t>frm_InputBox.InputText</t>
  </si>
  <si>
    <t>frm_InputBox.ShowButtons</t>
  </si>
  <si>
    <t>Speech Recognition Application.Run:</t>
  </si>
  <si>
    <t>SpeechRecognition_Application.Run</t>
  </si>
  <si>
    <t>default clean value=0</t>
  </si>
  <si>
    <t>Sync MaxSway:</t>
  </si>
  <si>
    <t>Sync CumulativeTimeDifference:</t>
  </si>
  <si>
    <t>Downtown Train</t>
  </si>
  <si>
    <t>unused atm</t>
  </si>
  <si>
    <t>Sync_MaxSway</t>
  </si>
  <si>
    <t>Sync_CumulativeTimeDifference</t>
  </si>
  <si>
    <t>TempRange (for testing code):</t>
  </si>
  <si>
    <t>TempRange</t>
  </si>
  <si>
    <t>LastIssuedAction</t>
  </si>
  <si>
    <t>rided0</t>
  </si>
  <si>
    <t>D1</t>
  </si>
  <si>
    <t>Minutes :</t>
  </si>
  <si>
    <t>Seconds :</t>
  </si>
  <si>
    <t>MilliSeconds :</t>
  </si>
  <si>
    <t>Scroll_Update</t>
  </si>
  <si>
    <t>New Row</t>
  </si>
  <si>
    <t>KeyState1</t>
  </si>
  <si>
    <t>ADD SS</t>
  </si>
  <si>
    <t>SS</t>
  </si>
  <si>
    <t>KeyState2</t>
  </si>
  <si>
    <t>Ideal Delay</t>
  </si>
  <si>
    <t>Actual Delay</t>
  </si>
  <si>
    <t>After Sleep</t>
  </si>
  <si>
    <t>Small Scroll</t>
  </si>
  <si>
    <t>DoEvents</t>
  </si>
  <si>
    <t>Min Sleep</t>
  </si>
  <si>
    <t>Min Sleep Issued</t>
  </si>
  <si>
    <t>Avg Sleep</t>
  </si>
  <si>
    <t xml:space="preserve">Change warmup and comealive to seek tracs to start and play from that to speed up </t>
  </si>
  <si>
    <t>Application Events State:</t>
  </si>
  <si>
    <t>Application.Events_State</t>
  </si>
  <si>
    <t>111</t>
  </si>
  <si>
    <t>Current Events State:</t>
  </si>
  <si>
    <t>Application.Events_State_Current</t>
  </si>
  <si>
    <t>Lets you paste a previously copied range that was copied with the "Copy" action starting from the actioned row. Current "Pattern Copy Method" is used. If the copied range is only 1 Pad/Lane then it is pasted  into the corresponding Pad/Lane (if no Pad/Lane name is specified). Otherwise, it is pasted into the Pads/Lanes starting from the first Pad/Lane. |  | Convention: |  | &lt;PAD&gt; : Pad/Lane name |  | &lt;#&gt; : Repeat Number</t>
  </si>
  <si>
    <t>Lets you paste a previously copied range that was copied with the "Copy" action starting from the actioned row. Current "Pattern Copy Method" is used. If the copied range is only 1 Pad/Lane then it is pasted  into the corresponding Pad/Lane. Otherwise, it is pasted into the Pads/Lanes starting from the first Pad/Lane. |  | Usage: paste &lt;PAD&gt; &lt;#&gt; |  | Examples: |  | paste : Paste copied range to same Pad/Lane |  | paste S : Paste copied range to S (Snares) Pad |  | paste HH 2 : Paste copied range to HH (Hi-Hat) Pad 2 times</t>
  </si>
  <si>
    <t>paste - SpRec update with &lt;PAD&gt; and &lt;#&gt;</t>
  </si>
  <si>
    <t>MS Calculator</t>
  </si>
  <si>
    <t>Total (ms) :</t>
  </si>
  <si>
    <t>Song Length :</t>
  </si>
  <si>
    <t>Track Length :</t>
  </si>
  <si>
    <t>Song :</t>
  </si>
  <si>
    <t>Playback Elapsed Time :</t>
  </si>
  <si>
    <r>
      <t xml:space="preserve">The Machine sucks… </t>
    </r>
    <r>
      <rPr>
        <b/>
        <u/>
        <sz val="14"/>
        <color rgb="FFFFE699"/>
        <rFont val="Calibri"/>
        <family val="2"/>
        <charset val="162"/>
        <scheme val="minor"/>
      </rPr>
      <t>NOT</t>
    </r>
    <r>
      <rPr>
        <b/>
        <sz val="14"/>
        <color rgb="FFFFE699"/>
        <rFont val="Calibri"/>
        <family val="2"/>
        <charset val="162"/>
        <scheme val="minor"/>
      </rPr>
      <t>!</t>
    </r>
  </si>
  <si>
    <t>Auto-Open Chart Interface:</t>
  </si>
  <si>
    <t>not implemented yet</t>
  </si>
  <si>
    <t>AutoOpen_CI</t>
  </si>
  <si>
    <t>Interfaces - Controls shold not update if updated range value is same</t>
  </si>
  <si>
    <t>Default Charter Name:</t>
  </si>
  <si>
    <t>LazyD</t>
  </si>
  <si>
    <t>Default_CharterName</t>
  </si>
  <si>
    <t>Import Folder:</t>
  </si>
  <si>
    <t>Please set from an Interface</t>
  </si>
  <si>
    <t>LazyD Charter frequently turns off and on events in VBA properties. Sometimes, Excel may seem to become unresponsive. In that case, click this button! If it doesn't work close all Excel files and re-open. Both Chart and Machine Interfaces also have "TURN EVENTS ON" and "STOP CODE EXECUTION" buttons under Settings - Recover.</t>
  </si>
  <si>
    <t>A reliable way to re-set bStopExecution - maybe a counter for each sub entered and exited</t>
  </si>
  <si>
    <t>Lets you synchronize Streams and the Track. An instrument should be loaded into The Machine, and at least 1 stream and 1 sample is added to the SampleTable. Hi-Hat is a suitable sample as it is short and is disctinctive. Add a note into the appropriate Pad/Lane at the desired row/s, warm up The Machine, and play fom the start. If the sample is late then decrease the "ms between steps" value by a suitable amount on any row above the note's row. After some trial and error you should get the timing right. Then write "sync" on the action column on  The Machine Sheet at the start row of the section you want to synchronize. Write "sync" on the row with the note that was synchronized. Switch to Chart Sheet and issue "sync" action. An average BPM value will be calculated and track on both Chart and The Machine Sheets will update.Multiple sections can be synchronized with one "sync" action by queuing "sync" on corresponding rows. |  | Usage: sync</t>
  </si>
  <si>
    <t>(Class) Module to manage StatusBar and lbl_Information.caption</t>
  </si>
  <si>
    <t>Set\Drums</t>
  </si>
  <si>
    <t>Set\Drums (Wav)</t>
  </si>
  <si>
    <t>Set\Piano</t>
  </si>
  <si>
    <t>Excel_DisplayFormulaBar</t>
  </si>
  <si>
    <t>Excel_ShowHeaders</t>
  </si>
  <si>
    <t>Excel_RibbonVisible</t>
  </si>
  <si>
    <t>mdlImport - fix Status Update and EventState stuff</t>
  </si>
  <si>
    <t>SU_Clear_Scheduled_Time</t>
  </si>
  <si>
    <t>10</t>
  </si>
  <si>
    <t>SU_Clear_Scheduled_DefaultSeconds</t>
  </si>
  <si>
    <t>SU_Clear DefaultSeconds:</t>
  </si>
  <si>
    <t>SU_Clear Scheduled Time:</t>
  </si>
  <si>
    <t>SU_Clear Scheduler Enabled:</t>
  </si>
  <si>
    <t>SU_Clear_Scheduler_Enabled</t>
  </si>
  <si>
    <t>$G$41</t>
  </si>
  <si>
    <t>rep start</t>
  </si>
  <si>
    <t>On</t>
  </si>
  <si>
    <t>note fn</t>
  </si>
  <si>
    <t>note tn</t>
  </si>
  <si>
    <t>note on</t>
  </si>
  <si>
    <t>mov m#/n#</t>
  </si>
  <si>
    <t>mov n -0</t>
  </si>
  <si>
    <t>note g</t>
  </si>
  <si>
    <t>single</t>
  </si>
  <si>
    <t>note y</t>
  </si>
  <si>
    <t>note o 480</t>
  </si>
  <si>
    <t>single2</t>
  </si>
  <si>
    <t>mov s -3</t>
  </si>
  <si>
    <t>MACRO START single2</t>
  </si>
  <si>
    <t>color shape update</t>
  </si>
  <si>
    <t>color shape update -&gt; now deletes/recreates changed notes shapes</t>
  </si>
  <si>
    <t>color shape update style -&gt; calls mdlColor.Shapes_Update</t>
  </si>
  <si>
    <t>SpRec</t>
  </si>
  <si>
    <t>Open Folders, Run Apps</t>
  </si>
  <si>
    <t>upd</t>
  </si>
  <si>
    <t>ExportRule_Event_E_Def</t>
  </si>
  <si>
    <t>ExportRule_Event_E_Lyric</t>
  </si>
  <si>
    <t>ExportRule_Inst_ADD_Def</t>
  </si>
  <si>
    <t>ExportRule_Inst_E_Def</t>
  </si>
  <si>
    <t>ExportRule_Inst_S_2</t>
  </si>
  <si>
    <t>ExportRule_ST_A_Def</t>
  </si>
  <si>
    <t>ExportRule_ST_B_Def</t>
  </si>
  <si>
    <t>lbl_Track_Lyrics_Action</t>
  </si>
  <si>
    <t>NoteSustain</t>
  </si>
  <si>
    <t>shape update</t>
  </si>
  <si>
    <t>shape hide all</t>
  </si>
  <si>
    <t>shape show all</t>
  </si>
  <si>
    <t>n#</t>
  </si>
  <si>
    <t>m#</t>
  </si>
  <si>
    <t>Note Number</t>
  </si>
  <si>
    <t>Measure Number</t>
  </si>
  <si>
    <t>Empty mark/act/macro lists cause error - need dummy entry so file can be created.</t>
  </si>
  <si>
    <t>ActiveRow Indicater Color:</t>
  </si>
  <si>
    <t>AltColor_ActiveRow</t>
  </si>
  <si>
    <t>DefColor_ActiveRow</t>
  </si>
  <si>
    <t>Color_ActiveRow</t>
  </si>
  <si>
    <t>TS_MeasureLine_Tint_BlackMode</t>
  </si>
  <si>
    <t>TS_NoteLine_Tint_BlackMode</t>
  </si>
  <si>
    <t>Track_BlackMode_Tint</t>
  </si>
  <si>
    <t>Black Bg - Track Tint:</t>
  </si>
  <si>
    <t>Black Bg - TS MeasureLine Tint:</t>
  </si>
  <si>
    <t>Black Bg - TS NoteLine Tint:</t>
  </si>
  <si>
    <t>Black Bg Enabled:</t>
  </si>
  <si>
    <t>BlackMode_Enabled</t>
  </si>
  <si>
    <t>Move to the n'th note line of the track.</t>
  </si>
  <si>
    <t>Move to the n'th measure line of the track.</t>
  </si>
  <si>
    <t>Deletes shapes for deleted notes, creates shapes for newly added notes, and adds/removes sustain line shapes. Also applies toggle styles.</t>
  </si>
  <si>
    <t>update style</t>
  </si>
  <si>
    <t>Re-applies updated shape styles (if tint/glow/radius etc. Settings are changed).</t>
  </si>
  <si>
    <t>hide/show</t>
  </si>
  <si>
    <t>note/sustain/all</t>
  </si>
  <si>
    <t>Hides/shows all/note/sustain line shapes.</t>
  </si>
  <si>
    <t>Delete all/note/sustain line shapes.</t>
  </si>
  <si>
    <t>Requires 2 "sync" entries on "The Machine" sheet Action column, will adjust bpm's according to elapsed times between the two syncs.</t>
  </si>
  <si>
    <t>sprec</t>
  </si>
  <si>
    <t>Artist List (maybe) - can get from clone hero song list</t>
  </si>
  <si>
    <t>TheMachine</t>
  </si>
  <si>
    <t>Song Export-Import with Samples</t>
  </si>
  <si>
    <t>colors for different instruments??</t>
  </si>
  <si>
    <t>search for pattern w/o opening xlsx file?</t>
  </si>
  <si>
    <t>MOST IMPORTANT</t>
  </si>
  <si>
    <t>API calls for 32/64bit</t>
  </si>
  <si>
    <t>shape toggle</t>
  </si>
  <si>
    <t>Lets you update shape format, delete and show or hide shapes for Note and Sustain Lines. |  | Usage (update style): color shape update style |  | Updates format of Note and Sustain Line shapes. |  | Usage (update): color shape update |  | Creates newly entered note and sustain shapes, or deletes them. Also applies Tap/Forced Note styles if changed. |  | Usage (del): color shape del &lt;ShapeType&gt; &lt;all&gt; |  | Examples: |  | color shape del all : Delete all shapes |  | color shape del note : Delete all note shapes for deleted notes |  | color shape del note all : Delete all note shapes |  | color shape del sustain : Delete all sustain line shapes for deleted sustains |  | color shape del sustain all : Delete all sustain line shapes |  | color shape hide all : Hide all shapes |  | color shape show note : Show note shapes |  | color shape toggle : Toggle all shapes visibility</t>
  </si>
  <si>
    <t>toggle</t>
  </si>
  <si>
    <t>Toggle all shapes visibility</t>
  </si>
  <si>
    <t>frm_ChartInterface.Top (unused)</t>
  </si>
  <si>
    <t>frm_ChartInterface.Left (unused)</t>
  </si>
  <si>
    <t>active</t>
  </si>
  <si>
    <t>008080FF</t>
  </si>
  <si>
    <t>Alternative</t>
  </si>
  <si>
    <t>Rock</t>
  </si>
  <si>
    <t>Trap</t>
  </si>
  <si>
    <t>Emo</t>
  </si>
  <si>
    <t>Metal</t>
  </si>
  <si>
    <t>Complextro</t>
  </si>
  <si>
    <t>Fusion</t>
  </si>
  <si>
    <t>Electronic</t>
  </si>
  <si>
    <t>Punk</t>
  </si>
  <si>
    <t>Novelty</t>
  </si>
  <si>
    <t>Chiptune</t>
  </si>
  <si>
    <t>Shred</t>
  </si>
  <si>
    <t>Instrumental</t>
  </si>
  <si>
    <t>Aggrotech</t>
  </si>
  <si>
    <t>Game</t>
  </si>
  <si>
    <t>Soul</t>
  </si>
  <si>
    <t>Country</t>
  </si>
  <si>
    <t>Folk</t>
  </si>
  <si>
    <t>Orchestral</t>
  </si>
  <si>
    <t>Jazz</t>
  </si>
  <si>
    <t>Grunge</t>
  </si>
  <si>
    <t>Pop</t>
  </si>
  <si>
    <t>Classical</t>
  </si>
  <si>
    <t>Spooky</t>
  </si>
  <si>
    <t>Experimental</t>
  </si>
  <si>
    <t>Ambient</t>
  </si>
  <si>
    <t>Djent</t>
  </si>
  <si>
    <t>Glam</t>
  </si>
  <si>
    <t>Funk</t>
  </si>
  <si>
    <t>Blues</t>
  </si>
  <si>
    <t>Polka</t>
  </si>
  <si>
    <t>Theatrical</t>
  </si>
  <si>
    <t>Progressive</t>
  </si>
  <si>
    <t>Comedy</t>
  </si>
  <si>
    <t>Reggae</t>
  </si>
  <si>
    <t>Acoustic</t>
  </si>
  <si>
    <t>Bluegrass</t>
  </si>
  <si>
    <t>Chill</t>
  </si>
  <si>
    <t>Son Mexicano</t>
  </si>
  <si>
    <t>Schranz</t>
  </si>
  <si>
    <t>Disco</t>
  </si>
  <si>
    <t>Salsa</t>
  </si>
  <si>
    <t>Chaotrope</t>
  </si>
  <si>
    <t>Electronica</t>
  </si>
  <si>
    <t>Trance</t>
  </si>
  <si>
    <t>Piano</t>
  </si>
  <si>
    <t>Schlager</t>
  </si>
  <si>
    <t>Techno</t>
  </si>
  <si>
    <t>8-Bit</t>
  </si>
  <si>
    <t>Swing</t>
  </si>
  <si>
    <t>Inspirational</t>
  </si>
  <si>
    <t>Various</t>
  </si>
  <si>
    <t>Industrial</t>
  </si>
  <si>
    <t>Pain</t>
  </si>
  <si>
    <t>Suffering</t>
  </si>
  <si>
    <t>Electric</t>
  </si>
  <si>
    <t>Virtuoso</t>
  </si>
  <si>
    <t>Meme</t>
  </si>
  <si>
    <t>Dance</t>
  </si>
  <si>
    <t>Flamenco</t>
  </si>
  <si>
    <t>Soulless</t>
  </si>
  <si>
    <t>Romantic</t>
  </si>
  <si>
    <t>Ragtime</t>
  </si>
  <si>
    <t>Folktronica</t>
  </si>
  <si>
    <t>MIDI</t>
  </si>
  <si>
    <t>Introduction</t>
  </si>
  <si>
    <t>Bossa Nova</t>
  </si>
  <si>
    <t>Hi-Tech</t>
  </si>
  <si>
    <t>Hell</t>
  </si>
  <si>
    <t>Rave</t>
  </si>
  <si>
    <t>Indie</t>
  </si>
  <si>
    <t>House</t>
  </si>
  <si>
    <t>Electro</t>
  </si>
  <si>
    <t>Blackgaze</t>
  </si>
  <si>
    <t>Garbage</t>
  </si>
  <si>
    <t>Psychobilly</t>
  </si>
  <si>
    <t>Gabba</t>
  </si>
  <si>
    <t>Gabber</t>
  </si>
  <si>
    <t>Christmas</t>
  </si>
  <si>
    <t>Endurance</t>
  </si>
  <si>
    <t>Arthritis</t>
  </si>
  <si>
    <t>Uber</t>
  </si>
  <si>
    <t>Synth</t>
  </si>
  <si>
    <t>Alien</t>
  </si>
  <si>
    <t>World</t>
  </si>
  <si>
    <t>Urban</t>
  </si>
  <si>
    <t>Soft</t>
  </si>
  <si>
    <t>Relaxation</t>
  </si>
  <si>
    <t>Ballad</t>
  </si>
  <si>
    <t>Exotica</t>
  </si>
  <si>
    <t>PC</t>
  </si>
  <si>
    <t>Brutal</t>
  </si>
  <si>
    <t>Bleep</t>
  </si>
  <si>
    <t>dark mode toggle</t>
  </si>
  <si>
    <t>Interfaces - if a control changes mid-sub running, calls Undo_Changes. Maybe reload form after code finish if so…</t>
  </si>
  <si>
    <t>ms 
Steps</t>
  </si>
  <si>
    <t>Min Luminance Difference Allowed :</t>
  </si>
  <si>
    <t>Luminance_MinDifference_Allowed</t>
  </si>
  <si>
    <t>Timer Logging Enabled:</t>
  </si>
  <si>
    <t>MSGBOX_LoadInst_SaveCurrentInstrument</t>
  </si>
  <si>
    <t>MouseWheel</t>
  </si>
  <si>
    <t>Application Stuff</t>
  </si>
  <si>
    <t>Default Scroll Steps:</t>
  </si>
  <si>
    <t>Scroll Steps Level:</t>
  </si>
  <si>
    <t>Delay Before Selecting Cell (ms):</t>
  </si>
  <si>
    <t>def</t>
  </si>
  <si>
    <t>Scroll Step Levels</t>
  </si>
  <si>
    <t>Scroll_Step_Levels</t>
  </si>
  <si>
    <t>Number of Scroll Steps Levels:</t>
  </si>
  <si>
    <t>TM_Wheel_Count_ScrollStepsLevel</t>
  </si>
  <si>
    <t>Scroll Level Change Reject Time:</t>
  </si>
  <si>
    <t>TM_Wheel_ScrollLevelChange_RejectTime</t>
  </si>
  <si>
    <t>scroll steps levels</t>
  </si>
  <si>
    <t>MouseWheel RejectTime for Shift &lt;&gt; 0 (ms):</t>
  </si>
  <si>
    <t>Snap Direction (if equidistant):</t>
  </si>
  <si>
    <t>Default Scroll Steps</t>
  </si>
  <si>
    <t>Active Cell</t>
  </si>
  <si>
    <t>Move to the last selected cell's row. Only useful from an Interface as a click action or through an interface action text box.</t>
  </si>
  <si>
    <t>mov def &lt;dir&gt; &lt;#&gt;</t>
  </si>
  <si>
    <t>Move up/down number of steps designated as Default Scroll Steps. |  | Usage: mov def &lt;Direction&gt; &lt;#&gt; |  | Examples: Where Default Scroll Steps = 3 |  | mov def : Move 3 steps down. |  | mov def - : Move 3 steps up. |  | mov def -3 : Move 9 steps up</t>
  </si>
  <si>
    <t>move to the last selected cell (SpRec or Interface Controls)</t>
  </si>
  <si>
    <t>move up/down number of Default Scroll Steps * #</t>
  </si>
  <si>
    <t>TM - Switch between Lyrics Label and action/lane textboxes during playback??</t>
  </si>
  <si>
    <t>Focus handling between forms and application while multiple forms are open</t>
  </si>
  <si>
    <t>Info_log should only open for select activities (import song, new sample list, update sample list)</t>
  </si>
  <si>
    <t>TM - Track ComboBoxes wheel scroll broken atm</t>
  </si>
  <si>
    <t>The Whole Track</t>
  </si>
  <si>
    <t>Incorporate frm_target to Interfaces machine_actions (hold) - scroll function</t>
  </si>
  <si>
    <t>Nested Macro Limit:</t>
  </si>
  <si>
    <t>MacroLimitNested</t>
  </si>
  <si>
    <t>Splash BackGround Color:</t>
  </si>
  <si>
    <t>Splash_BackGround_Color</t>
  </si>
  <si>
    <t>frm_Instructions</t>
  </si>
  <si>
    <t>frm_Instructions_Activate</t>
  </si>
  <si>
    <t>frm_Instructions.Left</t>
  </si>
  <si>
    <t>frm_Instructions.Top</t>
  </si>
  <si>
    <t>frm_ChartInterface.Zoom (unused)</t>
  </si>
  <si>
    <t>Lets you add a new (Track) Event or update an existing one on the actioned row. |  | Usage: event &lt;string&gt; |  | Ex.: event phrase_start : Adds a new (Track) Event "phrase_start" or updates a previous one.</t>
  </si>
  <si>
    <t>Lets you delete the (Track) Event on the actioned row. |  | Usage: event del</t>
  </si>
  <si>
    <t>Lets you add a new Lyric string or update an existing one on the actioned row. |  | Usage: lyr &lt;string&gt; |  | Ex.: lyr Out- : Adds a new Lyric string "Out-" or updates a previous one.</t>
  </si>
  <si>
    <t>Lets you delete the (Track) Event on the actioned row. |  | Usage: lyr del</t>
  </si>
  <si>
    <t>Lets you add an Anchor marker at the actioned row. |  | Usage: anc &lt;string&gt;</t>
  </si>
  <si>
    <t>Lets you delete an Anchor marker at the actioned row. |  | Usage: anc del</t>
  </si>
  <si>
    <t>Lets you add a new Section or update an existing one on the actioned row. |  | Usage:  sec &lt;string&gt; |  | Ex.: sec Intro : Adds a new section named "Intro" or updates a previous one.</t>
  </si>
  <si>
    <t>Lets you delete the Section on the actioned row. |  | Usage:  sec del</t>
  </si>
  <si>
    <t>Lets you add a new Instrument Event or update an existing one on the actioned row. |  | Usage:  inste &lt;string&gt; |  | Ex.:inste idle : Adds a new Instrument Event "idle" or updates a previous one.</t>
  </si>
  <si>
    <t>Lets you delete the Instrument Event on the actioned row. |  | Usage: inste del</t>
  </si>
  <si>
    <t>frm_Instructions AutoSelect Mode:</t>
  </si>
  <si>
    <t>Instruct.AutoMode</t>
  </si>
  <si>
    <t>Fail</t>
  </si>
  <si>
    <t>Instructions_Auto_Mode</t>
  </si>
  <si>
    <t>debug.print levels</t>
  </si>
  <si>
    <t>Auto Open Instructions Form:</t>
  </si>
  <si>
    <t>Instructions_Form_AutoOpen</t>
  </si>
  <si>
    <t>Excel Ribbon Height (Collapsed):</t>
  </si>
  <si>
    <t>Excel Ribbon Height (Expanded):</t>
  </si>
  <si>
    <t>Excel_RibbonHeight_Collapsed</t>
  </si>
  <si>
    <t>Excel_RibbonHeight_Expanded</t>
  </si>
  <si>
    <t>SpRec Purge During Inactivation:</t>
  </si>
  <si>
    <t>SpeechRecognition_Purge</t>
  </si>
  <si>
    <t>Global</t>
  </si>
  <si>
    <t>Get_Global</t>
  </si>
  <si>
    <t>Updated</t>
  </si>
  <si>
    <t>Buttons</t>
  </si>
  <si>
    <t>Event</t>
  </si>
  <si>
    <t>Event Off</t>
  </si>
  <si>
    <t>Event On</t>
  </si>
  <si>
    <t>ButtonTimer</t>
  </si>
  <si>
    <t>SU</t>
  </si>
  <si>
    <t>EE</t>
  </si>
  <si>
    <t>AC</t>
  </si>
  <si>
    <t>DA</t>
  </si>
  <si>
    <t>Accept Steps Input_Box - present valid alternatives</t>
  </si>
  <si>
    <t>Change Evnt.</t>
  </si>
  <si>
    <t>g_NoActions</t>
  </si>
  <si>
    <t>ACT START</t>
  </si>
  <si>
    <t>Issued Action</t>
  </si>
  <si>
    <t>Click Code</t>
  </si>
  <si>
    <t>Release</t>
  </si>
  <si>
    <t>bCodeAlreadyRunning</t>
  </si>
  <si>
    <t>ChartTimer</t>
  </si>
  <si>
    <t>+1</t>
  </si>
  <si>
    <t>-1</t>
  </si>
  <si>
    <t>SelChange</t>
  </si>
  <si>
    <t>Sheet</t>
  </si>
  <si>
    <t>Class</t>
  </si>
  <si>
    <t>On Error</t>
  </si>
  <si>
    <t>Recog</t>
  </si>
  <si>
    <t>Started</t>
  </si>
  <si>
    <t>Stopped</t>
  </si>
  <si>
    <t>Accepted/Rejected</t>
  </si>
  <si>
    <t>Rule Reload</t>
  </si>
  <si>
    <t>Rule Name</t>
  </si>
  <si>
    <t>Phrase.GetText</t>
  </si>
  <si>
    <t>Items</t>
  </si>
  <si>
    <t>Required Sheet Not Active</t>
  </si>
  <si>
    <t>Push to Talk key not pressed</t>
  </si>
  <si>
    <t>Module</t>
  </si>
  <si>
    <t>Sub</t>
  </si>
  <si>
    <t>Form</t>
  </si>
  <si>
    <t>Activate/deactivate etc</t>
  </si>
  <si>
    <t>TM</t>
  </si>
  <si>
    <t>ComesAlive</t>
  </si>
  <si>
    <t>Row/TrackTimer</t>
  </si>
  <si>
    <t>abc</t>
  </si>
  <si>
    <t>Action Shortcut - modifier keys, check if value can be non-number</t>
  </si>
  <si>
    <t>Off</t>
  </si>
  <si>
    <t>Timers</t>
  </si>
  <si>
    <t>Each Timer Type gets its own on/off setting</t>
  </si>
  <si>
    <t>Chart (S)</t>
  </si>
  <si>
    <t>Chart (S) and (Mdl)</t>
  </si>
  <si>
    <t>Uform</t>
  </si>
  <si>
    <t>Button, Chart, Row/Track (ComeAlive)</t>
  </si>
  <si>
    <t>Get_Globals</t>
  </si>
  <si>
    <t>Update Glb</t>
  </si>
  <si>
    <t>strRule/strPhrase</t>
  </si>
  <si>
    <t>Start/Stop/Reload/</t>
  </si>
  <si>
    <t>Key not pressed</t>
  </si>
  <si>
    <t>Items/</t>
  </si>
  <si>
    <t>Sheet Not active</t>
  </si>
  <si>
    <t>Debug.Print States</t>
  </si>
  <si>
    <t>dbg_Master_State</t>
  </si>
  <si>
    <t>dbg_ButtonTimers_State</t>
  </si>
  <si>
    <t>dbg_ChartTimer_State</t>
  </si>
  <si>
    <t>dbg_TheMachineTimers_State</t>
  </si>
  <si>
    <t>dbg_EventsMaster_State</t>
  </si>
  <si>
    <t>dbg_ScreenUpdating_State</t>
  </si>
  <si>
    <t>dbg_EnableEvents_State</t>
  </si>
  <si>
    <t>dbg_AutomaticCalculation_State</t>
  </si>
  <si>
    <t>dbg_DisplayAlerts_State</t>
  </si>
  <si>
    <t>dbg_Chart_Actions_State</t>
  </si>
  <si>
    <t>dbg_CodeAlreadyRunning_State</t>
  </si>
  <si>
    <t>dbg_OnError_State</t>
  </si>
  <si>
    <t>dbg_UserFormEvents_State</t>
  </si>
  <si>
    <t>dbg_Get_Globals_State</t>
  </si>
  <si>
    <t>dbg_Update_Globals_State</t>
  </si>
  <si>
    <t>dbg_SpRec_Master_State</t>
  </si>
  <si>
    <t>dbg_SpRec_Events_State</t>
  </si>
  <si>
    <t>dbg_SpRec_Rules_State</t>
  </si>
  <si>
    <t>dbg_SpRec_Checks_State</t>
  </si>
  <si>
    <t>dbg_Master_State:</t>
  </si>
  <si>
    <t>dbg_ButtonTimers_State:</t>
  </si>
  <si>
    <t>dbg_ChartTimer_State:</t>
  </si>
  <si>
    <t>dbg_TheMachineTimers_State:</t>
  </si>
  <si>
    <t>dbg_EventsMaster_State:</t>
  </si>
  <si>
    <t>dbg_ScreenUpdating_State:</t>
  </si>
  <si>
    <t>dbg_EnableEvents_State:</t>
  </si>
  <si>
    <t>dbg_AutomaticCalculation_State:</t>
  </si>
  <si>
    <t>dbg_DisplayAlerts_State:</t>
  </si>
  <si>
    <t>dbg_Chart_Actions_State:</t>
  </si>
  <si>
    <t>dbg_CodeAlreadyRunning_State:</t>
  </si>
  <si>
    <t>dbg_OnError_State:</t>
  </si>
  <si>
    <t>dbg_UserFormEvents_State:</t>
  </si>
  <si>
    <t>dbg_Get_Globals_State:</t>
  </si>
  <si>
    <t>dbg_Update_Globals_State:</t>
  </si>
  <si>
    <t>dbg_SpRec_Master_State:</t>
  </si>
  <si>
    <t>dbg_SpRec_Events_State:</t>
  </si>
  <si>
    <t>dbg_SpRec_Rules_State:</t>
  </si>
  <si>
    <t>dbg_SpRec_Checks_State:</t>
  </si>
  <si>
    <t>Debug.Print</t>
  </si>
  <si>
    <t>dbg_mci_State:</t>
  </si>
  <si>
    <t>dbg_mci_State</t>
  </si>
  <si>
    <t>dbg_Other_State</t>
  </si>
  <si>
    <t>dbg_Other_State:</t>
  </si>
  <si>
    <t>TM_Songs_Tracks</t>
  </si>
  <si>
    <t>Excel_MoveAfterReturn</t>
  </si>
  <si>
    <t>Direction</t>
  </si>
  <si>
    <t xml:space="preserve">Snap Dir &amp; </t>
  </si>
  <si>
    <t>DesiredRow</t>
  </si>
  <si>
    <t>Ratio</t>
  </si>
  <si>
    <t>Row No.</t>
  </si>
  <si>
    <t>Scroll Snap Selection Method:</t>
  </si>
  <si>
    <t>Select Row - Ratio (From Top):</t>
  </si>
  <si>
    <t>Select Row - Row No. (From Top):</t>
  </si>
  <si>
    <t>Last Action :</t>
  </si>
  <si>
    <t>Machine_LastAction</t>
  </si>
  <si>
    <t>mov start</t>
  </si>
  <si>
    <t>Starting Measure No. :</t>
  </si>
  <si>
    <t>Starting_Measure_Number</t>
  </si>
  <si>
    <t>starting_measure_number</t>
  </si>
  <si>
    <t>PADS / LANES</t>
  </si>
  <si>
    <t>frm_Float_Info (Position To)</t>
  </si>
  <si>
    <t>frm_Float_Info</t>
  </si>
  <si>
    <t>frm_Float_Info_PositionTo</t>
  </si>
  <si>
    <t>Float Pos</t>
  </si>
  <si>
    <t>Bottom</t>
  </si>
  <si>
    <t>Top</t>
  </si>
  <si>
    <t>Adaptive</t>
  </si>
  <si>
    <t>Fixed</t>
  </si>
  <si>
    <t>frm_Float_Info.Top</t>
  </si>
  <si>
    <t>frm_Float_Info.Left</t>
  </si>
  <si>
    <t>Colors Backup (Not used for anything)</t>
  </si>
  <si>
    <t>Info Forms Color Switch</t>
  </si>
  <si>
    <t>Switch Background and Text Colors:</t>
  </si>
  <si>
    <t>frm_Float_Info.Offset_Multiplier</t>
  </si>
  <si>
    <t>How to choose steps to move between chosen note length??</t>
  </si>
  <si>
    <t>Lets you re-apply both Pads/Lanes and Time Signature colors using Color Profile setting.. |  | Usage: color track</t>
  </si>
  <si>
    <t>lanes / pads</t>
  </si>
  <si>
    <t>Lane/Pad Colors</t>
  </si>
  <si>
    <t>Lets you reapply Pad/Lane colors. (Either Switch can be used. |  | Usage: |  | color pads |  | color lanes</t>
  </si>
  <si>
    <t>lanes/pads</t>
  </si>
  <si>
    <t>Redraws both Time Signature and Lane/Pad Colors according to Fill Color Priority.</t>
  </si>
  <si>
    <t>change stuff to let formulas into pads, empty string cause error, shapes_manager etc.</t>
  </si>
  <si>
    <t>Show Information Log:</t>
  </si>
  <si>
    <t>Auto Export Settings (Song Select):</t>
  </si>
  <si>
    <t>Auto Import Settings (Song Select):</t>
  </si>
  <si>
    <t>Answer Clean  Sheet Warning:</t>
  </si>
  <si>
    <t>Import-Metadata (Import):</t>
  </si>
  <si>
    <t>Accept Calculated Steps (Import):</t>
  </si>
  <si>
    <t>Save Current Diff/Inst Combo (Export):</t>
  </si>
  <si>
    <t>Save Current Instrument (Load Inst.):</t>
  </si>
  <si>
    <t>whatever_sub</t>
  </si>
  <si>
    <t>"No"</t>
  </si>
  <si>
    <t>"Ask"</t>
  </si>
  <si>
    <t>"Yes"</t>
  </si>
  <si>
    <t>UseShapes</t>
  </si>
  <si>
    <t>#globals</t>
  </si>
  <si>
    <t>Exe_Refresh_Globals</t>
  </si>
  <si>
    <t>#calc</t>
  </si>
  <si>
    <t>Exe_ReCalculate</t>
  </si>
  <si>
    <t>check import_chart_and_ini - set fso = createobject()</t>
  </si>
  <si>
    <t>Status Update - bugs out sometimes - timer resets</t>
  </si>
  <si>
    <t>[MaxBPM]*1000</t>
  </si>
  <si>
    <t>[MaxBPM]-[BPM_Steps]*[k]</t>
  </si>
  <si>
    <t>"All Pads"</t>
  </si>
  <si>
    <t>silent_5m.ogg</t>
  </si>
  <si>
    <t>check if song_start measure &lt;&gt; 1 works correctly</t>
  </si>
  <si>
    <t>Move to the #2'th note of #1'th Measure.</t>
  </si>
  <si>
    <t>Move to the n'th Measure Line on the track (The Measure Line  that's marked as Song Start is numbered 1). |  | Usage: mov m# &lt;#&gt; |  | Example: |  | mov m# 5 : Move to the 5th Measure Line.</t>
  </si>
  <si>
    <t>Move to the n'th Note Line on the track. Enter 1 number for cumulative note line number, 2 numbers to move to the row where Measure Number = #1 and Note Line = #2 (The Measure Line that's marked as Song Start is numbered 1.) |  | Usage: mov n# &lt;#1&gt; &lt;#2&gt; |  | Example: |  | mov n# 5 : Move to the 5th Note Line. |  | mov n# 10 3 : Move to the 3rd Note Line of the 10th Measure Line.</t>
  </si>
  <si>
    <t>Start of Song</t>
  </si>
  <si>
    <t>Move to the Measure Line set as Song Start. |  | Usage: mov start</t>
  </si>
  <si>
    <t>Testing/Misc ??</t>
  </si>
  <si>
    <t>Debug Types</t>
  </si>
  <si>
    <t>Anywhere</t>
  </si>
  <si>
    <t>MouseWheel Hit Detection</t>
  </si>
  <si>
    <t>ffmpeg</t>
  </si>
  <si>
    <r>
      <t>I</t>
    </r>
    <r>
      <rPr>
        <b/>
        <u/>
        <sz val="10"/>
        <color theme="1"/>
        <rFont val="Calibri"/>
        <family val="2"/>
        <charset val="162"/>
        <scheme val="minor"/>
      </rPr>
      <t>NTRODUCTION</t>
    </r>
  </si>
  <si>
    <r>
      <t>W</t>
    </r>
    <r>
      <rPr>
        <b/>
        <u/>
        <sz val="10"/>
        <color theme="1"/>
        <rFont val="Calibri"/>
        <family val="2"/>
        <charset val="162"/>
        <scheme val="minor"/>
      </rPr>
      <t>HAT</t>
    </r>
    <r>
      <rPr>
        <b/>
        <u/>
        <sz val="11"/>
        <color theme="1"/>
        <rFont val="Calibri"/>
        <family val="2"/>
        <charset val="162"/>
        <scheme val="minor"/>
      </rPr>
      <t>'</t>
    </r>
    <r>
      <rPr>
        <b/>
        <u/>
        <sz val="10"/>
        <color theme="1"/>
        <rFont val="Calibri"/>
        <family val="2"/>
        <charset val="162"/>
        <scheme val="minor"/>
      </rPr>
      <t>S</t>
    </r>
    <r>
      <rPr>
        <b/>
        <u/>
        <sz val="11"/>
        <color theme="1"/>
        <rFont val="Calibri"/>
        <family val="2"/>
        <charset val="162"/>
        <scheme val="minor"/>
      </rPr>
      <t xml:space="preserve"> N</t>
    </r>
    <r>
      <rPr>
        <b/>
        <u/>
        <sz val="10"/>
        <color theme="1"/>
        <rFont val="Calibri"/>
        <family val="2"/>
        <charset val="162"/>
        <scheme val="minor"/>
      </rPr>
      <t>EW</t>
    </r>
  </si>
  <si>
    <r>
      <t>S</t>
    </r>
    <r>
      <rPr>
        <b/>
        <u/>
        <sz val="10"/>
        <color theme="1"/>
        <rFont val="Calibri"/>
        <family val="2"/>
        <charset val="162"/>
        <scheme val="minor"/>
      </rPr>
      <t>PECIAL</t>
    </r>
    <r>
      <rPr>
        <b/>
        <u/>
        <sz val="11"/>
        <color theme="1"/>
        <rFont val="Calibri"/>
        <family val="2"/>
        <charset val="162"/>
        <scheme val="minor"/>
      </rPr>
      <t xml:space="preserve"> M</t>
    </r>
    <r>
      <rPr>
        <b/>
        <u/>
        <sz val="10"/>
        <color theme="1"/>
        <rFont val="Calibri"/>
        <family val="2"/>
        <charset val="162"/>
        <scheme val="minor"/>
      </rPr>
      <t>ENTIONS</t>
    </r>
  </si>
  <si>
    <t xml:space="preserve"> </t>
  </si>
  <si>
    <t>Design</t>
  </si>
  <si>
    <t>test - AutoRecord, doesn't stop if paused, maybe pause recording if it is a thing,</t>
  </si>
  <si>
    <t xml:space="preserve"> or stop/discard whatever</t>
  </si>
  <si>
    <r>
      <rPr>
        <b/>
        <u/>
        <sz val="11"/>
        <color theme="1"/>
        <rFont val="Calibri"/>
        <family val="2"/>
        <charset val="162"/>
        <scheme val="minor"/>
      </rPr>
      <t>M</t>
    </r>
    <r>
      <rPr>
        <b/>
        <u/>
        <sz val="10"/>
        <color theme="1"/>
        <rFont val="Calibri"/>
        <family val="2"/>
        <charset val="162"/>
        <scheme val="minor"/>
      </rPr>
      <t xml:space="preserve">ODIFIER </t>
    </r>
    <r>
      <rPr>
        <b/>
        <u/>
        <sz val="11"/>
        <color theme="1"/>
        <rFont val="Calibri"/>
        <family val="2"/>
        <charset val="162"/>
        <scheme val="minor"/>
      </rPr>
      <t>K</t>
    </r>
    <r>
      <rPr>
        <b/>
        <u/>
        <sz val="10"/>
        <color theme="1"/>
        <rFont val="Calibri"/>
        <family val="2"/>
        <charset val="162"/>
        <scheme val="minor"/>
      </rPr>
      <t xml:space="preserve">EYS </t>
    </r>
    <r>
      <rPr>
        <b/>
        <u/>
        <sz val="11"/>
        <color theme="1"/>
        <rFont val="Calibri"/>
        <family val="2"/>
        <charset val="162"/>
        <scheme val="minor"/>
      </rPr>
      <t>M</t>
    </r>
    <r>
      <rPr>
        <b/>
        <u/>
        <sz val="10"/>
        <color theme="1"/>
        <rFont val="Calibri"/>
        <family val="2"/>
        <charset val="162"/>
        <scheme val="minor"/>
      </rPr>
      <t>AP</t>
    </r>
  </si>
  <si>
    <t>Fourth</t>
  </si>
  <si>
    <t>(NONE)</t>
  </si>
  <si>
    <t>[SHIFT]</t>
  </si>
  <si>
    <t>[CTRL]</t>
  </si>
  <si>
    <t>[SHIFT]+[CTRL]</t>
  </si>
  <si>
    <t>[ALT]</t>
  </si>
  <si>
    <t>[SHIFT]+[ALT]</t>
  </si>
  <si>
    <t>[CTRL]+[ALT]</t>
  </si>
  <si>
    <t>[SHIFT]+[CTRL]+[ALT]</t>
  </si>
  <si>
    <t>NAME</t>
  </si>
  <si>
    <t>Time Signature 1</t>
  </si>
  <si>
    <t>Note Count</t>
  </si>
  <si>
    <t>Time Signature 2</t>
  </si>
  <si>
    <t>Time</t>
  </si>
  <si>
    <t>Note Count (Label)</t>
  </si>
  <si>
    <t>How to run: ability to view modifier key actions</t>
  </si>
  <si>
    <t>move to the measure line marked as song start</t>
  </si>
  <si>
    <t>Inst_Introduction</t>
  </si>
  <si>
    <t>Inst_WhatsNew</t>
  </si>
  <si>
    <t>Inst_SpecialMentions</t>
  </si>
  <si>
    <t>Inst_ModifierKeys</t>
  </si>
  <si>
    <t>Speech Recognition Instructions</t>
  </si>
  <si>
    <t>Category</t>
  </si>
  <si>
    <t>Subject</t>
  </si>
  <si>
    <t>Disable Speech Recognition</t>
  </si>
  <si>
    <t>Reload Grammar Rules</t>
  </si>
  <si>
    <t>Reload Runtime Rules</t>
  </si>
  <si>
    <t>Dictation State (Inactive)</t>
  </si>
  <si>
    <t>Dictation State (Active)</t>
  </si>
  <si>
    <t>reset all forms locations should be application.top+100,app.left+100</t>
  </si>
  <si>
    <t>Click (OK)</t>
  </si>
  <si>
    <t>Send Keys (TAB)</t>
  </si>
  <si>
    <t>Send Keys (SHIFT+TAB)</t>
  </si>
  <si>
    <t>Send Keys (SPACE)</t>
  </si>
  <si>
    <t>Click (CANCEL)</t>
  </si>
  <si>
    <t>Click (YES)</t>
  </si>
  <si>
    <t>Click (NO)</t>
  </si>
  <si>
    <t>Click (EXECUTE)</t>
  </si>
  <si>
    <t>Click (DISCARD)</t>
  </si>
  <si>
    <t>How to Use Speech Recognition</t>
  </si>
  <si>
    <t>Recognition Phrase</t>
  </si>
  <si>
    <t>disable speech recognition</t>
  </si>
  <si>
    <t>reload grammar rules</t>
  </si>
  <si>
    <t>reload runtime rules</t>
  </si>
  <si>
    <t>dictation state active</t>
  </si>
  <si>
    <t>dictation state inactive</t>
  </si>
  <si>
    <t>dictation state user</t>
  </si>
  <si>
    <t>tab</t>
  </si>
  <si>
    <t>execute button</t>
  </si>
  <si>
    <t>discard button</t>
  </si>
  <si>
    <t>okey button</t>
  </si>
  <si>
    <t>cancel button</t>
  </si>
  <si>
    <t>yes button</t>
  </si>
  <si>
    <t>no button</t>
  </si>
  <si>
    <t>next control</t>
  </si>
  <si>
    <t>previous control</t>
  </si>
  <si>
    <t>open</t>
  </si>
  <si>
    <t>hide</t>
  </si>
  <si>
    <t>reset</t>
  </si>
  <si>
    <t>Apps</t>
  </si>
  <si>
    <t>updater</t>
  </si>
  <si>
    <t>extras downloader</t>
  </si>
  <si>
    <t>set folder manager</t>
  </si>
  <si>
    <t>Folders</t>
  </si>
  <si>
    <t>assets</t>
  </si>
  <si>
    <t>project</t>
  </si>
  <si>
    <t>samples</t>
  </si>
  <si>
    <t>songs</t>
  </si>
  <si>
    <t>folder</t>
  </si>
  <si>
    <t>WorkBook</t>
  </si>
  <si>
    <t>Minimize</t>
  </si>
  <si>
    <t>Maximize</t>
  </si>
  <si>
    <t>Restore</t>
  </si>
  <si>
    <t>Set Focus to Excel</t>
  </si>
  <si>
    <t>Bring Excel to Top</t>
  </si>
  <si>
    <t>minimize</t>
  </si>
  <si>
    <t>maximize</t>
  </si>
  <si>
    <t>set focus</t>
  </si>
  <si>
    <t>interface</t>
  </si>
  <si>
    <t>Sheets</t>
  </si>
  <si>
    <t>sheet</t>
  </si>
  <si>
    <t>bring</t>
  </si>
  <si>
    <t>Set Level (Default)</t>
  </si>
  <si>
    <t>Genre List - there is a copy in Lists sheet</t>
  </si>
  <si>
    <t>Turn Off</t>
  </si>
  <si>
    <t>Snap Direction</t>
  </si>
  <si>
    <t>scroll level</t>
  </si>
  <si>
    <t>&lt;NUMBER&gt;</t>
  </si>
  <si>
    <t>default scroll level</t>
  </si>
  <si>
    <t>set default scroll steps to</t>
  </si>
  <si>
    <t>snap</t>
  </si>
  <si>
    <t>Chart Sheet</t>
  </si>
  <si>
    <t>select</t>
  </si>
  <si>
    <t>patterns</t>
  </si>
  <si>
    <t>clean sheet button</t>
  </si>
  <si>
    <t>create track button</t>
  </si>
  <si>
    <t>backup track button</t>
  </si>
  <si>
    <t>restore track button</t>
  </si>
  <si>
    <t>import chart button</t>
  </si>
  <si>
    <t>export chart button</t>
  </si>
  <si>
    <t>import format</t>
  </si>
  <si>
    <t>export format</t>
  </si>
  <si>
    <t>import from</t>
  </si>
  <si>
    <t>Playback</t>
  </si>
  <si>
    <t>Start The Machine</t>
  </si>
  <si>
    <t>Warm Up The Machine</t>
  </si>
  <si>
    <t>Shut Down The Machine</t>
  </si>
  <si>
    <t>warm up</t>
  </si>
  <si>
    <t>shut down</t>
  </si>
  <si>
    <t>machine</t>
  </si>
  <si>
    <t>start playback</t>
  </si>
  <si>
    <t>stop playback</t>
  </si>
  <si>
    <t>pause playback</t>
  </si>
  <si>
    <t>resume playback</t>
  </si>
  <si>
    <t>Interfaces</t>
  </si>
  <si>
    <t>Switch to a Page</t>
  </si>
  <si>
    <t>Switch to a Tab (Sub Page)</t>
  </si>
  <si>
    <t>show interface</t>
  </si>
  <si>
    <t>reload interface</t>
  </si>
  <si>
    <t>list/s</t>
  </si>
  <si>
    <t>interface edit mode</t>
  </si>
  <si>
    <t>Reset Position (Interface)</t>
  </si>
  <si>
    <t>Reset Position (Information Log)</t>
  </si>
  <si>
    <t>Reset Position (Lists)</t>
  </si>
  <si>
    <t>Reset Position (Video Player)</t>
  </si>
  <si>
    <t>lists</t>
  </si>
  <si>
    <t>video player</t>
  </si>
  <si>
    <t>page</t>
  </si>
  <si>
    <t>&lt;METADATA&gt;</t>
  </si>
  <si>
    <t>&lt;SETTING&gt;</t>
  </si>
  <si>
    <t>Song Duration</t>
  </si>
  <si>
    <t>Note Line</t>
  </si>
  <si>
    <t>Active/Selected Cell</t>
  </si>
  <si>
    <t>Song Start</t>
  </si>
  <si>
    <t>Note Line In Measure</t>
  </si>
  <si>
    <t>mov m#/n#/n# #1 #2</t>
  </si>
  <si>
    <t>Move (Directional)</t>
  </si>
  <si>
    <t>Move (Note)</t>
  </si>
  <si>
    <t>Move (Track)</t>
  </si>
  <si>
    <t>Move (Song)</t>
  </si>
  <si>
    <t>Move (Sheet)</t>
  </si>
  <si>
    <t>Move (Measure - Note)</t>
  </si>
  <si>
    <t>line</t>
  </si>
  <si>
    <t>first row</t>
  </si>
  <si>
    <t>last row</t>
  </si>
  <si>
    <t>first note</t>
  </si>
  <si>
    <t>last note</t>
  </si>
  <si>
    <t>previous note</t>
  </si>
  <si>
    <t>next note</t>
  </si>
  <si>
    <t>tick number</t>
  </si>
  <si>
    <t>note line</t>
  </si>
  <si>
    <t>up check</t>
  </si>
  <si>
    <t>down check</t>
  </si>
  <si>
    <t>steps/rows</t>
  </si>
  <si>
    <t>step/row</t>
  </si>
  <si>
    <t>&lt;MARK&gt;</t>
  </si>
  <si>
    <t>&lt;SECTION&gt;</t>
  </si>
  <si>
    <t>measure line number</t>
  </si>
  <si>
    <t>note line number</t>
  </si>
  <si>
    <t>&lt;ORDER&gt;</t>
  </si>
  <si>
    <t>cell/row/step</t>
  </si>
  <si>
    <t>execute/continue</t>
  </si>
  <si>
    <t>click/press</t>
  </si>
  <si>
    <t>cancel/discard</t>
  </si>
  <si>
    <t>that/this button</t>
  </si>
  <si>
    <t>show/open</t>
  </si>
  <si>
    <t>hide/dismiss</t>
  </si>
  <si>
    <t>confirmation/speech</t>
  </si>
  <si>
    <t>form/window</t>
  </si>
  <si>
    <t>location/position</t>
  </si>
  <si>
    <t>run/start</t>
  </si>
  <si>
    <t>application/app</t>
  </si>
  <si>
    <t>install/lazy dee</t>
  </si>
  <si>
    <t>folder/directory</t>
  </si>
  <si>
    <t>temp/temporary/download/backup</t>
  </si>
  <si>
    <t>excel/workbook/charter</t>
  </si>
  <si>
    <t>top/front</t>
  </si>
  <si>
    <t>switch/show</t>
  </si>
  <si>
    <t>activate/switch/show</t>
  </si>
  <si>
    <t>turn off/disable</t>
  </si>
  <si>
    <t>snap/snapping</t>
  </si>
  <si>
    <t>up/down/direction</t>
  </si>
  <si>
    <t>selection/set selection</t>
  </si>
  <si>
    <t>method/criteria</t>
  </si>
  <si>
    <t>row number/ratio</t>
  </si>
  <si>
    <t>show/toggle</t>
  </si>
  <si>
    <t>metadata/properties/property rows</t>
  </si>
  <si>
    <t>pad/lane</t>
  </si>
  <si>
    <t>notes chart/lazy dee charter</t>
  </si>
  <si>
    <t>song/back up</t>
  </si>
  <si>
    <t>notes chart/lazy dee charter/both</t>
  </si>
  <si>
    <t>userform/interface</t>
  </si>
  <si>
    <t>start/ignite</t>
  </si>
  <si>
    <t>chart/machine</t>
  </si>
  <si>
    <t>position/location</t>
  </si>
  <si>
    <t>log/information log</t>
  </si>
  <si>
    <t>move/go to/jump</t>
  </si>
  <si>
    <t>tick/tick value</t>
  </si>
  <si>
    <t>time/time value</t>
  </si>
  <si>
    <t>active/action/selected</t>
  </si>
  <si>
    <t>start/song start</t>
  </si>
  <si>
    <t>metas/metadata/property field</t>
  </si>
  <si>
    <t>Synchronize</t>
  </si>
  <si>
    <t>Delay (Increase)</t>
  </si>
  <si>
    <t>Delay (Decrease)</t>
  </si>
  <si>
    <t>Synchronize (Sync)</t>
  </si>
  <si>
    <t>UnMark</t>
  </si>
  <si>
    <t>enter</t>
  </si>
  <si>
    <t>sync/synchronization</t>
  </si>
  <si>
    <t>mark/marker</t>
  </si>
  <si>
    <t>delete</t>
  </si>
  <si>
    <t>increase</t>
  </si>
  <si>
    <t>decrease</t>
  </si>
  <si>
    <t>delay/row time</t>
  </si>
  <si>
    <t>by</t>
  </si>
  <si>
    <t>ms/milliseconds</t>
  </si>
  <si>
    <t>sync/synchronize</t>
  </si>
  <si>
    <t>track/time</t>
  </si>
  <si>
    <t>Move to a Marker</t>
  </si>
  <si>
    <t>next/previous</t>
  </si>
  <si>
    <t>delete/delete all</t>
  </si>
  <si>
    <t>delete all marks</t>
  </si>
  <si>
    <t>list marks</t>
  </si>
  <si>
    <t>NamedRange (Select)</t>
  </si>
  <si>
    <t>Markers (SyncTrack)</t>
  </si>
  <si>
    <t>Markers (Track Events)</t>
  </si>
  <si>
    <t>Markers (Instrument Events)</t>
  </si>
  <si>
    <t>enter/add</t>
  </si>
  <si>
    <t>bpm/bpm marker/beat/beat marker</t>
  </si>
  <si>
    <t>linear/time</t>
  </si>
  <si>
    <t>on every</t>
  </si>
  <si>
    <t>note/measure</t>
  </si>
  <si>
    <t>increase by/decrease by/plus/minus</t>
  </si>
  <si>
    <t>times</t>
  </si>
  <si>
    <t>anchor</t>
  </si>
  <si>
    <t>marker</t>
  </si>
  <si>
    <t>track event</t>
  </si>
  <si>
    <t>lyric/s</t>
  </si>
  <si>
    <t>instrument event</t>
  </si>
  <si>
    <t>solo/solo start/solo end</t>
  </si>
  <si>
    <t>star power</t>
  </si>
  <si>
    <t>Note (Enter)</t>
  </si>
  <si>
    <t>Note (Clear)</t>
  </si>
  <si>
    <t>notes</t>
  </si>
  <si>
    <t>Sustain (Enter)</t>
  </si>
  <si>
    <t>Sustain (Delete)</t>
  </si>
  <si>
    <t>Sustain (Update)</t>
  </si>
  <si>
    <t>copy method</t>
  </si>
  <si>
    <t>Copy (Track)</t>
  </si>
  <si>
    <t>Copy (Range)</t>
  </si>
  <si>
    <t>all/all notes/everything</t>
  </si>
  <si>
    <t>track/range</t>
  </si>
  <si>
    <t>for</t>
  </si>
  <si>
    <t>steps/notes/note lines/measures/measure lines</t>
  </si>
  <si>
    <t>start/end</t>
  </si>
  <si>
    <t>Copy (From/To)</t>
  </si>
  <si>
    <t>whole/everything</t>
  </si>
  <si>
    <t>copy/copied</t>
  </si>
  <si>
    <t>range</t>
  </si>
  <si>
    <t>into/onto</t>
  </si>
  <si>
    <t>Clear (Track)</t>
  </si>
  <si>
    <t>whole track</t>
  </si>
  <si>
    <t>all notes</t>
  </si>
  <si>
    <t>for one/for a</t>
  </si>
  <si>
    <t>step</t>
  </si>
  <si>
    <t>note/note line</t>
  </si>
  <si>
    <t>measure/measure line</t>
  </si>
  <si>
    <t>steps</t>
  </si>
  <si>
    <t>measures/measure lines</t>
  </si>
  <si>
    <t>notes/note lines</t>
  </si>
  <si>
    <t>Shift (Once)</t>
  </si>
  <si>
    <t>Shift (Multiple)</t>
  </si>
  <si>
    <t>note lines</t>
  </si>
  <si>
    <t>one</t>
  </si>
  <si>
    <t>one/a</t>
  </si>
  <si>
    <t>up/up by/down/down by</t>
  </si>
  <si>
    <t>step/note/note line/measure/measure line</t>
  </si>
  <si>
    <t>Clear (Steps)</t>
  </si>
  <si>
    <t>Clear (Note Lines)</t>
  </si>
  <si>
    <t>track/notes</t>
  </si>
  <si>
    <t>Clear (Measure Lines)</t>
  </si>
  <si>
    <t>ClearP (Track)</t>
  </si>
  <si>
    <t>ClearP (Steps)</t>
  </si>
  <si>
    <t>ClearP (Note Lines)</t>
  </si>
  <si>
    <t>ClearP (Measure Lines)</t>
  </si>
  <si>
    <t>all pad patterns/all lane patterns</t>
  </si>
  <si>
    <t>pad patterns/lane patterns</t>
  </si>
  <si>
    <t>Action ShortCut</t>
  </si>
  <si>
    <t>Save</t>
  </si>
  <si>
    <t>Update</t>
  </si>
  <si>
    <t>Delete</t>
  </si>
  <si>
    <t>Show List</t>
  </si>
  <si>
    <t>Execute</t>
  </si>
  <si>
    <t>Execute (With Parameters)</t>
  </si>
  <si>
    <t>add/new/save/register</t>
  </si>
  <si>
    <t>action shortcut</t>
  </si>
  <si>
    <t>&lt;ACT&gt;</t>
  </si>
  <si>
    <t>action shortcuts</t>
  </si>
  <si>
    <t>execute/recall</t>
  </si>
  <si>
    <t>with parameters</t>
  </si>
  <si>
    <t>Execute Repeating</t>
  </si>
  <si>
    <t>Save (Start)</t>
  </si>
  <si>
    <t>Save (Stop)</t>
  </si>
  <si>
    <t>add/record/save/register</t>
  </si>
  <si>
    <t>new</t>
  </si>
  <si>
    <t>stop recording macro</t>
  </si>
  <si>
    <t>delete all macros</t>
  </si>
  <si>
    <t>&lt;MACRO&gt;</t>
  </si>
  <si>
    <t>recall/execute/run/start</t>
  </si>
  <si>
    <t>Track (Restore)</t>
  </si>
  <si>
    <t>Restore (Marker)</t>
  </si>
  <si>
    <t>Restore with Offset (Marker)</t>
  </si>
  <si>
    <t>Restore (All)</t>
  </si>
  <si>
    <t>Restore with Offset (All)</t>
  </si>
  <si>
    <t>Restore (SyncTrack)</t>
  </si>
  <si>
    <t>Restore with Offset (SyncTrack)</t>
  </si>
  <si>
    <t>Restore (Events)</t>
  </si>
  <si>
    <t>Restore with Offset (Events)</t>
  </si>
  <si>
    <t>markers</t>
  </si>
  <si>
    <t>with/including/include</t>
  </si>
  <si>
    <t>offsets</t>
  </si>
  <si>
    <t>beat/bpm/time signature/tms/anchor/section/lyric/track event</t>
  </si>
  <si>
    <t>Stream (Set)</t>
  </si>
  <si>
    <t>Stream (Clear)</t>
  </si>
  <si>
    <t>Clear (All)</t>
  </si>
  <si>
    <t>streams</t>
  </si>
  <si>
    <t>every</t>
  </si>
  <si>
    <t>music/guitar/rhythm/bass/drums/first drums/drums two/second drums/drums three/third drums/drums four/fourth drums/vocals/keyboard/keys/crowd</t>
  </si>
  <si>
    <t>Set (Default Extension)</t>
  </si>
  <si>
    <t>Set (Other Extension)</t>
  </si>
  <si>
    <t>with/with extension/extension</t>
  </si>
  <si>
    <t>ogg/ogg vorbis/mp3/mpeg3</t>
  </si>
  <si>
    <t>Offset (Enter)</t>
  </si>
  <si>
    <t>Offset (Clear)</t>
  </si>
  <si>
    <t>Enter (Marker)</t>
  </si>
  <si>
    <t>Enter (SyncTrack)</t>
  </si>
  <si>
    <t>Enter (Events)</t>
  </si>
  <si>
    <t>Enter (Instrument)</t>
  </si>
  <si>
    <t>Enter All (Row)</t>
  </si>
  <si>
    <t>Clear All (Row)</t>
  </si>
  <si>
    <t>Clear All (Track)</t>
  </si>
  <si>
    <t>Clear (Marker)</t>
  </si>
  <si>
    <t>Clear All (Marker)</t>
  </si>
  <si>
    <t>Clear (SyncTrack)</t>
  </si>
  <si>
    <t>Clear All (SyncTrack)</t>
  </si>
  <si>
    <t>Clear (Events)</t>
  </si>
  <si>
    <t>Clear All (Events)</t>
  </si>
  <si>
    <t>Clear (Instrument)</t>
  </si>
  <si>
    <t>Clear All (Instrument)</t>
  </si>
  <si>
    <t>row/step</t>
  </si>
  <si>
    <t>by/with/for</t>
  </si>
  <si>
    <t>beat/bpm/time signature/tms/anchor/section/lyric/track event/instrument event/solo/star power</t>
  </si>
  <si>
    <t>sync track</t>
  </si>
  <si>
    <t>clear/delete</t>
  </si>
  <si>
    <t>offsets/offset values</t>
  </si>
  <si>
    <t>Finalize (Update)</t>
  </si>
  <si>
    <t>Finalize (Cut Track)</t>
  </si>
  <si>
    <t>Update (Song Length/Duration)</t>
  </si>
  <si>
    <t>Cut Track (Song Length/Duration)</t>
  </si>
  <si>
    <t>Cut Track (Measure)</t>
  </si>
  <si>
    <t>Cut Track (Row)</t>
  </si>
  <si>
    <t>finalize</t>
  </si>
  <si>
    <t>track at</t>
  </si>
  <si>
    <t>duration/song length</t>
  </si>
  <si>
    <t>Repeat (From Start)</t>
  </si>
  <si>
    <t>Repeat (Note Lines)</t>
  </si>
  <si>
    <t>Repeat (Measure Lines)</t>
  </si>
  <si>
    <t>repeat</t>
  </si>
  <si>
    <t>next/this</t>
  </si>
  <si>
    <t>previous/last</t>
  </si>
  <si>
    <t>next/these</t>
  </si>
  <si>
    <t>patterns (saved) - ability to list in list form? And sprec??</t>
  </si>
  <si>
    <t>Pattern (Paste)</t>
  </si>
  <si>
    <t>Pattern (Paste Repeating)</t>
  </si>
  <si>
    <t>pattern</t>
  </si>
  <si>
    <t>&lt;PATTERN&gt;</t>
  </si>
  <si>
    <t>Color (Fill Color Priority)</t>
  </si>
  <si>
    <t>Set Fill Color Priority (Note Lines)</t>
  </si>
  <si>
    <t>Color (ReDraw)</t>
  </si>
  <si>
    <t>ReDraw Colors (Solo)</t>
  </si>
  <si>
    <t>ReDraw Colors (Sustain)</t>
  </si>
  <si>
    <t>ReDraw Colors (Star Power)</t>
  </si>
  <si>
    <t>ReDraw Colors (Tap Notes)</t>
  </si>
  <si>
    <t>ReDraw Colors (Track)</t>
  </si>
  <si>
    <t>ReDraw Colors (Time Signature)</t>
  </si>
  <si>
    <t>ReDraw Colors (All)</t>
  </si>
  <si>
    <t>Color (Clear)</t>
  </si>
  <si>
    <t>Color (Update)</t>
  </si>
  <si>
    <t>Color (Background Mode)</t>
  </si>
  <si>
    <t>Toggle Background Mode</t>
  </si>
  <si>
    <t>Shape (Show)</t>
  </si>
  <si>
    <t>Shape (Hide)</t>
  </si>
  <si>
    <t>Shape (Delete)</t>
  </si>
  <si>
    <t>Shape (Update Shapes)</t>
  </si>
  <si>
    <t>Shape (Update Styles)</t>
  </si>
  <si>
    <t>all/note/sustain</t>
  </si>
  <si>
    <t>Hide</t>
  </si>
  <si>
    <t>Show</t>
  </si>
  <si>
    <t>shapes</t>
  </si>
  <si>
    <t>priority</t>
  </si>
  <si>
    <t>pads/lanes</t>
  </si>
  <si>
    <t>show</t>
  </si>
  <si>
    <t>paint/repaint/apply/reapply</t>
  </si>
  <si>
    <t>colors</t>
  </si>
  <si>
    <t>tap/tap note</t>
  </si>
  <si>
    <t>time signature/tms</t>
  </si>
  <si>
    <t>update/apply/reapply</t>
  </si>
  <si>
    <t>dark toggle</t>
  </si>
  <si>
    <t>background/background mode</t>
  </si>
  <si>
    <t>shape styles</t>
  </si>
  <si>
    <t>Instrument (Set Instrument)</t>
  </si>
  <si>
    <t>Instrument (Set Difficulty)</t>
  </si>
  <si>
    <t>expert/hard/medium/easy</t>
  </si>
  <si>
    <t>drums/single/double guitar/double bass/double rhythm/keyboard/guitar hero live guitar/live guitar/ghl guitar/guitar hero live bass/live bass/ghl bass</t>
  </si>
  <si>
    <t>Set Instrument</t>
  </si>
  <si>
    <t>Set Difficulty</t>
  </si>
  <si>
    <t>Instrument (Load)</t>
  </si>
  <si>
    <t>Instrument (Save)</t>
  </si>
  <si>
    <t>Instrument (Restore)</t>
  </si>
  <si>
    <t>Instrument (Copy)</t>
  </si>
  <si>
    <t>Load</t>
  </si>
  <si>
    <t>instrument track</t>
  </si>
  <si>
    <t>Last (ReCall)</t>
  </si>
  <si>
    <t>ReCall</t>
  </si>
  <si>
    <t>action/last action</t>
  </si>
  <si>
    <t>Activate</t>
  </si>
  <si>
    <t>Mwheel</t>
  </si>
  <si>
    <t>Set Level (to Number)</t>
  </si>
  <si>
    <t>Set (Default Scroll Steps)</t>
  </si>
  <si>
    <t>Set (Import Folder)</t>
  </si>
  <si>
    <t>Set (Import Format)</t>
  </si>
  <si>
    <t>Set (Export Format)</t>
  </si>
  <si>
    <t>Click (MetaData Show-Hide)</t>
  </si>
  <si>
    <t>Click (PAD/LANE Patterns Show-Hide)</t>
  </si>
  <si>
    <t>Click (Clean Sheet)</t>
  </si>
  <si>
    <t>Click (Create Track)</t>
  </si>
  <si>
    <t>Click (Import Chart and Ini)</t>
  </si>
  <si>
    <t>Click (Export Chart and Ini)</t>
  </si>
  <si>
    <t>Click (Backup Track)</t>
  </si>
  <si>
    <t>Click (Restore Track)</t>
  </si>
  <si>
    <t>Click (Song Select)</t>
  </si>
  <si>
    <t>Check and Up</t>
  </si>
  <si>
    <t>Check and Down</t>
  </si>
  <si>
    <t>Next</t>
  </si>
  <si>
    <t>Previous</t>
  </si>
  <si>
    <t>&lt;PAGE&gt;</t>
  </si>
  <si>
    <t>&lt;TAB&gt;</t>
  </si>
  <si>
    <t>&lt;SHEET&gt;</t>
  </si>
  <si>
    <t>default steps/default rows/steps/rows/note lines/measure lines/beat markers/bpm markers/time signature markers/tms markers/anchor markers/section markers/track event markers/lyric markers/instrument event markers/solo markers/star power markers</t>
  </si>
  <si>
    <t>previous</t>
  </si>
  <si>
    <t>default step/default row/step/row/note line/measure line/beat marker/bpm marker/time signature marker/tms marker/anchor marker/section marker/track event marker/lyric marker/instrument event marker/solo marker/star power marker</t>
  </si>
  <si>
    <t>beat/beat markers/tms/tms markers</t>
  </si>
  <si>
    <t>time signature/time signature marker/tms/tms marker</t>
  </si>
  <si>
    <t>Number Order</t>
  </si>
  <si>
    <t>Speech Recognition Lists</t>
  </si>
  <si>
    <t>instrument/set … instrument</t>
  </si>
  <si>
    <t>instrument difficulty/set … instrument difficulty</t>
  </si>
  <si>
    <t>Sheet Name</t>
  </si>
  <si>
    <t>Optional</t>
  </si>
  <si>
    <t>Number</t>
  </si>
  <si>
    <t>Interface Page Name</t>
  </si>
  <si>
    <t>Interface Tab Name</t>
  </si>
  <si>
    <t>Pad/Lane Name</t>
  </si>
  <si>
    <t>Mark Name</t>
  </si>
  <si>
    <t>Action Shortcut Name</t>
  </si>
  <si>
    <t>Macro Name</t>
  </si>
  <si>
    <t>Metadata Range Name</t>
  </si>
  <si>
    <t>Setting Range Name</t>
  </si>
  <si>
    <t>CI</t>
  </si>
  <si>
    <t>Options</t>
  </si>
  <si>
    <t>Video</t>
  </si>
  <si>
    <t>Recording</t>
  </si>
  <si>
    <t>Tests</t>
  </si>
  <si>
    <t>MetaData</t>
  </si>
  <si>
    <t>Import-Export</t>
  </si>
  <si>
    <t>BackUp-Restore</t>
  </si>
  <si>
    <t>Track Info.</t>
  </si>
  <si>
    <t>Misc.</t>
  </si>
  <si>
    <t>track information/track info</t>
  </si>
  <si>
    <t>property/properties/metadata</t>
  </si>
  <si>
    <t>import</t>
  </si>
  <si>
    <t>export</t>
  </si>
  <si>
    <t>backup/restore/backup restore</t>
  </si>
  <si>
    <t>difficulty</t>
  </si>
  <si>
    <t>General</t>
  </si>
  <si>
    <t>Recovery</t>
  </si>
  <si>
    <t>Excel</t>
  </si>
  <si>
    <t>Charting</t>
  </si>
  <si>
    <t>IKWIAD</t>
  </si>
  <si>
    <t>Speech</t>
  </si>
  <si>
    <t>Interface</t>
  </si>
  <si>
    <t>Mouse</t>
  </si>
  <si>
    <t>ShortCuts</t>
  </si>
  <si>
    <t>ModifierKeys</t>
  </si>
  <si>
    <t>general</t>
  </si>
  <si>
    <t>sample table</t>
  </si>
  <si>
    <t>recovery</t>
  </si>
  <si>
    <t>charting</t>
  </si>
  <si>
    <t>program</t>
  </si>
  <si>
    <t>speech</t>
  </si>
  <si>
    <t>mouse</t>
  </si>
  <si>
    <t>shortcuts</t>
  </si>
  <si>
    <t>excel file</t>
  </si>
  <si>
    <t>I know</t>
  </si>
  <si>
    <t>sheets</t>
  </si>
  <si>
    <t>modifier keys</t>
  </si>
  <si>
    <t>mouse wheel</t>
  </si>
  <si>
    <t>miscellaneous/misc</t>
  </si>
  <si>
    <t>mci Strings (Add)</t>
  </si>
  <si>
    <t>mci Strings (Manage)</t>
  </si>
  <si>
    <t>Keys</t>
  </si>
  <si>
    <t>volume</t>
  </si>
  <si>
    <t>add strings/add … strings</t>
  </si>
  <si>
    <t>manage strings/manage … strings</t>
  </si>
  <si>
    <t>double kick/second kick</t>
  </si>
  <si>
    <t>high tom/first tom</t>
  </si>
  <si>
    <t>left cymbal/first cymbal</t>
  </si>
  <si>
    <t>low tom/second tom</t>
  </si>
  <si>
    <t>floor tom/third tom</t>
  </si>
  <si>
    <t>right cymbal/second cymbal</t>
  </si>
  <si>
    <t>black one lane/black one/first black lane/first black</t>
  </si>
  <si>
    <t>black two lane/black two/second black lane/second black</t>
  </si>
  <si>
    <t>black three lane/black three/third black lane/third black</t>
  </si>
  <si>
    <t>white one lane/white one/first white lane/first white</t>
  </si>
  <si>
    <t>white two lane/white two/second white lane/second white</t>
  </si>
  <si>
    <t>white three lane/white three/third white lane/third white</t>
  </si>
  <si>
    <t>open lane/line lane</t>
  </si>
  <si>
    <t>make … forced</t>
  </si>
  <si>
    <t>make … tap</t>
  </si>
  <si>
    <t>album track</t>
  </si>
  <si>
    <t>bass stream</t>
  </si>
  <si>
    <t>crowd stream</t>
  </si>
  <si>
    <t>band difficulty</t>
  </si>
  <si>
    <t>guitar difficulty</t>
  </si>
  <si>
    <t>guitar hero live guitar difficulty/live guitar difficulty/ghl guitar difficulty</t>
  </si>
  <si>
    <t>loading phrase</t>
  </si>
  <si>
    <t>auto open</t>
  </si>
  <si>
    <t>Auto Open Pattern File</t>
  </si>
  <si>
    <t>pattern file open</t>
  </si>
  <si>
    <t>Auto Activate Instructions Sheet</t>
  </si>
  <si>
    <t>excel priority</t>
  </si>
  <si>
    <t>fill color priority</t>
  </si>
  <si>
    <t>color profile</t>
  </si>
  <si>
    <t>Run Excel in High Priority</t>
  </si>
  <si>
    <t>Fill Color Priority</t>
  </si>
  <si>
    <t>mci SendString Delay</t>
  </si>
  <si>
    <t>delay mci sendstring</t>
  </si>
  <si>
    <t>First</t>
  </si>
  <si>
    <t>Second</t>
  </si>
  <si>
    <t>Fifth</t>
  </si>
  <si>
    <t>Sixth</t>
  </si>
  <si>
    <t>Eighth</t>
  </si>
  <si>
    <t>Ninth</t>
  </si>
  <si>
    <t>Tenth</t>
  </si>
  <si>
    <t>Eleventh</t>
  </si>
  <si>
    <t>Twelveth</t>
  </si>
  <si>
    <t>Thirteenth</t>
  </si>
  <si>
    <t>Fourteenth</t>
  </si>
  <si>
    <t>Fifteenth</t>
  </si>
  <si>
    <t>Sixteenth</t>
  </si>
  <si>
    <t>Seventeenth</t>
  </si>
  <si>
    <t>Eighteenth</t>
  </si>
  <si>
    <t>Nineteenth</t>
  </si>
  <si>
    <t>Twentieth</t>
  </si>
  <si>
    <t>first</t>
  </si>
  <si>
    <t>second</t>
  </si>
  <si>
    <t>third</t>
  </si>
  <si>
    <t>fourth</t>
  </si>
  <si>
    <t>fifth</t>
  </si>
  <si>
    <t>sixth</t>
  </si>
  <si>
    <t>eighth</t>
  </si>
  <si>
    <t>ninth</t>
  </si>
  <si>
    <t>tenth</t>
  </si>
  <si>
    <t>eleventh</t>
  </si>
  <si>
    <t>twelveth</t>
  </si>
  <si>
    <t>thirteenth</t>
  </si>
  <si>
    <t>fourteenth</t>
  </si>
  <si>
    <t>fifteenth</t>
  </si>
  <si>
    <t>sixteenth</t>
  </si>
  <si>
    <t>seventeenth</t>
  </si>
  <si>
    <t>eighteenth</t>
  </si>
  <si>
    <t>nineteenth</t>
  </si>
  <si>
    <t>twentieth</t>
  </si>
  <si>
    <t>zero</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</si>
  <si>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</si>
  <si>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</si>
  <si>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</si>
  <si>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</si>
  <si>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</si>
  <si>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</si>
  <si>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</si>
  <si>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</si>
  <si>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</si>
  <si>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</si>
  <si>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</si>
  <si>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</si>
  <si>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</si>
  <si>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</si>
  <si>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</si>
  <si>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</si>
  <si>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</si>
  <si>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</si>
  <si>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</si>
  <si>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thirty</t>
  </si>
  <si>
    <t>fourty</t>
  </si>
  <si>
    <t>fifty</t>
  </si>
  <si>
    <t>sixty</t>
  </si>
  <si>
    <t>seventy</t>
  </si>
  <si>
    <t>eighty</t>
  </si>
  <si>
    <t>ninety</t>
  </si>
  <si>
    <t>million/millions</t>
  </si>
  <si>
    <t>thousand/thousands</t>
  </si>
  <si>
    <t>hundred/hundreds</t>
  </si>
  <si>
    <t>Dynamic List of Macro Names</t>
  </si>
  <si>
    <t>Dynamic List of Pattern Names</t>
  </si>
  <si>
    <t>Dynamic List of Action Shortcut Names</t>
  </si>
  <si>
    <t>Dynamic List of Section Names</t>
  </si>
  <si>
    <t>Dynamic List of Mark Names</t>
  </si>
  <si>
    <t>Use Lists Form</t>
  </si>
  <si>
    <t>Not Implemented Yet</t>
  </si>
  <si>
    <t>SpRec Action</t>
  </si>
  <si>
    <t>&lt;PAD_LANE&gt;</t>
  </si>
  <si>
    <t>SpRec_Lists</t>
  </si>
  <si>
    <t>SpRec_Instructions</t>
  </si>
  <si>
    <t>SpRec_List_Sheet</t>
  </si>
  <si>
    <t>SpRec_List_Page</t>
  </si>
  <si>
    <t>SpRec_List_Tab</t>
  </si>
  <si>
    <t>SpRec_List_Pad_Lane</t>
  </si>
  <si>
    <t>SpRec_List_MetaData</t>
  </si>
  <si>
    <t>SpRec_List_Setting</t>
  </si>
  <si>
    <t>SpRec_List_Order</t>
  </si>
  <si>
    <t>SpRec_List_Number</t>
  </si>
  <si>
    <t>SpRec_List_Macro</t>
  </si>
  <si>
    <t>SpRec_List_Pattern</t>
  </si>
  <si>
    <t>SpRec_List_Act</t>
  </si>
  <si>
    <t>SpRec_List_Section</t>
  </si>
  <si>
    <t>SpRec_List_Mark</t>
  </si>
  <si>
    <t>enable/start</t>
  </si>
  <si>
    <t>confirmation mode</t>
  </si>
  <si>
    <t>disable/stop</t>
  </si>
  <si>
    <t>practice</t>
  </si>
  <si>
    <t>instructions</t>
  </si>
  <si>
    <t>sheets/sheets manager</t>
  </si>
  <si>
    <t>the machine/machine</t>
  </si>
  <si>
    <t>macros</t>
  </si>
  <si>
    <t>settings</t>
  </si>
  <si>
    <t>log</t>
  </si>
  <si>
    <t>applications/apps</t>
  </si>
  <si>
    <t>options</t>
  </si>
  <si>
    <t>playback</t>
  </si>
  <si>
    <t>recording</t>
  </si>
  <si>
    <t>tests</t>
  </si>
  <si>
    <t>TM_Synchronize (Marker)</t>
  </si>
  <si>
    <t>TM_Synchronize (Move)</t>
  </si>
  <si>
    <t>TM_Delay (Delay)</t>
  </si>
  <si>
    <t>How to Apps</t>
  </si>
  <si>
    <t>How to Folders</t>
  </si>
  <si>
    <t>How to WorkBook</t>
  </si>
  <si>
    <t>How to Sheets</t>
  </si>
  <si>
    <t>How to Mouse Wheel</t>
  </si>
  <si>
    <t>How to Chart Sheet</t>
  </si>
  <si>
    <t>How to The Machine</t>
  </si>
  <si>
    <t>How to Interfaces</t>
  </si>
  <si>
    <t>How to Speech Recognition Action</t>
  </si>
  <si>
    <t>How to Move</t>
  </si>
  <si>
    <t>How to Synchronize</t>
  </si>
  <si>
    <t>How to Mark</t>
  </si>
  <si>
    <t>How to Note</t>
  </si>
  <si>
    <t>How to Sustain</t>
  </si>
  <si>
    <t>How to Shift</t>
  </si>
  <si>
    <t>How to Over</t>
  </si>
  <si>
    <t>How to Select</t>
  </si>
  <si>
    <t>How to Paste</t>
  </si>
  <si>
    <t>How to Clear</t>
  </si>
  <si>
    <t>How to ClearP</t>
  </si>
  <si>
    <t>How to Action ShortCut</t>
  </si>
  <si>
    <t>How to Macro</t>
  </si>
  <si>
    <t>How to Track</t>
  </si>
  <si>
    <t>How to Stream</t>
  </si>
  <si>
    <t>How to Offset</t>
  </si>
  <si>
    <t>How to Finalize</t>
  </si>
  <si>
    <t>How to Repeat</t>
  </si>
  <si>
    <t>How to Pattern</t>
  </si>
  <si>
    <t>How to Color</t>
  </si>
  <si>
    <t>How to Instrument</t>
  </si>
  <si>
    <t>How to Last</t>
  </si>
  <si>
    <t>How to TM_Synchronize</t>
  </si>
  <si>
    <t>How to TM_Delay</t>
  </si>
  <si>
    <t>Need to write this. |  | Test SpRec</t>
  </si>
  <si>
    <t>Need to write this. |  | Test Apps</t>
  </si>
  <si>
    <t>Need to write this. |  | Test Folders</t>
  </si>
  <si>
    <t>Need to write this. |  | Test WorkBook</t>
  </si>
  <si>
    <t>Need to write this. |  | Test Sheets</t>
  </si>
  <si>
    <t>Need to write this. |  | Test Mwheel</t>
  </si>
  <si>
    <t>Need to write this. |  | Test Chart Sheet</t>
  </si>
  <si>
    <t>Need to write this. |  | Test The Machine</t>
  </si>
  <si>
    <t>Need to write this. |  | Test Interfaces</t>
  </si>
  <si>
    <t>Need to write this. |  | Test SpRec Action</t>
  </si>
  <si>
    <t>Need to write this. |  | Test mov</t>
  </si>
  <si>
    <t>Need to write this. |  | Test sync</t>
  </si>
  <si>
    <t>Need to write this. |  | Test mark</t>
  </si>
  <si>
    <t>Need to write this. |  | Test note</t>
  </si>
  <si>
    <t>Need to write this. |  | Test sus</t>
  </si>
  <si>
    <t>Need to write this. |  | Test shift</t>
  </si>
  <si>
    <t>Need to write this. |  | Test over</t>
  </si>
  <si>
    <t>Need to write this. |  | Test sel</t>
  </si>
  <si>
    <t>Need to write this. |  | Test paste</t>
  </si>
  <si>
    <t>Need to write this. |  | Test clr</t>
  </si>
  <si>
    <t>Need to write this. |  | Test clrp</t>
  </si>
  <si>
    <t>Need to write this. |  | Test act</t>
  </si>
  <si>
    <t>Need to write this. |  | Test macro</t>
  </si>
  <si>
    <t>Need to write this. |  | Test track</t>
  </si>
  <si>
    <t>Need to write this. |  | Test stream</t>
  </si>
  <si>
    <t>Need to write this. |  | Test offset</t>
  </si>
  <si>
    <t>Need to write this. |  | Test fin</t>
  </si>
  <si>
    <t>Need to write this. |  | Test rep</t>
  </si>
  <si>
    <t>Need to write this. |  | Test pat</t>
  </si>
  <si>
    <t>Need to write this. |  | Test color</t>
  </si>
  <si>
    <t>Need to write this. |  | Test inst</t>
  </si>
  <si>
    <t>Need to write this. |  | Test last</t>
  </si>
  <si>
    <t>Need to write this. |  | Test TM_sync</t>
  </si>
  <si>
    <t>Need to write this. |  | Test TM_delay</t>
  </si>
  <si>
    <t>color shape toggle</t>
  </si>
  <si>
    <t>Improvements?</t>
  </si>
  <si>
    <t>Ability to play at a different speed</t>
  </si>
  <si>
    <t>remove all possible - activecell.offset +1 -1 select</t>
  </si>
  <si>
    <t>frm_Float - when background color is light and dark mode enabled - looks odd (use luminance perhaps)</t>
  </si>
  <si>
    <t>Different display scaling</t>
  </si>
  <si>
    <t>Set Action_Fail = 1 for failed actions and a reason global</t>
  </si>
  <si>
    <t>link sprec and action descriptions somehow??</t>
  </si>
  <si>
    <t>calculation manual possibility??</t>
  </si>
  <si>
    <t>sub to clean sheet to prepare for upload</t>
  </si>
  <si>
    <t>clean sheet - should clean all possible fields</t>
  </si>
  <si>
    <t>Sample List (Songs) should export too</t>
  </si>
  <si>
    <t>samples used by the song, how??</t>
  </si>
  <si>
    <t>Warm up - (CI/TM) if sample length =0 causes issues, don't add to sample table in the first place</t>
  </si>
  <si>
    <t>CI/TM - get sample lengths</t>
  </si>
  <si>
    <t>w32-bit get sample lengths not working (32-64 bit ffmpeg??)</t>
  </si>
  <si>
    <t>workbook open/resize/mouse wheel start - add algorithm to get display scaling</t>
  </si>
  <si>
    <t>extend no sheet-tab to running bCodeAlreadyRunning=True (read value at app start and store)</t>
  </si>
  <si>
    <t>Initial MoveAfterReturn State = True:</t>
  </si>
  <si>
    <t>Initial Display Workbook Tabs State =True:</t>
  </si>
  <si>
    <t>Initial Display FormulaBar = True:</t>
  </si>
  <si>
    <t>Initial Show Headers = True:</t>
  </si>
  <si>
    <t>Initial Ribbon Visible = True:</t>
  </si>
  <si>
    <t>Excel_WorkbookTabs</t>
  </si>
  <si>
    <t>option to set form positions relative to app.</t>
  </si>
  <si>
    <t>CH Installer - Write API key and Folder_IDs to ini file</t>
  </si>
  <si>
    <t>CH_Updater/CH_Extras - Read API key and folder_IDs from ini file</t>
  </si>
  <si>
    <t>CH_Configuration - Option to change API key and folder_IDs</t>
  </si>
  <si>
    <t>Initial Display Hor.ScrollBar State =True:</t>
  </si>
  <si>
    <t>Excel_DisplayScrollBars</t>
  </si>
  <si>
    <t>Disable Events (Document Open):</t>
  </si>
  <si>
    <t>Excel_DisableEvents</t>
  </si>
  <si>
    <t>frm_Header</t>
  </si>
  <si>
    <t>frm_Header_Activate</t>
  </si>
  <si>
    <t>frm_Header.Left</t>
  </si>
  <si>
    <t>frm_Header.Top</t>
  </si>
  <si>
    <t>frm_Header.Zoom</t>
  </si>
  <si>
    <t>chart change event/change_actions() - try to scroll to desiredrow</t>
  </si>
  <si>
    <t>globals</t>
  </si>
  <si>
    <t>Update Variables LazyD Charter Use</t>
  </si>
  <si>
    <t>lastrow</t>
  </si>
  <si>
    <t>Update Global Variables</t>
  </si>
  <si>
    <t>Update Last Row Calculation</t>
  </si>
  <si>
    <t>Lets you update variables LazyD Charter use.</t>
  </si>
  <si>
    <t>Lets you update Global Variables. |  | Usage: update globals</t>
  </si>
  <si>
    <t>Lets you update Last Row Number. |  | Usage: update lastrow</t>
  </si>
  <si>
    <t>sprec - action update (globals and lastrow)</t>
  </si>
  <si>
    <t>dbg_StatusUpdate_State:</t>
  </si>
  <si>
    <t>dbg_StatusUpdate_State</t>
  </si>
  <si>
    <t>Initial Calculation State:</t>
  </si>
  <si>
    <t>Excel_CalculationState</t>
  </si>
  <si>
    <t>Manual Calculation Mode:</t>
  </si>
  <si>
    <t>Excel_ManualCalculation</t>
  </si>
  <si>
    <t>customize status bar (right click) - turn off stuff at wb_open and turn back on at wb_beforeclose</t>
  </si>
  <si>
    <t>ribbon/formulabar and headings should only work on chart/machine</t>
  </si>
  <si>
    <t>button to open appropriate chart action instruction and vice versa</t>
  </si>
  <si>
    <t>actions that involve notes(shapes) should call shapes_manager</t>
  </si>
  <si>
    <t>search on error resume next - if err &lt;&gt; 0 then "err.clear"</t>
  </si>
  <si>
    <t>Open Introduction Sheet At Start:</t>
  </si>
  <si>
    <t>IF THERE IS TIME</t>
  </si>
  <si>
    <t>test - shapes on the machine??</t>
  </si>
  <si>
    <t>use arrChartRanges to clean track</t>
  </si>
  <si>
    <t>Updates global variables LazyD Charter uses</t>
  </si>
  <si>
    <t>Updates LastRow variable</t>
  </si>
  <si>
    <t>&lt;GENRE&gt;</t>
  </si>
  <si>
    <t>Genre Name</t>
  </si>
  <si>
    <t>Acid</t>
  </si>
  <si>
    <t>American</t>
  </si>
  <si>
    <t>Ani</t>
  </si>
  <si>
    <t>Arabic</t>
  </si>
  <si>
    <t>Arena</t>
  </si>
  <si>
    <t>90's</t>
  </si>
  <si>
    <t>80's</t>
  </si>
  <si>
    <t>70's</t>
  </si>
  <si>
    <t>60's</t>
  </si>
  <si>
    <t>50's</t>
  </si>
  <si>
    <t>Hop</t>
  </si>
  <si>
    <t>Roots</t>
  </si>
  <si>
    <t>Art</t>
  </si>
  <si>
    <t>Avant</t>
  </si>
  <si>
    <t>Technical</t>
  </si>
  <si>
    <t>Baroque</t>
  </si>
  <si>
    <t>Big</t>
  </si>
  <si>
    <t>Blackened</t>
  </si>
  <si>
    <t>Ska</t>
  </si>
  <si>
    <t>Boogie</t>
  </si>
  <si>
    <t>British</t>
  </si>
  <si>
    <t>Cartoon</t>
  </si>
  <si>
    <t>Celtic</t>
  </si>
  <si>
    <t>Chaotic</t>
  </si>
  <si>
    <t>Chinese</t>
  </si>
  <si>
    <t>Christian</t>
  </si>
  <si>
    <t>Cinema</t>
  </si>
  <si>
    <t>Classic</t>
  </si>
  <si>
    <t>Crossover</t>
  </si>
  <si>
    <t>Thrash</t>
  </si>
  <si>
    <t>Grind</t>
  </si>
  <si>
    <t>Doom</t>
  </si>
  <si>
    <t>Death</t>
  </si>
  <si>
    <t>Ambiance</t>
  </si>
  <si>
    <t>Bloopities</t>
  </si>
  <si>
    <t>Music</t>
  </si>
  <si>
    <t>Core</t>
  </si>
  <si>
    <t>Banana</t>
  </si>
  <si>
    <t>Bloop</t>
  </si>
  <si>
    <t>Black</t>
  </si>
  <si>
    <t>Roll</t>
  </si>
  <si>
    <t>Kappa</t>
  </si>
  <si>
    <t>Beat</t>
  </si>
  <si>
    <t>Bubblegum</t>
  </si>
  <si>
    <t>Casino</t>
  </si>
  <si>
    <t>Wave</t>
  </si>
  <si>
    <t>Polo</t>
  </si>
  <si>
    <t>Drum</t>
  </si>
  <si>
    <t>Dub</t>
  </si>
  <si>
    <t>Lo Fi</t>
  </si>
  <si>
    <t>Dark</t>
  </si>
  <si>
    <t>Doo Wop</t>
  </si>
  <si>
    <t>Listening</t>
  </si>
  <si>
    <t>and</t>
  </si>
  <si>
    <t>Fiddle</t>
  </si>
  <si>
    <t>Power</t>
  </si>
  <si>
    <t>Waltz</t>
  </si>
  <si>
    <t>Epic</t>
  </si>
  <si>
    <t>Euro</t>
  </si>
  <si>
    <t>Extreme</t>
  </si>
  <si>
    <t>Finnish</t>
  </si>
  <si>
    <t>Dragon</t>
  </si>
  <si>
    <t>Flurry</t>
  </si>
  <si>
    <t>French</t>
  </si>
  <si>
    <t>Variety</t>
  </si>
  <si>
    <t>Future</t>
  </si>
  <si>
    <t>Cover</t>
  </si>
  <si>
    <t>Gangster</t>
  </si>
  <si>
    <t>Garage</t>
  </si>
  <si>
    <t>Band</t>
  </si>
  <si>
    <t>Revival</t>
  </si>
  <si>
    <t>Gentle</t>
  </si>
  <si>
    <t>German</t>
  </si>
  <si>
    <t>Glitch</t>
  </si>
  <si>
    <t>Gothic</t>
  </si>
  <si>
    <t>Hip</t>
  </si>
  <si>
    <t>Groove</t>
  </si>
  <si>
    <t>Gypsy</t>
  </si>
  <si>
    <t>Hair</t>
  </si>
  <si>
    <t>Happy</t>
  </si>
  <si>
    <t>Style</t>
  </si>
  <si>
    <t>Harsh</t>
  </si>
  <si>
    <t>Noise</t>
  </si>
  <si>
    <t>Horrible</t>
  </si>
  <si>
    <t>Horror</t>
  </si>
  <si>
    <t>Hybrid</t>
  </si>
  <si>
    <t>Indian</t>
  </si>
  <si>
    <t>Tronic</t>
  </si>
  <si>
    <t>Insane</t>
  </si>
  <si>
    <t>Japanese</t>
  </si>
  <si>
    <t>Jingle</t>
  </si>
  <si>
    <t>Kawaii</t>
  </si>
  <si>
    <t>Korean</t>
  </si>
  <si>
    <t>Latin</t>
  </si>
  <si>
    <t>Liquid</t>
  </si>
  <si>
    <t>Live</t>
  </si>
  <si>
    <t>Makina</t>
  </si>
  <si>
    <t>Math</t>
  </si>
  <si>
    <t>Melodic</t>
  </si>
  <si>
    <t>Mental</t>
  </si>
  <si>
    <t>Minimal</t>
  </si>
  <si>
    <t>Modern</t>
  </si>
  <si>
    <t>Mongolian</t>
  </si>
  <si>
    <t>Moombah</t>
  </si>
  <si>
    <t>Neo</t>
  </si>
  <si>
    <t>Psychedelia</t>
  </si>
  <si>
    <t>Neuro</t>
  </si>
  <si>
    <t>New</t>
  </si>
  <si>
    <t>Nintendo</t>
  </si>
  <si>
    <t>Nu</t>
  </si>
  <si>
    <t>Oriental</t>
  </si>
  <si>
    <t>Official</t>
  </si>
  <si>
    <t>Sound</t>
  </si>
  <si>
    <t>Concerto</t>
  </si>
  <si>
    <t>Bell</t>
  </si>
  <si>
    <t>Berry</t>
  </si>
  <si>
    <t>Post</t>
  </si>
  <si>
    <t>Proto</t>
  </si>
  <si>
    <t>Psychadelic</t>
  </si>
  <si>
    <t>Reindeer</t>
  </si>
  <si>
    <t>Retro</t>
  </si>
  <si>
    <t>Rhythm</t>
  </si>
  <si>
    <t>Fantasy</t>
  </si>
  <si>
    <t>Rockability</t>
  </si>
  <si>
    <t>School</t>
  </si>
  <si>
    <t>Sea</t>
  </si>
  <si>
    <t>Shanty</t>
  </si>
  <si>
    <t>SID</t>
  </si>
  <si>
    <t>Slash</t>
  </si>
  <si>
    <t>Slow</t>
  </si>
  <si>
    <t>Sludge</t>
  </si>
  <si>
    <t>Smooth</t>
  </si>
  <si>
    <t>Snow</t>
  </si>
  <si>
    <t>Medley</t>
  </si>
  <si>
    <t>Sili</t>
  </si>
  <si>
    <t>Tapfest</t>
  </si>
  <si>
    <t>Southern</t>
  </si>
  <si>
    <t>Space</t>
  </si>
  <si>
    <t>Spanish</t>
  </si>
  <si>
    <t>Spoken</t>
  </si>
  <si>
    <t>Word</t>
  </si>
  <si>
    <t>Sponge</t>
  </si>
  <si>
    <t>Stadium</t>
  </si>
  <si>
    <t>Stoner</t>
  </si>
  <si>
    <t>Sung</t>
  </si>
  <si>
    <t>Poetry</t>
  </si>
  <si>
    <t>Supra</t>
  </si>
  <si>
    <t>Surf</t>
  </si>
  <si>
    <t>Symphonic</t>
  </si>
  <si>
    <t>Texas</t>
  </si>
  <si>
    <t>Trip</t>
  </si>
  <si>
    <t>Twing</t>
  </si>
  <si>
    <t>Twang</t>
  </si>
  <si>
    <t>Ultimate</t>
  </si>
  <si>
    <t>Unknown</t>
  </si>
  <si>
    <t>Vapor</t>
  </si>
  <si>
    <t>Wub</t>
  </si>
  <si>
    <t>Winter</t>
  </si>
  <si>
    <t>Aesthetic</t>
  </si>
  <si>
    <t>Out</t>
  </si>
  <si>
    <t>Party</t>
  </si>
  <si>
    <t>Garde</t>
  </si>
  <si>
    <t>fifties</t>
  </si>
  <si>
    <t>sixties</t>
  </si>
  <si>
    <t>seventies</t>
  </si>
  <si>
    <t>eight bit</t>
  </si>
  <si>
    <t>eighties</t>
  </si>
  <si>
    <t>nineties</t>
  </si>
  <si>
    <t>SpRec_List_Genre</t>
  </si>
  <si>
    <t>introduction</t>
  </si>
  <si>
    <t>WISH LIST</t>
  </si>
  <si>
    <t>notes.mid import/export</t>
  </si>
  <si>
    <t>possibility of import/export tracker modules?</t>
  </si>
  <si>
    <t>use midi device/ game controller to enter notes at The Machine</t>
  </si>
  <si>
    <t>ampersand</t>
  </si>
  <si>
    <t>&amp;</t>
  </si>
  <si>
    <t>slash sign</t>
  </si>
  <si>
    <t>dash sign</t>
  </si>
  <si>
    <t>Toggle Dark BackGround Mode</t>
  </si>
  <si>
    <t>How to Update</t>
  </si>
  <si>
    <t>Need to write this. |  | Test update</t>
  </si>
  <si>
    <t>How to Genre</t>
  </si>
  <si>
    <t>Need to write this. |  | Test Genre</t>
  </si>
  <si>
    <t>List</t>
  </si>
  <si>
    <t>Enter</t>
  </si>
  <si>
    <t>set/set the</t>
  </si>
  <si>
    <t>genre/style/music style</t>
  </si>
  <si>
    <t>delete/clear</t>
  </si>
  <si>
    <t>genre/styles/music styles</t>
  </si>
  <si>
    <t>Global Variables</t>
  </si>
  <si>
    <t>Update Globals</t>
  </si>
  <si>
    <t>Update Last Row</t>
  </si>
  <si>
    <t>genre/genre to/style/style to/music style/music style to</t>
  </si>
  <si>
    <t>frm_Instructions.Zoom</t>
  </si>
  <si>
    <t>Copy Method (OverWrite)</t>
  </si>
  <si>
    <t>Copy Method (Merge)</t>
  </si>
  <si>
    <t>Set Copy Method</t>
  </si>
  <si>
    <t>overwrite</t>
  </si>
  <si>
    <t>merge</t>
  </si>
  <si>
    <t>info</t>
  </si>
  <si>
    <t>Lets you toggle between normal and dark background modes for the track. |  | Usage: color dark toggle</t>
  </si>
  <si>
    <t>sol,end</t>
  </si>
  <si>
    <t>lnr,time</t>
  </si>
  <si>
    <t>info,def,s,n,m,bpm,tms,anc,sec,tre,lyr,inste,solo,sp</t>
  </si>
  <si>
    <t>info,s,n,m</t>
  </si>
  <si>
    <t>info,start,end</t>
  </si>
  <si>
    <t>LazyD Charter Instructions</t>
  </si>
  <si>
    <t>Charter_Instructions</t>
  </si>
  <si>
    <t>UserForms</t>
  </si>
  <si>
    <t>Requirements</t>
  </si>
  <si>
    <t>Standardize descriptions &amp; write sprec descriptions &amp; charter instructions</t>
  </si>
  <si>
    <t>How LazyD Charter Started</t>
  </si>
  <si>
    <t>Update LazyD Charter</t>
  </si>
  <si>
    <t>Download Extras</t>
  </si>
  <si>
    <t>AutoIT Applications</t>
  </si>
  <si>
    <t>Getting Started</t>
  </si>
  <si>
    <t>Recover Button</t>
  </si>
  <si>
    <t>Sample Management</t>
  </si>
  <si>
    <t>Mouse Buttons</t>
  </si>
  <si>
    <t>What is LazyD Charter?</t>
  </si>
  <si>
    <t>CH_Uninstaller</t>
  </si>
  <si>
    <t>CH_Updater</t>
  </si>
  <si>
    <t>CH_Configuration</t>
  </si>
  <si>
    <t>CH_DownloadExtras</t>
  </si>
  <si>
    <t>CH_SetFolderManager</t>
  </si>
  <si>
    <t>Ch_Video</t>
  </si>
  <si>
    <t>Common Tasks</t>
  </si>
  <si>
    <t>Naming Conventions and Rules</t>
  </si>
  <si>
    <t>Speech Features</t>
  </si>
  <si>
    <t>Floating Info</t>
  </si>
  <si>
    <t>Header</t>
  </si>
  <si>
    <t>Input/Message Box</t>
  </si>
  <si>
    <t>Pattern Selector</t>
  </si>
  <si>
    <t>Splash</t>
  </si>
  <si>
    <t>Target Reticule</t>
  </si>
  <si>
    <t>Chart Interface (CI)</t>
  </si>
  <si>
    <t>How Steps Work</t>
  </si>
  <si>
    <t>Mouse Wheel</t>
  </si>
  <si>
    <t>Updating Colors</t>
  </si>
  <si>
    <t>Video Link</t>
  </si>
  <si>
    <t>Note Management</t>
  </si>
  <si>
    <t>What is The Machine?</t>
  </si>
  <si>
    <t>Advanced Features</t>
  </si>
  <si>
    <t>Add New Samples</t>
  </si>
  <si>
    <t>Add New Sample List</t>
  </si>
  <si>
    <t>Retrieving Sample Lengths</t>
  </si>
  <si>
    <t>Why Can't I Delete Samples?</t>
  </si>
  <si>
    <t>Volume and Speed Variation</t>
  </si>
  <si>
    <t>Update Sample List</t>
  </si>
  <si>
    <t>Set and SetCopy Folders</t>
  </si>
  <si>
    <t>Speech Feedback</t>
  </si>
  <si>
    <t>Interface Buttons</t>
  </si>
  <si>
    <t>Modifier Keys</t>
  </si>
  <si>
    <t>State</t>
  </si>
  <si>
    <t>Rules</t>
  </si>
  <si>
    <t>Confirmation Mode</t>
  </si>
  <si>
    <t>Speech Recognition (Info)</t>
  </si>
  <si>
    <t>Apps (Info)</t>
  </si>
  <si>
    <t>Folders (Info)</t>
  </si>
  <si>
    <t>WorkBook (Info)</t>
  </si>
  <si>
    <t>Sheets (Info)</t>
  </si>
  <si>
    <t>Mouse Wheel (Info)</t>
  </si>
  <si>
    <t>Chart Sheet (Info)</t>
  </si>
  <si>
    <t>The Machine (Info)</t>
  </si>
  <si>
    <t>Interfaces (Info)</t>
  </si>
  <si>
    <t>Genre (Info)</t>
  </si>
  <si>
    <t>Move (Info)</t>
  </si>
  <si>
    <t>Synchronize (Info)</t>
  </si>
  <si>
    <t>Mark (Info)</t>
  </si>
  <si>
    <t>Note (Info)</t>
  </si>
  <si>
    <t>Sustain (Info)</t>
  </si>
  <si>
    <t>Shift (Info)</t>
  </si>
  <si>
    <t>Over (Info)</t>
  </si>
  <si>
    <t>Paste (Info)</t>
  </si>
  <si>
    <t>Clear (Info)</t>
  </si>
  <si>
    <t>ClearP (Info)</t>
  </si>
  <si>
    <t>Action ShortCut (Info)</t>
  </si>
  <si>
    <t>Macro (Info)</t>
  </si>
  <si>
    <t>Track (Info)</t>
  </si>
  <si>
    <t>Stream (Info)</t>
  </si>
  <si>
    <t>Offset (Info)</t>
  </si>
  <si>
    <t>Finalize (Info)</t>
  </si>
  <si>
    <t>Repeat (Info)</t>
  </si>
  <si>
    <t>Pattern (Info)</t>
  </si>
  <si>
    <t>Color (Info)</t>
  </si>
  <si>
    <t>Instrument (Info)</t>
  </si>
  <si>
    <t>Last (Info)</t>
  </si>
  <si>
    <t>Update (Info)</t>
  </si>
  <si>
    <t>SpRec Action (Info)</t>
  </si>
  <si>
    <t>TM Synchronize (Info)</t>
  </si>
  <si>
    <t>TM Delay (Info)</t>
  </si>
  <si>
    <t>Start</t>
  </si>
  <si>
    <t>Window State</t>
  </si>
  <si>
    <t>Window Focus</t>
  </si>
  <si>
    <t>Window Position</t>
  </si>
  <si>
    <t>Scroll Level</t>
  </si>
  <si>
    <t>Scroll Snapping</t>
  </si>
  <si>
    <t>Desired Row</t>
  </si>
  <si>
    <t>ComboBoxes</t>
  </si>
  <si>
    <t>Main Controls</t>
  </si>
  <si>
    <t>Page Selection</t>
  </si>
  <si>
    <t>Tab Selection</t>
  </si>
  <si>
    <t>Edit Mode</t>
  </si>
  <si>
    <t>Dictation State (User) - Not Used</t>
  </si>
  <si>
    <t>Enable</t>
  </si>
  <si>
    <t>Disable</t>
  </si>
  <si>
    <t>Practice Mode</t>
  </si>
  <si>
    <t>Reset Location</t>
  </si>
  <si>
    <t>Install Path</t>
  </si>
  <si>
    <t>Assets</t>
  </si>
  <si>
    <t>Project</t>
  </si>
  <si>
    <t>Temp</t>
  </si>
  <si>
    <t>Selection Criteria</t>
  </si>
  <si>
    <t>Stop</t>
  </si>
  <si>
    <t>Reload</t>
  </si>
  <si>
    <t>Hide (Lists Form)</t>
  </si>
  <si>
    <t>Set Focus to the Current Interface</t>
  </si>
  <si>
    <t>Chart Range</t>
  </si>
  <si>
    <t>Setting Range</t>
  </si>
  <si>
    <t>Enter Static BPM</t>
  </si>
  <si>
    <t>Adjust BPM</t>
  </si>
  <si>
    <t>Enter Dynamic BPM</t>
  </si>
  <si>
    <t>Delete BPM</t>
  </si>
  <si>
    <t>Enter Persistent Time Signature</t>
  </si>
  <si>
    <t>Enter Limited Time Signature</t>
  </si>
  <si>
    <t>Delete Time Signature</t>
  </si>
  <si>
    <t>Enter Anchor</t>
  </si>
  <si>
    <t>Delete Anchor</t>
  </si>
  <si>
    <t>Enter Section</t>
  </si>
  <si>
    <t>Delete Section</t>
  </si>
  <si>
    <t>Enter Track Event</t>
  </si>
  <si>
    <t>Delete Track Event</t>
  </si>
  <si>
    <t>Enter Lyrics</t>
  </si>
  <si>
    <t>Delete Lyrics</t>
  </si>
  <si>
    <t>Enter Instrument Event</t>
  </si>
  <si>
    <t>Delete Instrument Event</t>
  </si>
  <si>
    <t>Enter Solo</t>
  </si>
  <si>
    <t>Delete Solo</t>
  </si>
  <si>
    <t>Enter StarPower</t>
  </si>
  <si>
    <t>Update StarPower</t>
  </si>
  <si>
    <t>Delete StarPower</t>
  </si>
  <si>
    <t>Next Note (All Lanes)</t>
  </si>
  <si>
    <t>Previous Note (All Lanes)</t>
  </si>
  <si>
    <t>Add</t>
  </si>
  <si>
    <t>Delete All</t>
  </si>
  <si>
    <t>Paste (All Lanes)</t>
  </si>
  <si>
    <t>Paste Repeating (All Lanes)</t>
  </si>
  <si>
    <t>Enter All (Lanes)</t>
  </si>
  <si>
    <t>From Start (All Lanes)</t>
  </si>
  <si>
    <t>Note Lines Next (All Lanes)</t>
  </si>
  <si>
    <t>Note Lines Previous (All Lanes)</t>
  </si>
  <si>
    <t>Note Lines Up (All Lanes)</t>
  </si>
  <si>
    <t>Note Lines Down(All Lanes)</t>
  </si>
  <si>
    <t>Set Fill Color Priority (Lanes)</t>
  </si>
  <si>
    <t>ReDraw Colors (Lanes)</t>
  </si>
  <si>
    <t>Enter (Lane)</t>
  </si>
  <si>
    <t>Clear (Lane)</t>
  </si>
  <si>
    <t>Clear All (Lane)</t>
  </si>
  <si>
    <t>Meas.Line</t>
  </si>
  <si>
    <t>Meas.Lines Next (All Lanes)</t>
  </si>
  <si>
    <t>Meas.Lines Previous (All Lanes)</t>
  </si>
  <si>
    <t>Meas.Lines Up (All Lanes)</t>
  </si>
  <si>
    <t>Meas.Lines Down (All Lanes)</t>
  </si>
  <si>
    <t>Next Note (Lane Sel.)</t>
  </si>
  <si>
    <t>Previous Note (Lane Sel.)</t>
  </si>
  <si>
    <t>Paste (Lane Sel.)</t>
  </si>
  <si>
    <t>Paste Repeating (Lane Sel.)</t>
  </si>
  <si>
    <t>From Start (Lane Sel.)</t>
  </si>
  <si>
    <t>Note Lines Next (Lane Sel.)</t>
  </si>
  <si>
    <t>Note Lines Previous (Lane Sel.)</t>
  </si>
  <si>
    <t>Note Lines Up (Lane Sel.)</t>
  </si>
  <si>
    <t>Note Lines Down (Lane Sel.)</t>
  </si>
  <si>
    <t>Meas.Lines  Next (Lane Sel.)</t>
  </si>
  <si>
    <t>Meas.Lines Previous (Lane Sel.)</t>
  </si>
  <si>
    <t>Meas.Lines Up (Lane Sel.)</t>
  </si>
  <si>
    <t>Meas.Lines Down (Lane Sel.)</t>
  </si>
  <si>
    <t>Enter (Normal)</t>
  </si>
  <si>
    <t>Enter (Sustain)</t>
  </si>
  <si>
    <t>Clear (Single)</t>
  </si>
  <si>
    <t>Clear (Row)</t>
  </si>
  <si>
    <t>Step (All Lanes)</t>
  </si>
  <si>
    <t>Step (Lane Sel.)</t>
  </si>
  <si>
    <t>Steps (All Lanes)</t>
  </si>
  <si>
    <t>Steps (Lane Sel.)</t>
  </si>
  <si>
    <t>Track (All Lanes)</t>
  </si>
  <si>
    <t>Track (Lane Sel.)</t>
  </si>
  <si>
    <t>Range (All Lanes)</t>
  </si>
  <si>
    <t>Repeating Range (All Lanes)</t>
  </si>
  <si>
    <t>Range (Lane Sel.)</t>
  </si>
  <si>
    <t>Repeating Range (Lane Sel.)</t>
  </si>
  <si>
    <t>From/To (All Lanes)</t>
  </si>
  <si>
    <t>From/To Lane Selected()</t>
  </si>
  <si>
    <t>(Info)</t>
  </si>
  <si>
    <t>button</t>
  </si>
  <si>
    <t>(Track)</t>
  </si>
  <si>
    <t>(Range)</t>
  </si>
  <si>
    <t>(All Lanes)</t>
  </si>
  <si>
    <t>(Lane Sel.)</t>
  </si>
  <si>
    <t>Repeating (All Lanes)</t>
  </si>
  <si>
    <t>Repeating (Lane Sel.)</t>
  </si>
  <si>
    <t>Repeating Steps (All Lanes)</t>
  </si>
  <si>
    <t>Repeating Steps (Lane Sel.)</t>
  </si>
  <si>
    <t>Note Lines (All Lanes)</t>
  </si>
  <si>
    <t>Repeating Note Lines (All Lanes)</t>
  </si>
  <si>
    <t>Note Lines (Lane Sel.)</t>
  </si>
  <si>
    <t>Repeating Note Lines (Lane Sel.)</t>
  </si>
  <si>
    <t>Meas.Lines (All Lanes)</t>
  </si>
  <si>
    <t>Repeating Meas.Lines (All Lanes)</t>
  </si>
  <si>
    <t>Meas.Lines (Lane Sel.)</t>
  </si>
  <si>
    <t>Repeating Meas.Lines (Lane Sel.)</t>
  </si>
  <si>
    <t>Shapes (Show)</t>
  </si>
  <si>
    <t>Shapes (Hide)</t>
  </si>
  <si>
    <t>Shapes (Delete)</t>
  </si>
  <si>
    <t>Shapes (Update Shapes)</t>
  </si>
  <si>
    <t>Shapes (Update Styles)</t>
  </si>
  <si>
    <t>frm_Lists.Zoom</t>
  </si>
  <si>
    <t>frm_Options</t>
  </si>
  <si>
    <t>frm_Options.Top</t>
  </si>
  <si>
    <t>frm_Options.Left</t>
  </si>
  <si>
    <t>frm_Options.Zoom</t>
  </si>
  <si>
    <t>frm_Log.Zoom</t>
  </si>
  <si>
    <t>frm_Log</t>
  </si>
  <si>
    <t>frm_Info.Zoom</t>
  </si>
  <si>
    <t>frm_InputBox.Zoom</t>
  </si>
  <si>
    <t>frm_SpRec.Zoom</t>
  </si>
  <si>
    <t>frm_Info</t>
  </si>
  <si>
    <t>frm_PatternSheetSelect.Top</t>
  </si>
  <si>
    <t>frm_PatternSheetSelect.Left</t>
  </si>
  <si>
    <t>frm_PatternSheetSelect.Zoom</t>
  </si>
  <si>
    <t>Spech Recognition Active:</t>
  </si>
  <si>
    <t>SpeechRecognition_Active</t>
  </si>
  <si>
    <t>Header Toggle Level:</t>
  </si>
  <si>
    <t>HeaderToggleLevel</t>
  </si>
  <si>
    <t>MetaData Toggle Level:</t>
  </si>
  <si>
    <t>MetaDataToggleLevel</t>
  </si>
  <si>
    <t>Header UserForm - Option to position independently</t>
  </si>
  <si>
    <t>Actions | -------------------- |  | Actions are commands you can issue on the Actions Column of Chart Sheet while a Track is present. |  | The most common action is "mov" which stands for "move" and lets's you move to various aspects of the Track. |  | Check out the "Chart Actions" page at the top for a list of available actions.</t>
  </si>
  <si>
    <t>Folders | -------------------- |  | Default Folders created during installation. |  | InstallPath: The main folder where you installed LazyD Charter. | Apps: You can find any third party apps under this folder. | Assets: Mostly configurable stuff (LazyD Charter Settings,Color Related Files, Speech Recognition Rules, etc.) | Project: Holds the feature "Program" data (Program Files, and Output files) | Samples: Any Sample files (any audio file that can be played by mci Device) should go under this. | Songs: Any imported or created Songs are stored under this folder. An individual song's folder is referred to as (singular) "Song Folder". | Temp: BackUp and temporary Download location. If you opt to create backups for updated files, they will appear under Backup with the current date-time in "Day-Month-Year Hour:Minute:Second" format.</t>
  </si>
  <si>
    <t>Update LazyD Charter | -------------------- |  | A LazyD Charter helper app written with AutoIT to update components. Any component that is deemed to be a requirement of the installation is offered here as a new file or updated file. Acts as a front-end to a publicly shared Google Drive folder. The folder ID can be found inside "InstallPath\Apps\Text Files\Google Stuff". In case you can't use this app, you can still browse the folder with the ID with your Internet browser.</t>
  </si>
  <si>
    <t>Download Extras | -------------------- |  | A LazyD Charter helper app written in AutoIT to download extra content (Example Songs, Some pre-made metronome samples, Wav version of Drums samples, etc.) Any content deemed extra and not included with the installer can be found here. Acts as a front-end to a publicly shared Google Drive folder. The folder ID can be found inside "InstallPath\Apps\Text Files\Google Stuff". In case you can't use this app, you can still browse the folder with the ID with your Internet browser.</t>
  </si>
  <si>
    <t>How Steps Work | -------------------- |  | A "Step" (singular) is the equivalent of a row in Excel terms. |  | "Steps" (plural) is the number of steps between Quarter (1/4) notes. | It can not be an odd number. | A minimum Steps of 8 is recommended for a smoother, more fluid scrolling. | The number of Steps you choose will limit you with the shortest note that can be charted. |  | Example: | Time Signature = 4/4. | Steps = 16 | The minimum note you can chart will be: | Steps / 2 = 8 -&gt; (1/8) th note | Steps / 4 = 4 -&gt; (1/16) th note | Steps / 8 = 2 -&gt; (1/32) nd note | Steps / 16 = 1 -&gt; (1/64) th note | Therefore, the minimum note length possible will be a (1/64) th note being on the next step. |  | Steps1 and Steps2 MetaData fields serve the same purpose. Steps2 is a ComboBox with pre-written Steps values. Steps1 is in case you would prefer another number. If Steps1 is blank, the value of Steps2 is used in Ticks /Step calculation (For Tick definition, please see the appropriate Introduction.) which has to be an integer. |  | Advanced: | Currently, there is no direct way to manipulate the "Steps" of a Track once created. One approach would be adding a note with offset on half/quarter/eighth of Steps (if it would produce an integer Ticks/Step). Export with Instrument Offset set to "Yes".  Re-Import and should work.</t>
  </si>
  <si>
    <t>Naming Conventions and Rules | -------------------- |  | "Space" is used for distinguishing an action's switch/s and value/s. | Do not use "Space" in Section/Macro/Action ShortCut Names. Underscore (_) and dot/point/period (.) are fine. | Some fields that should check for illegal filename characters "do not check for so", make sure if you are entering a filename that it does not include any illegal characters ( &lt; &gt; : " / \ | ? * ). | Try to use English characters until things get tested. |  | Naming Conventions | -------------------- |  | Naming Conventions are the kind of input expected from the user. Usually used by Actions (Keyboard/Mouse/Speech). |  | Examples: |  | &lt;#&gt; : Means an integer number is expected. | &lt;PAD/LANE&gt; : A Pad/Lane name is expected. Pad/Lane names are written at the top of the "Chart Sheet", which actually come from "Settings Sheet". ( They should be customizable -was customizable, but much have changed and not enough time to test this feature as of writing-, however there is no direct method to translate between Pad/Lane names that have been customized (can be a concern if Macros/Programs are exchanged).</t>
  </si>
  <si>
    <t>Recovery | -------------------- |  | In any case you need to terminate a process you have started, you can click the "RECOVER" button. No guarantees it will be clickable :) |  | It is supposed to stop/terminate any processes running, set some variables to default initial values, and re-set certain VBA related events modes.</t>
  </si>
  <si>
    <t>UserForms | -------------------- |  | UserForms perform most tasks within LazyD Charter and there are about 15 userforms in total. | Most userforms remember their location when closed by the X icon (UserForm Title Bar) at top right corner. | It is very well possible for a saved location to be off-screen the next time you start LazyD Charter. In that case, "Chart Interface" has buttons to reset locations (to 0,0 - Top-Left Most corner of primary display) | Most of them are also configurable with regards to their Zoom amount. If it is too big, reduce zoom, or too small then increase zoom. (Certain zoom ranges may cause fonts to cut out). | Header Form, Options button contains all possible Zoom controls.</t>
  </si>
  <si>
    <t>Interfaces | -------------------- |  | Interfaces are the two userforms called "Chart Interface" and "The Machine Interface", in short "CI" and "TM" respectively. | Their purpose is to perform actions quickly on the sheets they are responsible for. | "CI" is responsible for "Chart Sheet" where a song is created, whereas "TM" is responsible for "The Machine" sheet where main focus is on playback/recording etc. | The two are almost identical and they both share the same location and zoom settings, therefore will open/close at the same locations on screen. | Certain controls have different actions when clicked with a certain "Modifier Key" combination (a combination of [SHIFT][CTRL][ALT] keys). Some of them have Mouse-Over Tips describing the actions. | The labels on the "Track" of "CI" and "Playback" of "TM" pages have customizable actions that can call almost all Actions that are determined by "Mouse Click/Modifier Key/Click Time &amp; Number" criteria. That would put almost 70 combinations on any label. |  | Read more about Interfaces and how Modifier Keys work in the appropriate category.</t>
  </si>
  <si>
    <t>Header | -------------------- |  | "Header" is the specialized userform that will sit on the top-left corner of Excel Window as long as "Chart" sheet is open. | If it is not there, there must have been a bug and you can re-call it by using the Button at Cell A1. | You can perform all Chart and Track related tasks using the buttons of Header. |  | Read more about "Header" in the appropriate category.</t>
  </si>
  <si>
    <t>Settings | -------------------- |  | There are many Settings you can configure about various aspects of LazyD Charter. You can find them in the "Settings" sheet divided into functional categories. | There are also settings under the name of "Options" which can be reached through Interfaces' "Options" page. |  | -- More on the meanings of each Setting --</t>
  </si>
  <si>
    <t>Toggle Header</t>
  </si>
  <si>
    <t>Open Chart Interface</t>
  </si>
  <si>
    <t>Act/In-Act. Speech Recognition</t>
  </si>
  <si>
    <t>Recover</t>
  </si>
  <si>
    <t>Common Tasks | -------------------- |  | "Common Tasks" refer to the buttons of Header. These should be visible at all times if you are on the "Chart" sheet. If not, try clicking the "HEADER" button on Cell A1 (Top-Left Most Cell).</t>
  </si>
  <si>
    <t>Userform resets should re-locate to appl.left + x, app.top + y instead of 0,0</t>
  </si>
  <si>
    <t>Toggle Header | -------------------- |  | Toggles Task groups' visibility (only Track and Instrument Tasks at the moment of wrtiting). There are 4 phases. |  | 1) Minimal: Only "Common Tasks" group is visible. Should always be visible. | 2) Below "Common Tasks" group, "Track Tasks" group is also visible ("Instrument Tasks" being hidden). | 3) Below "Common Tasks" group, "Instrument Tasks" group is also visible.("Track Tasks" being hidden). 4) All Task groups are visible. |  | It will also try to re-position the Header with Cell A1 in case certain Excel settings or window location have been altered.</t>
  </si>
  <si>
    <t xml:space="preserve"> Select and Song Folder</t>
  </si>
  <si>
    <t>INFO LOG</t>
  </si>
  <si>
    <t>Open Chart Interface | -------------------- |  | Toggles "Chart Interface" ("CI") on and off.</t>
  </si>
  <si>
    <t>Act/In-Act. Speech Recognition | -------------------- |  | Activate and Inactivate a Speech Recognition session.</t>
  </si>
  <si>
    <t>Header | -------------------- |  | "Header" is the specialized userform that will sit on the top-left corner of Excel Window as long as "Chart" sheet is open. | If it is not there, there must have been a bug and you can re-call it by using the Button at Cell A1. | You can perform all Chart and Track related tasks using the buttons of Header. |  | See "Common","Track" and "Instrument" "Tasks" categories for more detail.</t>
  </si>
  <si>
    <t>Requirements | -------------------- |  | Even though the only real requirement is an MS Office version 2010+ 32/64 bit for file to work, there are a bit more going. |  | LazyD Charter was developed under 64-bit Office 365 on a 64-bit W10 Home Ed. |  | Internet Explorer 5+ is required for AutoIT apps that require Internet access (CH_Updater and CH_DownloadExtras). |  | If you don't want to be very limited with audio/video format available then a real codec pack is another requirement. VLC won't work. K-Lite Full version works well. |  | ffmpeg.exe: At the moment required to read sample lengths as accurate as possible. mci Device Commands (ability to play Sample files through your SoundCard) are not reliable with VBR media. Other future uses are also planned. | You will need to download the correct bit version of ffmpeg.exe (not supplied) and put it under "InstallPath\Apps\ffmpeg". No installation required. | (64-bit version can be found here "https://github.com/BtbN/FFmpeg-Builds/releases/download/autobuild-2021-03-06-12-33/ffmpeg-N-101404-g17127f81c5-win64-gpl.zip", just download the win64-gpl version.) |  | notes.mid to notes.chart converter if you will be working on other charts. I personally, open notes.mid with MoonScraper and export to notes.chart (direct notes.mid import is in the wishlist).</t>
  </si>
  <si>
    <t>Start The Machine | -------------------- |  | Access "Playback" feature of LazyD Charter.  |  | More detail under "The Machine" category.</t>
  </si>
  <si>
    <t>Recover | -------------------- |  | Starts the Recovery routine. Attempts to stop any running processes and reset some variables. | If used during a lengthy operation, consider job half-done and not accurate. | Harmless to accidentally click on otherwise (just wait a few seconds).</t>
  </si>
  <si>
    <t>Instructions | -------------------- |  | Toggle "Instructions" (this form) on and off.</t>
  </si>
  <si>
    <t>INFO LOG | -------------------- |  | Switch to the "Log" sheet. |  | This button normally is hidden. If any entry has been added to the "Log" sheet, it will become visible, with it's own coloring (configurable) to catch attention. | If you decide to clean the Log sheet after viewing, then it will once again turn invisible.</t>
  </si>
  <si>
    <t>Options | -------------------- |  | Toggles "Options" on and off. Contains options related to Header and other UserForms. |  | Only UserForm Zoom Level adjustments at the moment of writing.</t>
  </si>
  <si>
    <t>Track Tasks</t>
  </si>
  <si>
    <t>Toggle MetaData</t>
  </si>
  <si>
    <t>Clean Sheet</t>
  </si>
  <si>
    <t>Pad/Lane Patterns</t>
  </si>
  <si>
    <t>Create Track</t>
  </si>
  <si>
    <t>Import Format</t>
  </si>
  <si>
    <t>Import Folder</t>
  </si>
  <si>
    <t>Backup Track</t>
  </si>
  <si>
    <t>Restore Track</t>
  </si>
  <si>
    <t>Instrument Tasks</t>
  </si>
  <si>
    <t>Load Instrument</t>
  </si>
  <si>
    <t>Save Instrument</t>
  </si>
  <si>
    <t>Restore Instrument</t>
  </si>
  <si>
    <t>Copy Instrument</t>
  </si>
  <si>
    <t>Toggle MetaData | -------------------- |  | Toggle MetaData fields visibility between "Main Fields", "All Fields" or "No Fields" (not visible) stages. |  | MetaData are all of the properties that would be found in notes.chart and song.ini files. | All fields available are written to the relevant file regardless of its content. | There are a couple of song.ini properties LazyD Charter has added (i.e., Starting Measure Number and Finalized Time).</t>
  </si>
  <si>
    <t>Pad/Lane Patterns | -------------------- |  | Toggle between "Pad/Lane Patterns" columns' visibility. |  | These columns hold information about any used "pat" (pattern) actions. As long as you don't clean this record, it will be saved as part of the current Difficulty/Instrument combination's data. Therefore, you can go back and re-call which/if a pat action was used.</t>
  </si>
  <si>
    <t>Clean Sheet | -------------------- |  | Clean LazyD Charter to prepare for a new song. A clean sheet is required for both "Selecting" and "Creating New" song. | It should remove any previous song related data from LazyD Charter. | Sets MetaData fields and some variables to defaults. | Also, deletes some rows on some pages to reduce size a bit.</t>
  </si>
  <si>
    <t>Select and Song Folder | -------------------- |  | "Select" button and "Song Folder" textbox actually belong to the "Track Tasks" group. Having Song Folder visible at all times seemed a good idea and the button had to follow :) |  | More detail under "Track Tasks" category.</t>
  </si>
  <si>
    <t>Select and Song Folder | -------------------- |  | "Select" button opens up the file select dialog (defaulted to "InstallPath\Songs" folder). | You can select either: | - One of the Songs/Folders here (which will prepare LazyD Charter to the actual import), | Or: | - A folder that contains a notes.chart and song.ini files at the least. This folder is ideally a pre-existing CloneHero song folder. | Selecting a folder that does not reside under "Songs" Folder creates a copy of the original folder under "Songs" folder. |  | Song Folder textbox can be used to change song folder (you will have to export after a Song Folder name change). | Also when you create a new song, a temporary name is given ("_TempSong"). You can change this temporary name to anything you would like before exporting.</t>
  </si>
  <si>
    <t>Import Chart</t>
  </si>
  <si>
    <t>Export Chart</t>
  </si>
  <si>
    <t>"lazyd.charter" format export/import/backup file?</t>
  </si>
  <si>
    <t>Import Chart | -------------------- |  | Imports one of "notes.chart" or "LazyD.Charter" and "song.ini" files, creates the track, and presents the option to import any  (Song) "Settings.txt" file contents (if found). | Import Format can be selected using the "Import Format" ComboBox (to the right of this button). | Import Folder can be selected using the "Import Folder" ComboBox (to the right of this button). |  | This initial stage (without instruments) is backed up and can be restored with the proper Action/Chart Interface (Chart Page - Backup-Restore Tab)/Backup Track "Track Task" button. | See the specific subject for details.</t>
  </si>
  <si>
    <t>Difficulty | -------------------- |  | Select a difficulty level for the instrument. |  | Difficulty setting does not do anything on its own, and has to be succeded by one of the "Instrument Tasks" such as "Load", "Copy". | Can be set through this ComboBox or the corresponding SpRec command.</t>
  </si>
  <si>
    <t>Instrument | -------------------- |  | Select an instrument. |  | Instrument setting does not do anything on its own, and has to be succeded by one of the "Instrument Tasks" such as "Load", "Copy". | Can be set through this ComboBox or the corresponding SpRec command.</t>
  </si>
  <si>
    <t>Load Instrument | -------------------- |  | Loads the selected "Difficulty/Instrument" combination on to the Track to be manipulated.</t>
  </si>
  <si>
    <t>Save Instrument | -------------------- |  | Saves the current state of the "Difficulty/Instrument" combination. | LazyD Charter will be in the most current state when you last quit it, however make sure to save your work after any session (as a best practice). | The current selected "Difficulty/Instrument" combination doesn't affect where the instrument is saved, as that info is held seperately.</t>
  </si>
  <si>
    <t>Copy Instrument | -------------------- |  | Copies the current "Difficulty/Instrument" combination to a different difficulty of the same instrument. | Only "Difficulty" setting is taken into account.</t>
  </si>
  <si>
    <t>Restore Instrument | -------------------- |  | Restores the current "Difficulty/Instrument" combination to its last saved state. | "Difficulty" and "Instrument" selections does not matter.</t>
  </si>
  <si>
    <t>CH_Installer</t>
  </si>
  <si>
    <t>CH_Installer | -------------------- |  | Installs LazyD Charter. |  | Only other time it would be needed is if AutoIt scripts were not chosen during initial install.</t>
  </si>
  <si>
    <t>CH_Uninstaller | -------------------- |  | Uninstalls LazyD Charter. |  | Should uninstall every folder/file and revert any changes made to the registry. | Songs and Samples folders can be excepted from the uninstallation.</t>
  </si>
  <si>
    <t>AutoIT Applications | -------------------- |  | There are a few helper applications written with AutoIT (all 32-bit). | These can be found under "InstallPath/Apps" folder if opted to use them during initial LazyD Charter installation. | Only other way is to re-install using LazyD Charter Installer. | | These apps can be started by double-clicking on them if extension was registered in the registry, or by drag-and-dropping the script file to the "AutoIt3.exe". |  | This shouldn't interfere with your current AutoIT installation, in case it is already installed.</t>
  </si>
  <si>
    <t>CH_Updater | -------------------- |  | Updates any file that comes with LazyD Charter Installation. | Any backed up file (if opted to do so) can be found under "InstallPath\Temp\Backup" folder.</t>
  </si>
  <si>
    <t>CH_Configuration | -------------------- |  | Changes options selected during initial installation, including the "InstallPath". | If AutoIT apps were not selected then the only way to get them is by re-running the installer.</t>
  </si>
  <si>
    <t>CH_DownloadExtras | -------------------- |  | Downloads any extra content that was not included with LazyD Charter Installer. |  | Mostly, example songs, some samples (including metronome samples).</t>
  </si>
  <si>
    <t>CH_SetFolderManager | -------------------- |  | An app that is a relic from the early days of development. Its purpose is to create copies of all folders/files under "Samples/Set" folder under "Samples/SetCopy" folder by appending a Copy Number. | The feature was left as is, in case someone might find a use for it. Should not be necessary to use this feature at the moment.</t>
  </si>
  <si>
    <t>Ch_Video | -------------------- |  | A simple app that carries out any mci Commands related to video playback. | It has no controls of its own. Should remember size and location of the window when it was closed the last time. | If for any reason it opens at an out-of-screen location, you can reset its position via appropriate buttons (Settings Sheet and Interfaces).</t>
  </si>
  <si>
    <t>Floating Info | -------------------- |  | "Floating Info" is the userform that will reposition according to the selected row/step. | It will relay information about the (current/total) measure number/note line/time signature and which note length the step correspond to. | There are 4 positions it can be placed; Above or Below (Target Reticule)/ Adaptive (will dynamically position in the opposite direction of mouse wheel scroll) and Fixed (can be placed anywhere).</t>
  </si>
  <si>
    <t>Info | -------------------- |  | "Info" is the userform that will stay at the bottom right corner of Excel whenever Mouse Wheel Feature is enabled. | It relays information about "CAPS LOCK" and "ALT" key states, and Current Scroll Level (How many steps a scroll of the wheel will scroll the chart).</t>
  </si>
  <si>
    <t>Input/Message Box | -------------------- |  | A custom userform that all Input and Message Boxes use, allows Speech Recognition commands to be processed.</t>
  </si>
  <si>
    <t>Instructions | -------------------- |  | The userform you are reading this from. | You can find information about all things LazyD Charter/Actions and Speech Recognition commands available (at the moment of writing). |  | "Instructions" can be configured to auto-open and show information about the action used (either failed actions or both failed and successful actions). |  | There are some not-hidden but also not-noticable features: | On "Chart Actions" page, double clicking the Heading label will take you to the corresponding Speech Recognition command. | On "Speech Recognition" page, double clicking the full recognition phrase label (at the very bottom of the page) will take you to the corresponding Action (the relationship is not one to one, therefore some commands may have more than one Action/Switch combination corresponding to it) | The labels on "Speech Recognition" page are mostly clickable. If the phrase offers options -seperated by a "/" or takes a value from a list "&lt;abc&gt;", you can click on them and choose an option from the corresponding listbox. This will delete other options and list only the selected one. You can click on the label again to bring back the options list. Some lists are only provided as informational (such as &lt;NUMBER&gt;).</t>
  </si>
  <si>
    <t>Lists | -------------------- |  | "Lists" userform is used to show various lists, such as Macros/Marks/Action Shortcuts/Sections/etc. | Can be opened by any action that may have a list (mark list/act list/macro list) or using the corresponding Speech Recognition command.</t>
  </si>
  <si>
    <t>Log | -------------------- |  | "Log" is used to give detailed (almost step-by-step) information about longer lasting tasks, such as Importing, Adding New Sample List and Getting Sample Lengths. | While the taks is running, /the only) button on the form reads "CANCEL" and will try to cancel the task. After the task is finished, it will read "QUIT" which is then safe to click and close the form.</t>
  </si>
  <si>
    <t>Pattern Selector | -------------------- |  | "Pattern Selector" is the userform you will have to use when saving a pattern to the pattern file. | Let's you create a new sheet or save to one of the existing ones.</t>
  </si>
  <si>
    <t>Splash | -------------------- |  | The userform that you will see each time you open LazyD Charter and just a reminder that Charter has not loaded yet. | Please wait until Splash disappear and you get a ready notice (Excel Status Bar -at the very bottom of Excel- should be the only medium to receive such notices at this stage. Later you will also receive these notices on "Interfaces" and "Log" userform if open.)</t>
  </si>
  <si>
    <t>SpRec Confirmation | -------------------- |  | "SpRec Confirmation" form was designed like a third-wheel until you get the grasp of how Speech Recognition works within LazyD Charter. | It will give you an idea of what will be executed with respect to what you commanded. | Some actions can not be reversed and most tasks can also be executed via SpRec. |  | Modes: | Practice: Let's you practice SpRec commands and nothing gets executed. | Enabled: Will wait for user consent after a command has been recognized. Can be overriden for select Actions using the "Action List" and "Conf.Override" settings. Once you are confident with the results you can disable that Action's confirmation setting without affecting others. Can also be set from the "Settings" sheet. | Disabled: No confirmation will be necessary.</t>
  </si>
  <si>
    <t>Target Reticule | -------------------- |  | "Target Reticule" or shortly "Target" form is used to mark the selected cell/range with a few exceptions. If the selected cell is on Actions or RowTime columns then all columns from Actions to RowTime including Pads/Lanes are selected with a horizontal line below to denote the actual selected cell. If any of the Pads/Lanes are selected all of the Pads/Lanes are marked with Target. | Works closely with "Desired Row" concept, which tries to keep the selected row/step at the same location on the screen. This is mostly a Mouse Wheel Scroll Feature, read more on the subject in the corresponding section.</t>
  </si>
  <si>
    <t>Overview</t>
  </si>
  <si>
    <t>Overview | -------------------- |  | "Actions" are various commands you can issue to perform a certain task, like moving to a certain part of the track, entering notes, repeating sections etc. | They are essential for LazyD Charter to work correctly. | There are a few ways you can issue actions (which act the same). |  | See "Instructions" form for a full list of Actions/Switches.</t>
  </si>
  <si>
    <t>Chart Sheet | -------------------- |  | The most straight forward method of issuing actions is using the "Chart" sheet "Actions" column. Smply write the action and press Enter/Tab or use any directional arrow. | Because the worksheet change event is used (first to process the action and then to delete the action from the cell) this is usually slower than other options to enter an action.</t>
  </si>
  <si>
    <t>Interfaces | -------------------- |  | Another method of issuing an action is using the "Interfaces". There are 2 alternative methods to be used. | 1) "Actions" textbox of Interfaces: These textboxes are not labelled, however they are positioned at the vertical middle and to the left of Pad/Lane textboxes. Write any legit action and press Enter/Tab. | 2) Using labels on the Main Page of Interfaces ("Chart/Track" for Chart Interface and "Playback/Track" for Machine Interface) coupled with Modifier Keys Feature (see the appropriate subject for more details).</t>
  </si>
  <si>
    <t>Speech Recognition | -------------------- |  | Almost all (if not all) actions can also be issued using Speech Recognition commands. Most other tasks (if not all) which are not accessible to actions can also be issued using SpRec. | See the appropriate subject for how to use SpRec.</t>
  </si>
  <si>
    <t>Overview | -------------------- |  | Colors are not only used as an eye-candy but might mean different things in certain contexts. | Almost all colors are customizable (keep settings by Exporting xlsm Settings and Importing them back in after updates, which should be frequent at least initially). | Pad/Lane colors are also customizable. | See "Settings" sheet (Color Profile and Pad/Lane colors) or "Settings-Colors" Page of Interfaces (Only Color Profile).</t>
  </si>
  <si>
    <t>Color Profile | -------------------- |  | There are 2 color profiles to choose from. Default and Alternative. As mentioned in the overview, everything is customizable. | No promises the colors you will choose will play well with how LazyD Charter was designed, so experiment! | After changing the color profile, don't forget to click the button that actually makes the change. (This process is usually fast, however depending on the PC specs may take a little longer when GPU is not powerful enough -sufficiently fast on my 4-5 years old laptop with AMD Radeon R5 M335, painfully slow on a virtual machine where GPU is very limited-.)</t>
  </si>
  <si>
    <t>Fill Color Priority | -------------------- |  | Just a visual setting to decide whether Pad/Lane colors will override Time Signature (Measure/Note Line) colors or vice versa. | Try both, see which one you like the most. | Simply issuing "color track" action will re-draw both colors according to "Fill Color Priority" setting.</t>
  </si>
  <si>
    <t>Updating Colors | -------------------- |  | The Action "color" can be used to re-draw any of the colors related to the track (see the "color" action instructions for details). | Updating, however, means a bit more. | If only "Color Profile" or the colors related with the profile is changed, clicking on the neraby button will make the change and update colors. Also, "color update" action can be issued. | If Pad/Lane colors are changed, then there is actually another button (that is placed near the Pad/Lane settings and not with other color settings -all on "Settings" sheet-) to be used. | You can also change Pad/Lane text color, boldness (normal, bold, italic, etc.) and also borders can be added to any Pad/Lane (One thing to note, on "Settings" sheet, Pads/Lanes are listed vertically, so if you want a border between 1st and 2nd Lanes, either set a border to the right of 1st Lane or a left border to the 2nd Lane).</t>
  </si>
  <si>
    <t>Shape Styles</t>
  </si>
  <si>
    <t>Dark Background Mode</t>
  </si>
  <si>
    <t>Shape Styles | -------------------- |  | Shapes consist of Note Shapes and Sustain Line Shapes (read about them in the appropriate category regarding the functional side). As with much anything the shape styles can be customized. | The only way to manipulate Shape Styles at the moment is through Chart Interface ("Settings-Charting" Page). | Do not forget to click "Update Shapes" button after changing a setting. | Action "color shape update" can also be used to update shape styles.</t>
  </si>
  <si>
    <t>Dark Background Mode | -------------------- |  | The background mode can be changed at will anytime. | Mode change can be triggered either by double clicking the "Note Count" label on Chart Interface (the label that shows how many notes there are on the chart for the current Difficulty/Instrument combination), or issuing the action "color dark toggle". | The settings for Dark Background Mode is only accessible through Chart Interface ("Settings-Program" Page as of writing, may bring Shape Style and Dark Mode settings together in a later update). | Dark Mode does not necessarily need to be dark, play with the settings to find what suits you best. No guarantees all colors will play nice together though :)</t>
  </si>
  <si>
    <t>Note Management | -------------------- |  | There are a few options on how to manage (add/delete/modify) notes. |  | Actions: Using the appropriate actions (note,sus,clr,rep,pat,copy-paste,etc.), one can manage notes. This method is not the fastest as you would have to write down the action, however needed if used within a macro/program. |  | Pad/Lane Cells: You can write the note value directly to the Pad/Lane cell. Slightly faster method. |  | Interfaces Pad/Lane TextBoxes: You can write down the note values in these textboxes just as done with the previous method. However, there is a shortcut. Currently, double clicking any Pad/Lane textbox will automatically enter a 0 (zero) into the corresponding pad/lane on the selected row/step. This works like a toggle, so if you double click on a textbox with any value (normal or sustain,non-blank) will delete/clear the note. To enter a sustain, you can click and hold right/left mouse buttons (right to increase and left to decrease). | This method is the fastest especially when coupled with Mouse Wheel Scroll functionality.</t>
  </si>
  <si>
    <t>Overview | -------------------- |  | Since LazyD Charter was developed with CloneHero in mind, notes come in two flavors: Normal Notes and Sustained Notes. |  | Normal Note: Any note that has a number value less than Minimum Sustain Value (configurable through "Settings" sheet or "Settings-Charting" page of Chart Interface) or has an alpha-numeric (having non-number characters in name) value is considered a Normal Note. These will export as 0 (zero) for notes.chart format and as is for LazyD.Charter format. Shape-wise they don't have a tail that shows how long the sustain lasts. | Sustain Notes: Any note that has a value greater than Minimum SUstain Value is considered a Sustain Note. These will export as is for either format. Sustain Notes can also be configured to play a certain sample (see The Machine-Effects subject for more info) once or repeated number of times with few options. |  | Any method that enters a note should also create the note shape as well as long as Shapes are enabled in the "Settings-Charting" page of Chart Interface.</t>
  </si>
  <si>
    <t>Shapes | -------------------- |  | Shapes offer a more visually appealing way of showing notes. They are not necessary for functionality. | As long as Shapes are enabled (there is also another option for Sustain Lines) a shape is automatically created/deleted/modified whenever the tied note is altered. | Action-wise shapes are a part of action "color", collected under "color shape". | Clicking on any shape (including sustain line shapes) will select the cell/value that the shape is tied to. | Base color of shapes are taken from the Pad/Lane color, styles are added according to Normal/Forced/Tap states. | Drums have an eliptic shape for hi-hat and cymbals while open notes have their own shape (horizontal line).</t>
  </si>
  <si>
    <t>What is The Machine? | -------------------- |  | The Machine is the feature that is responsible for playback of samples (song media -audio,video- included), synchronization of notes and the song media and recording of what's being played (only to wav format currently). | Machine can be activated when a song is present (either created or imported) and a difficulty/instrument combination is loaded.</t>
  </si>
  <si>
    <t>Playback | -------------------- |  | When The Machine is first activated or a note/sample altered, it needs to be "Warmed Up", which means the track is analyzed and any sample that is being used (see Sample Management category for more info) is opened by mci Device according to the Sample Copy settings. | When you are done you can "Shut Down" The Machine, which will close all open samples/video and switch back to "Chart" sheet. | Once The Machine is warm, you can click "Start" or "Resume" to start playback. Difference between the two is "Start" starts playback from the start and "Resume" starts playback from the selected row/step. Also, "Start" wil have no effect once a playback is in progress.</t>
  </si>
  <si>
    <t>Volume | -------------------- |  | The "Playback-Volume" page can be used to fine tune Volume and Speed properties of any sample (and its copies) that is being used by the current track. | Volume and Speed can be adjusted during a playback. | The list is populated by samples that are present in the "Sample Table" (see "Sample Management" category for more info) and actually being used as a note. |  | Adjusting Volume/Speed: | Start by clicking on a sample from the list of open samples. | "Sample Copy" will populate with sample copies. Either select "All Copies" or a certain copy. | Adjust the Volume and Speed properties, and click on "Test". | "Test" will update the sample's (or sample copy's) volume/speed properties but will not actually change some stored values. | "Undo" can be clicked to revert the changes back to the initial stored values. | When you are content with the new volume/speed properties click on "Set". This will also update the stored values. | You can queue "Test"ed values (the latest values tested will be set) and click on "Set" once. | "Undo" will revert back all samples and their copies that has been tested, clicking once should be enough. | When a sample copy is double clicked, it will play the sample with it's current properties.</t>
  </si>
  <si>
    <t>Enter Notes During Playback</t>
  </si>
  <si>
    <t>Enter Notes During Playback | -------------------- |  | It is possible to enter notes during playback. These notes should be considered as guidelines and will possibly need shifting. | Switch to "Playback-Keys" page and enable the feature (Only 1 Pad/Lane can be selected to enter notes at the moment). | There are 3 keys for normal notes and 2 modifier keys that can be simultaneously held to enter the same notes as tap or forced. | The values to be entered (right side of the page) are configurable. Defaults are 0 (zero). | Keys 1 and 2 are actually the same, due to how they are processed I had to add a rejection time between two consecutive key presses. Otherwise, multiple rows would be filled with notes even with the shortest key press possible. And added the 2nd key as a workaround to decrease time between 2 key presses. This works alright for what they are intended for. Key 3 operates without the rejection time, so as long as you keep it pressed, all rows should fill with a note. This seems suitable for sustain notes. Automatic translation of Key 3 presses into sustain values seems like a good idea but not implemented yet.</t>
  </si>
  <si>
    <t>Advanced Features | -------------------- |  | On "Playback-Track" page, you will see the "mci" textbox, which can be enabled from "Options-Interface" page. | You can issue any mci command using this textbox. | These commands does not necessarily need playback to be in progress, however a warm up is necesary for samples to be opened. | Aliases used are described in "mci Strings" subject. | If "chvideo" is used as an alias, the command is sent to ChVideo app, any other alias would be processed by LazyD Charter itself.</t>
  </si>
  <si>
    <t>Video | -------------------- |  | Part of The Machine responsible for video playback (the actual playback is managed by ChVideo app). | Click on "Video Filename" label to select a file. "Length" and "Sie/Pos" should be calculated automatically. | "Repeat" option and "Time" is not functional at the moment. | By default, volume is set to zero (can be between 0 and 1000) | By default, speed is set to 1000 (can be between 250 and 4000). Higher and lower values are possible but may result in abnormal or no sound at all, so was left out. You can try those values using "mci" textbox. | If a video file is associated, ChVideo should open whenever "Warm Up" is clicked. | You will have to re-enable video playback each time you import a song that has a video file associated.</t>
  </si>
  <si>
    <t>Recording | -------------------- |  | If you want to record what is being played, this page is where you want to be. | The only format supported at the moment is wav (there are plans to convert to other formats, should be possible with ffmpeg but I will have to see user reactions first). | By default, recorded files are saved under Song Folder with the default record filename (configurable from "Settings" sheet). If you want to save to a different folder, simply select "Other" for Record Folder and click on the box below and select the folder. Also, if you want to save using a different filename change the "Record Filename". | "Auto Record" if selected, starts recording with playback start and stops/saves when playback finishes. | You can also start recording, pause and resume recording using the relevant buttons on the page. | Since, all sounds are being recorded, a button to open Volume Mixer is also provided for easy access. Just remember to mute any apps/system sounds that may introduce unwanted "effects" :)</t>
  </si>
  <si>
    <t>Tests | -------------------- |  | Tests are not essential for LazyD Charter at the moment (they were used in the earlier days of development). | There are 2 tests that can be performed, although not necessary will give you an idea of how well your PC can handle scrolling of rows/steps and how fast it can issue mci commands. | If it takes in average 5 ms to scroll 1 row and you have 3 notes on that row with mci commands taking 3 ms each, you would need at least (5 + 3 x 3) = 14 ms time between each step to not fall behind. This by itself doesn't mean there will be a delay in the song overall, but that particular step will take longer than the time allocated for that step which will be corrected on later steps (there will be empty steps where only scrolling occur).</t>
  </si>
  <si>
    <t>Songs Sample List</t>
  </si>
  <si>
    <t>Metronome Sample List</t>
  </si>
  <si>
    <t>Retrieving Sample Lengths | -------------------- |  | Since mcl Device does not work reliably with VBR (variable-bit-rate) audio media, ffmpeg is being used (although ffmpeg is optional, it will be cumbersome to enter lengths manually if you wish to use samples extensively). | This procedure only tries to retrieve lengths of media that has a length of 0 (zero) or a blank length. If you want to re-scan lengths, simply delete or zero the length column of those samples. |  | If for whatever reason you need to retrieve sample lengths, you can use one of the options listed below. | 1) The appropriate button on the "Samples" sheet. | 2) The appropriate button (Smp.List) on "Samples-Sample Table" page of Interfaces (this button has multiple functions, hover mouse over it to see all functions). | The corresponding Speech Recognition command. |  | Once length retrieval begins, a non-interactable command prompt window will open (try not to disturb the procedure). Depending on the number of samples, few of these will open and close. | Log form should also open and inform you of the progress.</t>
  </si>
  <si>
    <t>Open Sample List Folder</t>
  </si>
  <si>
    <t>Rename a Sample</t>
  </si>
  <si>
    <t>sprec - ability to click on buttons on other sheets - need to write SpRecGrammarRules</t>
  </si>
  <si>
    <t>Update Sample List | -------------------- |  | It is possible to update a sample list that was previously added. This may be necessary in case new samples were added to/removed from the folder, or the folder structure changes (sub-folders re-arranged or new sub-folder added). |  | There are no dedicated button for updating a sample list on the "Samples" sheet, however you can either use the appropriate button (Smp.List) on the "Samples-Sample Table" page of Interfaces (this button has multiple functions, hover mouse over it to see details), or use the corresponding Speech Recognition command.</t>
  </si>
  <si>
    <t>Open Sample List Folder | -------------------- |  | You can use the "Sample List" label to open the currently selected Sample List's folder. This label has multiple functions, hover mouse over it to see them.</t>
  </si>
  <si>
    <t>Rename a Sample | -------------------- |  | You can use the "Sample List" label to rename the currently selected Sample. This label has multiple functions, hover mouse over it to see them.</t>
  </si>
  <si>
    <t>Volume and Speed Variation | -------------------- |  | Variations (Volume and Speed) are applied to the Volume and Speed attributes of opened samples according to their respective variation percentages. | Valid maximum/minimum values are obeyed while calculating the variations (Volume: 0 to 1000, Speed: 250 to 4000). | Variations can help with a more authentic playback as each note sounds a little different. Difference depends on the settings. | A sample with a single "Sample Copy" will always sound the same albeit with the variation in place. | A sample that was configured to have 4 copies will have different volume/speed settings applied to them. These copies are alternated each time it is encountered in the track. |  | In order to set variations: | 1) Set Volume and/or Speed Variation setting to "Yes" in "Samples" sheet or "Samples-General" page of Interfaces. 2) For any sample that was added to the "Sample Table" (samples that have not been added can also be changed, these values then would be defaults whenever they are added to the "Sample Table"): Adjust the Volume and/or Speed values to a desirable level. | 3) Adjust the variation percentage values of those sample/s.</t>
  </si>
  <si>
    <t>Set and SetCopy Folders | -------------------- |  | These 2 folders are from the early days of development and not necessarily required at the moment. However, the functionality was left as is in case someone comes up with a good idea on how to use them. | This feature was necessary to reliably play samples that repeated frequently without adequate time between notes. Sometimes the sound would cut or not play at all. Currently, this is managed by opening the same sample as many times as it's Sample Copy settings with a different alias. |  | "Set" is the folder that holds the samples (copy-paste under a sub-folder as usual), while SetCopy folders (depending on the Set Copies setting) has "Set#" folders which has the exact same sub-folder structure of "Set" folder with Set Copy Number (#) appended to file names of samples within. | By default, there will be no "Set#" sub-folders under "SetCopy". | "Set" folder can be used to hold samples (default drums samples are located under "Set").</t>
  </si>
  <si>
    <t>Preview Samples</t>
  </si>
  <si>
    <t>Why Can't I Delete Samples? | -------------------- |  | LazyD Charter uses an alias system to manage samples used in playback. In order to minimize the time required for opening samples (and their copies if set) during warm up, only the samples that correspond to notes on the track are opened. To manage this, sample aliases are formed with their order within the "Sample Table". Deleting a single sample from the Sample Table would require a re-warm up involving all samples (and their copies if set). | You can still clean the Sample Table using the appropriate button on "Samples" sheet, and re-add all the desired samples back. | Samples that was added to the "Sample Table" but have not been used does not affect anything other than cluttering the table.</t>
  </si>
  <si>
    <t>Songs Sample List | -------------------- |  | Intended for CloneHero charts, "Songs" Sample List is a special list that does not correspond to any particular folder. All possible song tracks are listed (hopefully) in both ogg and mp3 format. | Whenever a track sample is added to the "Sample Table" from "Songs", those samples are opened from the "Song Folder" of the current song.</t>
  </si>
  <si>
    <t>Metronome Sample List | -------------------- |  | Only a few select metronome files have been included with LazyD Charter installation in order to reduce file size. However, you can download pre-made 5 minutes long 4/4 metronome files (in both mp3 and ogg formats) with CH_DownloadExtras app. | Preparing metronome files using the free to use "Audacity" is extremely easy if the provided ones are not adequate. | You can also find metronome tick samples under "Samples/Metronome" folder to create your own metronome files. Consider them as single notes, chart the notes, assign the metronome tick samples to those notes and record the playback.</t>
  </si>
  <si>
    <t>Speech Features | -------------------- |  | Any feature that uses Text-to-Speech or Speech Recognition fall under this category. | "Speech Feedback" as of writing is not implemented. | "Speech Recognition" (usually just referred to as "SpRec") offers a different way of interacting with LazyD Charter. However, the speech engine is also a troll :) | "SpRec Confirmation" mode tries to help you get started. Try the "Practice" mode first, and then until you get comfortable with the recognitions, you can turn off the feature. |  | You will need an English Miscrosoft Speech API (SAPI 5.4) engine. Consult your favorite Search Engine on how to for your version of Windows. |  | Read Speech Features category for more info.</t>
  </si>
  <si>
    <t>Overview | -------------------- |  | "Speech Features" refers to everything that involves Speech API, which are Speech Feedback (currently not implemented) and Speech Recognition. | Appropriate speech settings has to be turned on in order to use these features. The settings can be found in either "Settings" sheet or "Settings-Speech" page of Interfaces. | An English MS Speech API (SAPI) 5.4 should be installed in order to use Speech Recognition.</t>
  </si>
  <si>
    <t>Speech Feedback | -------------------- |  | "Speech Feedback" is gving feedback about tasks/actions using Speech (text-to-speech). It is not implemented yet. |  | Ideas: | Either full spoken words or some distinctly different warning sounds can be used to give feedback for successful/unsuccessful actions depending on a setting. | Could LazyD Charter be transformed into a state where a visually impaired person use without any third-person's help? I can see the potential but not sure if it can be done. |  | Challenge: | The code has to stop and wait for text to be read to finish before continuing. Possibly can be managed with DoEvents, however there is already some loops running simultaneously (especially while Mouse Wheel feature is enabled), and might introduce issues. A better option might be using an AutoIT application (similar to ChVideo) which would translate text to speech independent of LazyD Charter. |  | Opinions and suggestions are welcome.</t>
  </si>
  <si>
    <t>Speech Recognition | -------------------- |  | "Speech Recognition" (SpRec) is an alternative form of issuing actions and tasks. | Refer to "Speech Recognition" page of this form for valid recognition phrases. | SpRec can be activated by clicking on the appropriate button either on the "Header" form or "Settings-Speech" page of Interfaces. Same buttons can be used to disable SpRec. Alternatively, you can disable SpRec with the corresponding SpRec command. | A push-to-talk kind of system is used. Keys that are checked against are SHIFT, CTRL or the middle mouse button. |  | Successfully issuing a SpRec command requires couple of steps: | 1) Press/click one of the push-to-talk keys/button and keep it pressed. | 2) Utter a SpRec command with the correct recognition phrase | 3) Release the push-to-talk key/button after you see the action starts (no need to wait until it finishes) |  | If SpRec Confirmation mode is enabled, you will also have to confirm that the recognized phrase is in compliance of what you intend. | SpRec (in general) accuracy can be increased by training Windows. Search for "windows speech training" with your favorite Internet browser on how-to for your version of Windows. Multiple training sessions may also help increasing accuracy further. | I have not trained my Windows on purpose in order to simulate the worst-case scenario. Also, I am not a native English speaker and is a well-known fact that my pronunciation is not all that good. However, given I utter a recognition phrase correctly, the accuracy is already pretty high. There are a few cases where recognized phrases get mixed-up with certain other commands. I tried my best to reduce such cases by introducing certain keywords that would differentiate between them. Additionally, alternative keywords that resemble the sound of certain keywords (but are totally irrelevant) were also added as a necessity.</t>
  </si>
  <si>
    <t>SpRec Confirmation | -------------------- |  | As mentioned before, SpRec is like a troll and (sometimes) will do its best to make up stuff totally irrelevant to what you have said. SpRec Confirmation was designed to overcome this shortcoming (at least) until you are familiar with the usage of SpRec and confident enough to use it without any confirmation. | Try the "Practice" mode first, see how it works for you. If some phrases are hard to pronounce, most likely I have faced the same challenge and introduced alternative phrases that might work better. Try them instead if so. | While using confirmation, you can either click on the "Execute" button of SpRec Confirmation form or utter the corresponding SpRec command (refer to "Speech Recognition" page of this form). | If using confirmation mode, you don't need to discard a false recognition, just re-utter the command. | Some details on how to use confirmation mode are given under "Userforms" category, "SpRec Confirmation" subject.</t>
  </si>
  <si>
    <t>Recover Button | -------------------- |  | In any case you need to terminate a process you have started, you can click the "RECOVER" button on the "Header" form. No guarantees it will be clickable :) |  | It is supposed to stop/terminate any processes running, set some variables to default initial values, and re-set certain VBA related events modes.</t>
  </si>
  <si>
    <t>Interface Buttons | -------------------- |  | In any case you need to terminate a process you have started, you can click the "STOP CODE EXECUTION" button on the "Settings-Recover" page of Interfaces. No guarantees it will be clickable :) |  | It is supposed to stop/terminate any processes running, set some variables to default initial values, and re-set certain VBA related events modes. | These buttons are a little different then the "Header" form RECOVER button being multi-functional. | You can choose to stop code execution or END code execution (neither of them intended for regular users). | Hover mouse over the button to see details.</t>
  </si>
  <si>
    <t>Overview | -------------------- |  | "Interfaces" are specialized forms that can be used while creating charts and playback/recording. | There are 2 of them; Chart Interface (CI) and The Machine Interface (TM). | Chart Interface is reponsible for chart creation and everything on "Chart" sheet. | The Machine Interface is responsible for playback and recording, and works only in "The Machine" sheet. | Interfaces are mostly similar with a few exceptions. Only the similarities will be mentioned here. For TM specific pages refer to "The Machine" category.</t>
  </si>
  <si>
    <t>Samples | -------------------- |  | "Samples" page of Interfaces are detailed under "Sample Management" category.</t>
  </si>
  <si>
    <t>Preview Samples | -------------------- |  | You can preview (play) samples via the "Samples" page. | Double click on any sample with left button (as configured in "Options-Mouse" page). | Right click to stop sample preview. | For long enough samples, you can seek forward (left button)/backward (right button) using combinations of "Short" clicks (refer to "Mouse Buttons" subject) and "Modifier Keys" (refer to "Modifier Keys" subject). | Short left click : Seek forward 5 seconds | Short left click + SHIFT : Seek forward 10 seconds | Short left click + CTRL : Seek forward 15 seconds | Short left click + SHIFT + CTRL : Seek forward 20 seconds | Short left click + ALT : Seek forward 25 seconds | Short left click + SHIFT + ALT : 30 seconds | Short left click + CTRL + ALT : Seek forward 35 seconds | Short left click + SHIFT + CTRL + ALT : Seek forward 40 seconds |  | You can seek backward the same amount of seconds using the right mouse button. |  | The sample positions reported during preview may not be exact.</t>
  </si>
  <si>
    <t>Edit Mode | -------------------- |  | When "Edit Mode" is enabled, focus shifts from an interface to the Excel sheet, Mouse Wheel functions and certain updates to interfaces are temporarily disabled. "Edit Mode" can be enabled/disabled also using the appropriate shortcut keys. It can also be used to show an interface if it is hidden. | If "Mouse Wheel" feature is disabled and the focus is on an interface, the shortcut key will have no effect.</t>
  </si>
  <si>
    <t>The Machine Interface (TM)</t>
  </si>
  <si>
    <t>The Machine Interface</t>
  </si>
  <si>
    <t>Chart Interface (CI) | -------------------- |  | Chart Interface has a few pages that is exclusive to it. |  | Sheets: Same functionality provided on the "Sheets" sheet. Certain sheets can be made visible, hidden using the appropriate buttons. | Instructions: The initial version of the "Instructions" form that only has information about Actions. The button can be used to open the Instructions form. | Program: The functionality provided on the "Program" sheet. Refer to the "Program" category fo rmore info. | Apps: Button to open the "Install Path\Apps" folder and buttons to start "CH_Updater" and "CH_DownloadExtras" apps.</t>
  </si>
  <si>
    <t>The Machine Interface | -------------------- |  | Refer to the "The Machine" category for more info.</t>
  </si>
  <si>
    <t>Create Track | -------------------- |  | In order to create a new track/song, you need to fill in mandatory MetaData fields and click on the "Create Track" button (either Header form or "Chart" page of Chart Interface. |  | The mandatory fields are: | Resolution: Resolution is the amount of ticks between quarter (1/4) notes. | BPM: Beats Per Minute value multiplied by 1000 (rounded to an integer) which will be set as the BPM Time=0. Use the maximum BPM expected in the song due to how LazyD Charter creates tracks. This Time=0 value can be changed as soon as chart is created. After all BPM and TMS markers are satisfactorily placed. Use the "fin" action (refer to "Instructions" form's "Chart Actions" page for the appropriate switch) to finalize the track and cut/delete the excess rows/steps. | tickStart: The tick value of the first row/step. This value is assumed to be 0 (zero). I have to admit, no testing have been done regarding this :) Try to avoid tickStart values other than 0 (zero). | TS1 and TS2: Time Signature of the track at Time=0. TS1 is the number of notes. TS2 is the note length. i.e., 4/4 means a measure is made up of 4 quarter notes. | Steps: "Steps" is the number of steps/rows between quarter (1/4) notes. Default values can be selected using the Steps combobox. Any positive even integer number can be entered using the Steps textbox. For a smooth playback experience try to set Steps at least to 8. Values greater than 64 might result in poor playback (no testing have been done). An invalid number will be reset with the defaults. | Duration: The duration of the song/chart in milliseconds = 60 x 1000 x Minutes + 1000 x Seconds + MilliSeconds |  | Even tough not a requirement, it is adviced to fill in also "Artist" and "Name" (Song Name) fields. |  | Once a new chart is created, it is named with a default temporary name and if exported unless it is exported to some other folder. | You will need to load a "Difficulty/Instrument" combination first in order to enter notes and most actions.</t>
  </si>
  <si>
    <t>Export Chart | -------------------- |  | Exports the chart in "notes.chart", "LazyD.Charter" or "Both" formats. | Selection can be done using the "Export Format" ComboBox (to the right of this button) | Unless "Song Folder" has been altered, chart is exported to its own imported folder. |  | If no sample playback feature is used or the intention is CloneHero, then export in "notes.chart" format. If any sample playback feature is to be kept, then export in "LazyD.Charter" format. If both is true, export using the "Both" setting. | The "Settings-Export" page of Interfaces can be used to configure what marker types can be exported. If a marker does not align with a step/row tick, it is imported with an offset value. These offset values can either be exported or omitted depending on these settings.</t>
  </si>
  <si>
    <t>Backup Track | -------------------- |  | The most recent backup of the chart (all markers other than instrument markers) is deleted and a new backup is taken of the chart's current state.</t>
  </si>
  <si>
    <t>Restore Track | -------------------- |  | Restores all markers (other than instrument markers) from the most recent backup. The initial backup is taken while importing. No other backups are taken automatically. | Alternatively, the "Chart-Track-Restore-Backup" page of Chart Interface offers to restore singular markers with or without offsets.</t>
  </si>
  <si>
    <t>Import Folder | -------------------- |  | A song/chart can be imported either from the "Song" folder or the "Backup" folder within the "Song" folder. | Importing from the "Song" folder loads the most recent exported chart. | Importing from the "Backup" folder loads the initial backups created after the chart was first selected (refer to "Select and Song Folder" subject).</t>
  </si>
  <si>
    <t>Import Format | -------------------- |  | Currently, a chart can be imported in two formats: notes.chart and LazyD.Charter. | notes.chart: The authentic format used by CloneHero. | LazyD.Charter: Same file as notes.chart with additional markers that hold playback (mci SendString) related data.</t>
  </si>
  <si>
    <t>Export Format | -------------------- |  | If no sample playback feature is used or the intention is CloneHero, then export in "notes.chart" format. If any sample playback feature is to be kept, then export in "LazyD.Charter" format. If both is true, export using the "Both" setting.</t>
  </si>
  <si>
    <t>Effects | -------------------- |  | The only (sample) effect at the moment is "Sustain". Any sample that has been configured with an effect will show the letter "E" at the right side of the Sample List. | The "Samples-Effects" page is not normally visible. |  | Sustain: | If you want to assign a specific behaviour for any given sustained note during playback, this is where you want to be. | Start with adding the sample to the "Sample Table" and click the "Effects" button. | "Samples-Effects-Sustain" page will become visible. Here we can assign playback rules for sustain ranges. Min and Max values determine the range of sustain values that the rule will apply to. | The properties of the sample will be listed on the right side. "Other Ranges for This Sample" listbox will show if other ranges have already been configured and double clicking on one of these ranges will switch to that particular range's settings. |  | Behaviour: If the sustain value of the note falls within the Min./Max. range how many times it should play. | Once: Play the sample once | Every Sustain Duration: Play the sample every # milliseconds, milliseconds being the value that correspond to "Sustain Duration" setting. | Every # Steps: Play the sample every # of steps | Every # Notes: Play the sample every # of note lines. | Every # Measures: Play the sample every # of measure lines. |  | Sustain Duration: The setting for "how long should the sample play for". | Sample Length: Sample should play from 0 to Sample Length. | Sustain Length: Play the sample until sustain effect ends unless sample is shorter in duration. | Until Next Occurrence: Couldn't decide on the definition of "occurrence", therefore left un-coded. Sample Length will be assumed until then. Any suggestions are welcome. | Sample Play To: Play the sample until it's "Play To" setting as set under "Sample Table". | Time (ms): Play the sample until "ms" milliseconds have elapsed |  | From/To: Play the sample starting "From" until "To" positions (in milliseconds).</t>
  </si>
  <si>
    <t>A video is not available yet.</t>
  </si>
  <si>
    <t xml:space="preserve"> |  | Use the appropriate button to "Delete", "Undo" a change to, or "Update/Add" a rule.</t>
  </si>
  <si>
    <t>Modifier Keys | -------------------- |  | "Modifier Keys" refers to mainly one of or any combination of the modifier keys SHIFT, CTRL or ALT. "Options-Modifier Keys" page of Interfaces can be used to configure "Mouse Button" and "Modifier Keys" combinations to be used as shortcuts for actions that can be linked with labels of the main pages of each interface. Chart and The Machine Interfaces have their own tables and can be configured independent of each other. Therefore a single label can be configured with approximately 70 different actions. Good job if you can remember all :) |  | In order to configure an action start with selecting a label ("Control"). Then select which mouse button ("Button") and key combo ("Modifier Keys") that will trigger the action. Finally, select a click duration from the listbox. Only configuration left is Action/Switch/Value fields. Switch and Value fields only become visible if the action selected require them (not all actions require a switch or a value). No validations are performed on the value field, so it is possible to set an invalid action. However you will not break anything. At most it will not work. | Once everything is set, click on the "Update" button to apply the change or "Undo" button to undo any changes. Click on "Clear" button after selecting an action from the listbox to clear that action (Clearing all actions for a single "Button"/"Modifier Key" combination of  label -i.e., SHIFT + CLEAR- and clearing all actions for all labels -i.e., CTRL + CLEAR- are planned but not yet implemented). |  | "List All" button creates a map for all labels (both Chart and The Machine interfaces) on the "Introduction" sheet. Scroll to right when on the Introduction sheet).</t>
  </si>
  <si>
    <t xml:space="preserve"> |  | The last option that can be set from this page is "Hold Effect Increase". It would be best to try explain with an example. There are a couple of TM_actions (these are independent of Chart Actions). TM_Scroll (works on both Chart and The Machine sheets) and TM_Delay (works only on The Machine sheet) are two examples of such actions. | TM_Scroll will scroll up/down as long as you hold a mouse button pressed (after the threshold is exceeded -by default 700 ms-). When scrolling first starts it will scroll as much rows/steps as what the "Value" is set at (i.e., 1 step). After "Every" milliseconds has elapsed, this value is multiplied by "Multiplier". This effect increase will happen at most "Steps" (not to be mistaken for Steps as in number of steps between quarter notes) amount of times if held long enough. And the sub-routine will wait for "Sleep" milliseconds between each scroll event. | Therefore with default values, the effect (number of steps scrolled) will double every 3000 ms (3 seconds) for a maximum of 7 times while waiting 40 milliseconds between each scroll event. One thing to note here is setting a too little "Sleep" time might result in sluggish looking scrolling. Experiment with the values to find a suitable setting that works best with your PC.</t>
  </si>
  <si>
    <t>mci Strings | -------------------- |  | "mci Strings" are any mci commands that alters any particular sample (all copies or a select copy). For example, you can change the volume or speed, or pause a long playing sample. | mci Strings are saved to the difficulty/instrument combination data when the combo is saved ("inst save" action, or corresponding Interface buttons). And will only export to LazyD.Charter format. | Any mci String added will be listed on the first column of "The Machine" sheet, and processed when warmed up. | "Play" was added to the list, however, since those samples won't end up as notes on the track, they won't be exported either. | Some commands are marked as range commands ("(Rng)"). These are designed so a gradual volume/speed change is achieved. | Only relevant boxes are made visible according to the command selected. |  | An example changing the volume would be (paranthesis are the values entered): | Value1: Initial value for the property (say, 50) | Value2: Final value for the property (300) | Every n Steps: Change the value every n steps (4) | Unit Type: (Steps/Note Lines/Measures) The unit type for duration the change will occur (Steps) | Units: A positive integer is needed here (20) | Return: Should the value return back to where it was after the property change occurs (Yes) |   The above values translates to: | Set the volume of sample (all copies or a particular copy) to 50</t>
  </si>
  <si>
    <t xml:space="preserve"> | Gradually increase volume to 300 every 4 steps for 20 steps | Return the volume to where it was after 20 steps. |  | LazyD Charter uses aliases to manage samples internally. All samples are start with "Smp", then a sample number is added according to where the sample is listed on the the "Sample Table". After sample number sample copy is appended with an underscore in-between (Ex.: "Smp2_3" means this sample is the 2nd on "Sample Table" and the 3rd copy is referred to, whereas "Smp2" would refer to all copies of a sample ). | One other command that would need mentioning would be "Custom", where you can try using any mci string command without being limited to the listed ones. You would just need the sample alias which you can either find out from Sample Table or simply use "Add" page since it will show you the alias. |  | Any mci String added can be updated or deleted via "mci Strings (Manage)" page. Works the same way as above, with facilities to finding and selecting any added string.</t>
  </si>
  <si>
    <t>Add New Sample List | -------------------- |  | Samples are any audio media you can play with mci Device. Because default codecs are quite inadequate, a real codec pack (similar to K-Lite) is strongly advised. | In order to use samples with The Machine, first you will need to copy your samples under any folder within "Samples" folder. | You are not limited to the folders present (might even be better if you avoid them, unless it is a metronome sample), create any folder structure that suits your needs. | "Set" and "SetCopy" folders serve a special purpose (read more about them in the "Set and SetCopy Folders" subject). |  | Once the sample folder is created, you will have to add it either as a new list or update an existing list (only if new folder is a subfolder of an existing list).</t>
  </si>
  <si>
    <t xml:space="preserve"> | There are a few options on how to a new sample list. | 1) The appropriate button on the "Samples" sheet. | 2) The appropriate button on the "Samples-Sample Table" page of Interfaces (this button has multiple functions, hover mouse over it to see functions). | 3) Corresponding Speech Recognition command. |  | This procedure also reads media lengths using ffmpeg (read more about it in "Retrieving Sample Lengths" subject). |  | If all goes well, you can find the new list at the far right of lists on "Samples" sheet. Also, any lists will be listed in the "Samples-Sample Table" page of Interfaces as the last item of the ComboBox.</t>
  </si>
  <si>
    <t>Add New Samples | -------------------- |  | In order to be able to play samples during playback, "Sample Table" has to be populated. Only 1 sample is enough to "Warm Up" The Machine. |  | There are a few options on how to add new samples to the "Sample Table". | 1) Single Sample: Each Sample List has a "Use" column preceding it. Enter any character to the "Use" column that is on the same row of the desired sample. The sample will then be added to the "Sample Table". | 2) Multiple Samples: Simply select the cells under "Use" column for all the samples that you want to add, then use the appropriate shortcut (format is SHIFT + CTRL + Character -by default A-, shortcuts are listed under "Options-Shortcuts" page of Interfaces). All samples will then be copied to the "Sample Table". 3) Using "Samples-Sample Table" page of Interfaces: Select a Sample List, then a sample and click the "Smp.Table" button. Samples already on the "Sample Table" can be added multiple times. This can be useful if different attributes are desired for any given sample. |  | Once you add the samples, there is one more step required for playback, which can be described as associating.</t>
  </si>
  <si>
    <t xml:space="preserve"> | Samples work with a "Lane" and "Name" combination. i.e., a note on lane "S" (snares) with a value of 0 (zero), requires a sample that is present in the "Sample Table" which has the same lane ("S") and name (note value=0). | Decide on Sample Copies depending on the frequency and length of the sample. If some notes don't sound alright/cut-off/don't play at all, there are 2 possibilities. Either the length of the sample is set longer than it actually is, or it repeats so frequently that mci device has hard time seeking to the start position and play. In the later case, increase "Sample Copy" attribute of the said sample. | The "Sample Copies" setting in "Samples-General" page of Interfaces can also be used to set as a global value for all samples added to the Sample Table. | "From" and "To" textboxes can be used to set the starting and ending position of a sample in case full sample is not desired to be played. </t>
  </si>
  <si>
    <t xml:space="preserve"> |  | SpRec uses a Grammar File (SpRecGrammarRules.xml) that resides under "Install Path\Assets\Text" folder. This file is formed with SpRecGrammarFile_Main.xml being appended by other "list files" (for which the content is considered dynamic). | It "should" be possible to use SpRec in other languages. Changes needed would be language ID and the phrases used while keeping "VAL" (numbers) and "VALSTR" (alpha-numeric) values intact. Also, SAPI engine in the correct language would be needed. However, since some of these are formed programmatically, a coding change will be necessary (I would be willing to make any necessary changes to the code in that case).</t>
  </si>
  <si>
    <t>Track Values &amp; Time</t>
  </si>
  <si>
    <t>Track Values &amp; Time  | -------------------- |  | Unless stated otherwise, all numbers related to time are in milliseconds (ms, 1000 ms = 1 Seconds). |  | Numbers that reside in cells of the track area (Columns: Tick Number, Tick, ms Steps, RowTime, etc. ) actually are the values at a point in time that lies on the gridline between this cell and the one on top. |  | For example, if a row's/step's "RowTime" column is 12,000.00 then the horizontal gridline that is on the top edge of the cell is Time=12,000.00 milliseconds. For the same row/step, if "ms Steps" column is 30 milliseconds, it would mean it takes 30 milliseconds to move from top horizontal gridline to botom horizontal gridline (if it was possible to move smoothly instead of incrementally between the two). | Therefore, the bottom horizontal gridline would represent Time=12,000.30 milliseconds. This value should also be the "RowTime" column value of the next cell (below).</t>
  </si>
  <si>
    <t>What is LazyD Charter? | -------------------- |  | I can see some uses but truth be told I have no idea! |  | It started as a tool to create drums practice patterns/rudiments to be used with Clone Hero. Then transformed into a charter exclusively for the drums. Later other instruments were added. | It is a simple sample player with not so many effects. | It can record during playback of charts/songs. | It can be used as a metronome. | You can easily create drums parts and play/record them and play-along to your created beat. | Drums sound reasonably well out-of-the-box with freshly imported charts without any extra work. They do sound much better with some fine-tuning. |  | Apart from it's intent, LazyD Charter can serve as an example on how to tackle some limitations of VBA. Most credit here goes to all the souls that have freely shared their expertise and knowledge on the Net. I merely took those ideas and modified/improved them to suit my needs.</t>
  </si>
  <si>
    <t>Who is LazyD?</t>
  </si>
  <si>
    <t>Mouse Buttons | -------------------- |  | "Options-Mouse" page can be used to configure couple of aspects of mouse buttons. |  | Click Duration Notion: "Click duration" is how long you have held down a mouse button before releasing it. This feature is used for labels on the main page of Interfaces and only a few other places. There are 4 levels: | Single Click: Click and release a mouse button without waiting. | Short Click: Click and hold a mouse button longer than "Short Click" time and less than "Long Click" time. | Long Click: Click and hold a mouse button longer than "Long Click" time and les than "Hold Threshold" time. | Hold Click: Click and keep holding a mouse button longer than "Hold Threshold" time. "Hold click" will be active as long as you keep holding the mouse button down. |  | Double Clicks: It is possible to combine "Click Duration" with double clicks. i.e., If you click a "Single Click" within the "Double Click Wait Max" time right after a "Short Click", this will be considered as a "Double Short Click". | "Hold" clicks  and right mouse buttons don't have double click versions. Right mouse clicks can be enabled with a simple change to the code in case it is desired by users. |  | At the top you can see "OS Double Click Speed", which is your Windows' registry setting. Usually between 500-1000 milliseconds. | If you double click the box below ("Test OS Double Click Speed") you can see how much time it takes for you to double click. Double click some number of times on this box and take note of the highest value For most people this value will be between 75-175 milliseconds. If you have any condition/disability with your hands/fingers this value might be higher. Add another 50 milliseconds to this value and enter the total in the "Double Click Wait Max" textbox. Whenever you left click, a timer starts and waits for a second click. Depending on the existance of a second click, either a single or double click is processed.</t>
  </si>
  <si>
    <t xml:space="preserve"> | You can test your settings by clicking anywhere on the "Test Your Settings" box. You can also use "Modifier Keys" (SHIFT/CTRL/ALT) while testing. |  | The button values on the right part of the page can be used to change the buttons. Clicking on the "Test Button Value" with any mouse button that the OS can understand (mice with special extra buttons may not work) will show you it's value. | For a right handed mouse, left mouse button would be 1, right button would be 2 and middle button would be 3. | For whatever reason, if you would like to change these values, enter the reported value into the textbox of the desired mouse button. i.e., if you enter 3 into "Left Button Value" and 1 into "Middle Button Value" then middle button clicks will result in left button clicks while left button clicks will result in middle button clicks. |  | Changing mouse button values will most likely not be necessary fo rmost people. | If you find short and long clicks hard to manage, these are not necessary for anything either. Single and hold clicks are enough for full functionality. Only downside would be less combinations on a single label. | Using all click durations and modifier key combinations will let you put approximately 70 different combinations on a single label, and there are almost 15 of such labels on the main pages of Interfaces. All of these combinations are configurable (read more about them under "Modifier Keys" subject).</t>
  </si>
  <si>
    <t>Mouse Wheel | -------------------- |  | "Mouse Wheel" features consist of few distinct functions: | 1) Applying a rejection time for Mouse Wheel scrolling over controls (while a Modifier Key is held) on supported userforms (without any rejection time it becomes difficult to select the next/previous item as multiple lines can be scrolled at once) | 2) Scroll Snapping while scrolling the sheet or "Track-Lane Textboxes". "Scroll Snapping (To a Note Line)" works only with sheet scrolling, and tries to select the closest measure/note line. In case it is equi-distant to both, then one of them is chosen according to the "Scroll Snapping" setting. | 3) Desired Row selection, which can be set either as a "Row Number" (from top visible row -scrollable area-) or a "Ratio" (from top of visible row, where the middle would be 2). They need to be a positive integer value. "Desired Row Selection Method" setting can be used to alternate between the two. If SHIFT is held while sheet scrolling then the desired row will try to scroll the selected row/step up/down to the desired row, keeping it at the same location on the sheet. | 4) Scroll Level selection. Each time Scroll Level is changed by scrolling up/down while SHIFT + CAPS LOCK is held,  the scroll level increases/decreases which in turn changes the number of steps each scroll event scrolls. "Default Scroll Steps" can also be configured (Scroll Level = 0 -Zero-), which is a configurable value. | 5) Show "CAPS LOCK" (Toggle On/Off) and "ALT" (when Excel menu opens via "ALT" key while a userform is visible, Excel stops responding to scrolling events until a subsequent mouse button on the userform) keys states using the "Info" form. | 6) Keep track of Excel window location and re-adjust some forms' locations so they move to the new location. | 7) Keep track of the current/active "Page-SubPage" of the Interface and re-populate controls' locations in case of a change. The scroll direction can be revfersed using the "Reverse Scroll Direction for MultiPages" setting.</t>
  </si>
  <si>
    <t xml:space="preserve"> | 8) Keep track of the window location of the form and re-populate controls' locations with the new values. | 9) Check whether a Macro ShortCut key combination ("Options-ShortCuts" page) has been pressed and start the relevant sub-routine. | 10) MultiPage Controls "Page-SubPage" scrolling. Scrolling the mouse wheel up/down while holding ALT key will scroll to the next/previous "Page" of the Interface. Holding SHIFT + ALT will scroll the top sub-page of the current/active page whenever it exists. Holding CTRL + ALT will scroll the bottom sub-page of the current/active top sub-page if it exists. | 11) Scrolling over the Interface main page TextBox controls that are below the "Action TextBox" and "Lane TextBoxes" while holding SHIFT key will scroll the underneath combobox to the next/previous item. | 12) Scrolling while hovering over other textboxes (including multi-line ones) will scroll the cursor up/down 5 lines inside the textbox. | 13) Scrolling over ScrollBars will perform a Small Change while holding SHIFT will perform a large change. | 14) Scrolling over ListBoxes will scroll the listbox towards up/down while holding SHIFT will scroll the listbox horizontally to the right/left. (if applicable). 15) Scrolling over ComboBoxes will scroll the selection to the next/previous item, while holding SHIFT will scroll the combobox towards up/down. Holding CTRL while scrolling will scroll the listbox horizontally to the right/left.</t>
  </si>
  <si>
    <t xml:space="preserve"> |  | In all cases where a row/step is automatically selected to satify the desired row, a certain delay is given after the last scroll event occurs before row/step selection happens. This prevents each scroll event resulting in a selection which looks choppy and affects the preformance a little. If you find this delay time too short or too long, use the "Delay - Before Selecting a Cell" setting. |  | The settings on the right side of the page are not necessary at the moment. They can be used to configure a hit box around any control that a location check is performed against. If for whatever reason scrolling over a control can not successfully recognize the control in question, positive integer values in the scale of 1's (i.e., 1,2,3) can be entered into these boxes to see if it gets any better.</t>
  </si>
  <si>
    <t>How LazyD Charter Started | -------------------- |  | On 6th of September, 2020 while hanging in Clone Hero Discord server, one of the users named "karatekid" asked a question: "Would it be possible to chart drums practice songs for patterns/rudiments my drums instructor assigns?". I responded "I wondered about that in the past while playing Guitar Hero drums, why shouldn't it be?". | We took the conversation to private messages and searched the Net for possible tools that could be used for charting. Neither of us knew anything about charting by the way. After a little bit of reading around, MoonScraper looked to be the best option. | I downloaded and started MoonScraper. After some fiddling around and reading some MoonScraper specific posts online, I started off by entering notes. | Looks easy enough! However, I had this repeating pattern that lasts 10 minutes (lowered this to 5 minutes later) and couldn't find any other way but to copy paste manually. I remember it turning into agony real fast :) | It worked but needing to create these charts of a repeating pattern for various BPM values meant it might not be very feasible like this. | I then opened one of the notes.chart files in a text-editor and studied it a little. The construction of the format seemed extremely suitable for a spreadsheet, just some easy calculations and concatenation formulas could produce the same result much faster if I copy pasted the instrument part created by the spreadsheet app into the notes.chart file created by MoonScraper. | So I booted up Excel and tested my theory. After a few minutes the instrument part for drums pattern was ready (the pattern was one of the simplest, RLRL -right stick left stick right stick left stick- that was to be played with Yellow and Blue toms in order to distinguish the stickings by color).</t>
  </si>
  <si>
    <t xml:space="preserve"> | It worked perfectly. But was not enough somehow. I started adding one thing at a time. Small things for sure, up until I wanted a faster way of copying patterns. Without any prior thought or planning the first action ("pat" as in pattern) was born. Soon after, others started to appear and this little project transformed into a charting app from it's initial intent. |  | Nothing about LazyD Charter was planned for, and everything got added one by one as ideas came and go. After about 6 and a half months later (15 to 17 hours of work daily on average) here we are. When I started working on this, I knew at most 20% of what I know today. Lots of reading, trying out ideas and concepts, improving them, etc. Is it over yet? Of course not, but I guess it is time to release it into the wild. :)</t>
  </si>
  <si>
    <t>Who is LazyD? | -------------------- |  | If you ask him to describe himself with a single word, he will say he is an "idiot"! (not to be confused with mental inabilities which has been replaced with other medical terms) :) In fact he is the "King of Idiots". And that is a good thing, as other idiots don't have what it takes to scheme against him and smart people don't want the title! |  | He was born in 1976 in Istanbul, Turkey. Received his first computer, an Amstrad CPC 6128, at the age of 9/10. Later traded it with an Amiga 500 (which he still owns). He got his first PC (Win95) between Spring and Summer of 1995 to be used in university studies. |  | He graduated from Civil Engineering department of Middle East Technical University, then got an MBA degree from Bilkent University (both can be considered ivy league of Turkey, not so great globally though, having attained a global rank of 85 and 112 respectively at the best of times). |  | Even though he enjoyed studying civil engineering a lot, he lost appetite for it after the major earthquake of 1999 which resulted in 15,000 casulties. After his mandatory military service, he also got a Microsoft Certified Systems Engineer degree (MSCE 2000), which he did not renew later on. |  | Not being happy how he was treated by employers and lack of suitable job opportunities, he entered into a life of rolling (responsible adults please!) and gaming. His working days doesn't amount to 20 months in total.  |  | He is not supersitious and doesn't believe in stuff like zodiac signs. But... it seems he is one pure-blood Cancer, and is amazed by the accuracy of the feats listed. |  | He can cook and he can bake. He can be considered better than most at drawing with pencils but he can't draw anything at will, because he lacks both training and practice. When that feeling comes (approximately once in every 6-7 years) he will grab some pencils and will draw something much better than what he had drawn previously as if he never stopped drawing.</t>
  </si>
  <si>
    <t xml:space="preserve"> |  | "LazyD" stands for Lazy Drummer (I came up with it while deciding on a name for the CloneHero Discord server). He has been asked more than a few times if he plays the drums. The answer would be "No, but I play the drums of a game". Somewhat confusing in English :) Put him in front of the drums without the game and he can not even pull off quarter of the stuff he can while gaming. Cocnlusion: he is not a drummer, and even even if he was, he would be the "Lazy" kind! Later after starting this little project, another meaning came to be. "LazyD" as in "Lazy Developer". Same notion applies here, he is not a a developer, even if he was he would be the "Lazy" kind. |  | He hates all kinds of oppression either phsically or mentally/intellectually. He is all for having freedom of thought and expression unless it calls for oppression and abuse. |  | If you say "Black Lives Matter", he would respond negatively, saying "All Life Matters". He doesn't hurt any creature conciously. |  | He is also a crazy dude, believing he is not even a human, maybe a freak of nature who shouldn't have been, but here he is. He is quite confused about this but also is proud to be that freak. Being different or anormal is not a bad thing in his book.</t>
  </si>
  <si>
    <t xml:space="preserve"> |  | Lets finish with these: They say 3 million people died from COVID-19 since the beginning of the outbreak, and it is everywhere all the time. Guess what, 25,000 people die each day from hunger. So, during the very same time, 9 million people have died from hunger. And this has been happening for a long time (for decades at least). Can you hear about this anywhere? Do you know how many days you have to go without any food before you finally collapse? Do you know that globally 2 trillion US Dollars are spent on weapons and you could have saved all those people by sparing the money spent on one or two modern planes? An amount that is literally pocket-change for many of the modern age dragons that live among us (gather the gold and sleep on it, only to burn anyone that gets close enough). | If you live in a financially poor country and you are receiving free vaccines, that is only because as long as you are sick they have a chance to catch it, not because you need it too. How sentient is human-kind, I wonder? /rant off / LazyD off</t>
  </si>
  <si>
    <t>Getting Started | -------------------- |  | LazyD Charter should be pretty easy to understand and get used to if you are already familiar with any spreadsheet app. Most details that might seem complicated are not required for basic functionality. However, it will be complicated if you just start and try to use it without any prior knowledge. |  | There are few concepts that needs to be understood. I tried my best to make these as clear as possible (need to take some screenshots as well), also planning to record videos (not available at the moment of writing). The Instruction category and subjects are in a particular order. Try to read them in the order provided. Rest of the subjects in the "Introduction" category are there in case you wonder about them and has nothing to do with how LazyD Charter works. |  | You can use any part of this Excel file, the code within and any AutoIT app that is provided with the installation without any kind of permission on my side. Be aware though, some of the code (either as a whole or partially)  was initially written and shared by others. |  | The only requirement would be either append "Clone" to the name (i.e., LazyD Charter Clone) or just change it to your preferred name. I am alright with either. It would also be nice if you let me know, but this is not necessary. |  | The coding language used by Office applications is Visual Basic for Applications (VBA) and it is very possible to use it malliciously. Never download and open an xlsm file (Macro-Enabled Excel File) from unknown sources.</t>
  </si>
  <si>
    <t>Overview | -------------------- |  | "Program" is the feature for writing very simple basic-like programs. It was originally intended for creating practice patterns for drums rudiments to be played with CloneHero. |  | While programs are simplistic, this may very well be the most complicated part of LazyD Charter. |  | This category is not detailed yet. Might be better with a video (not yet available).</t>
  </si>
  <si>
    <t>work together with LyricsAdder</t>
  </si>
  <si>
    <t>At the moment, everything :)</t>
  </si>
  <si>
    <t>Microsoft for Windows and Office - Love you, hate you, it's complicated. Love &gt; Hate</t>
  </si>
  <si>
    <t>StackOverflow</t>
  </si>
  <si>
    <t>wellsr.com</t>
  </si>
  <si>
    <t>mrexcel.com - especially Jaafar Tribak</t>
  </si>
  <si>
    <t>To be completed later. Sifting through bookmarks list would take a whole day.</t>
  </si>
  <si>
    <t>and many more…</t>
  </si>
  <si>
    <t>Nothing here for now, switch to "Chart" sheet and click on "Instructions" button at top-right.</t>
  </si>
  <si>
    <t>slide - (new action) move notes left/right</t>
  </si>
  <si>
    <t>scale # - (new action) to be used with action "pat", where saved patterns steps are different than chart</t>
  </si>
  <si>
    <t>copyf ?? - (new action) copy formula</t>
  </si>
  <si>
    <t>shift - (addition) option to shift all/number of rows below??</t>
  </si>
  <si>
    <t>rep - (addition) (removed auto "color track") - maybe an option to "color track"</t>
  </si>
  <si>
    <t>last - (addition) # option?? - to repeat last action # times</t>
  </si>
  <si>
    <t>mov time - (addition) +/- milliseconds (if +/- is entered)</t>
  </si>
  <si>
    <t>This list is for quick-review (may not be up-to-date), use the "Instructions" form which is accessible from "Chart" sheet (top-right button).</t>
  </si>
  <si>
    <t xml:space="preserve">The tables on the right are for what I call "Modifier Keys" feature. All the actions that was assigned can be viewed here, at one </t>
  </si>
  <si>
    <t>location.</t>
  </si>
  <si>
    <t>The following are not actions as above and a few are missing. These are used by "Program" feature. Shouldn't be an immediate concern, as it might be the most advanced feature.</t>
  </si>
  <si>
    <t xml:space="preserve">Almost everything about LazyD Charter should be easy once you understand what's going on. If you are new to spreadsheets, </t>
  </si>
  <si>
    <t xml:space="preserve">it may be a bit more challenging. Try to read and follow the order of "Instructions", videos/screenshots will be made available </t>
  </si>
  <si>
    <t xml:space="preserve">(hopefully). </t>
  </si>
  <si>
    <t>Drums2</t>
  </si>
  <si>
    <t>0,0,1,7,5</t>
  </si>
  <si>
    <t>play Smp1_1 from 0 to 258920</t>
  </si>
  <si>
    <t>0-258920</t>
  </si>
  <si>
    <t>41.399981784008-258920</t>
  </si>
  <si>
    <t>82.799963568016-258920</t>
  </si>
  <si>
    <t>124.199945352024-258920</t>
  </si>
  <si>
    <t>1/4</t>
  </si>
  <si>
    <t>2/4</t>
  </si>
  <si>
    <t>3/4</t>
  </si>
  <si>
    <t>4/4</t>
  </si>
  <si>
    <t>text([BPM],"000") &amp; "-300s.ogg"</t>
  </si>
  <si>
    <t>guitar.ogg</t>
  </si>
  <si>
    <t>0,1,4,0</t>
  </si>
  <si>
    <t>Export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</si>
</sst>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00"/>
    <numFmt numFmtId="165" formatCode="#,##0.00000000"/>
    <numFmt numFmtId="166" formatCode="0.0000000"/>
    <numFmt numFmtId="167" formatCode="0.0000_ ;[Red]\-0.0000\ "/>
    <numFmt numFmtId="168" formatCode="0.0000"/>
    <numFmt numFmtId="169" formatCode="_(* #,##0_);_(* \(#,##0\);_(* &quot;-&quot;??_);_(@_)"/>
    <numFmt numFmtId="170" formatCode="0.0"/>
    <numFmt numFmtId="171" formatCode="0.00000000"/>
    <numFmt numFmtId="172" formatCode="#,##0.00\ &quot; (ms)&quot;"/>
  </numFmts>
  <fonts count="52" x14ac:knownFonts="1">
    <font>
      <sz val="11"/>
      <color theme="1"/>
      <name val="Calibri"/>
      <family val="2"/>
      <charset val="162"/>
      <scheme val="minor"/>
    </font>
    <font>
      <b/>
      <sz val="11"/>
      <color theme="1"/>
      <name val="Calibri"/>
      <family val="2"/>
      <charset val="162"/>
      <scheme val="minor"/>
    </font>
    <font>
      <sz val="8"/>
      <name val="Calibri"/>
      <family val="2"/>
      <charset val="162"/>
      <scheme val="minor"/>
    </font>
    <font>
      <sz val="11"/>
      <color rgb="FFD73A49"/>
      <name val="Calibri"/>
      <family val="2"/>
      <charset val="162"/>
      <scheme val="minor"/>
    </font>
    <font>
      <sz val="11"/>
      <color rgb="FF24292E"/>
      <name val="Calibri"/>
      <family val="2"/>
      <charset val="162"/>
      <scheme val="minor"/>
    </font>
    <font>
      <sz val="9"/>
      <color indexed="81"/>
      <name val="Tahoma"/>
      <family val="2"/>
      <charset val="162"/>
    </font>
    <font>
      <sz val="11"/>
      <name val="Calibri"/>
      <family val="2"/>
      <charset val="162"/>
      <scheme val="minor"/>
    </font>
    <font>
      <b/>
      <sz val="11"/>
      <name val="Calibri"/>
      <family val="2"/>
      <charset val="162"/>
      <scheme val="minor"/>
    </font>
    <font>
      <sz val="11"/>
      <color rgb="FFFF0000"/>
      <name val="Calibri"/>
      <family val="2"/>
      <charset val="162"/>
      <scheme val="minor"/>
    </font>
    <font>
      <b/>
      <u/>
      <sz val="11"/>
      <color theme="1"/>
      <name val="Calibri"/>
      <family val="2"/>
      <charset val="162"/>
      <scheme val="minor"/>
    </font>
    <font>
      <u/>
      <sz val="11"/>
      <color theme="1"/>
      <name val="Calibri"/>
      <family val="2"/>
      <charset val="162"/>
      <scheme val="minor"/>
    </font>
    <font>
      <sz val="11"/>
      <color theme="0"/>
      <name val="Calibri"/>
      <family val="2"/>
      <charset val="162"/>
      <scheme val="minor"/>
    </font>
    <font>
      <sz val="11"/>
      <color rgb="FF0D0D0D"/>
      <name val="Calibri"/>
      <family val="2"/>
      <charset val="162"/>
      <scheme val="minor"/>
    </font>
    <font>
      <b/>
      <sz val="11"/>
      <color rgb="FF0D0D0D"/>
      <name val="Calibri"/>
      <family val="2"/>
      <charset val="162"/>
      <scheme val="minor"/>
    </font>
    <font>
      <sz val="11"/>
      <color rgb="FF000000"/>
      <name val="Calibri"/>
      <family val="2"/>
      <charset val="162"/>
      <scheme val="minor"/>
    </font>
    <font>
      <b/>
      <sz val="11"/>
      <color rgb="FF000000"/>
      <name val="Calibri"/>
      <family val="2"/>
      <charset val="162"/>
      <scheme val="minor"/>
    </font>
    <font>
      <sz val="11"/>
      <color rgb="FFFFE699"/>
      <name val="Calibri"/>
      <family val="2"/>
      <charset val="162"/>
      <scheme val="minor"/>
    </font>
    <font>
      <b/>
      <sz val="11"/>
      <color rgb="FFFFE699"/>
      <name val="Calibri"/>
      <family val="2"/>
      <charset val="162"/>
      <scheme val="minor"/>
    </font>
    <font>
      <b/>
      <u/>
      <sz val="14"/>
      <color rgb="FFFF0000"/>
      <name val="Calibri"/>
      <family val="2"/>
      <charset val="162"/>
      <scheme val="minor"/>
    </font>
    <font>
      <b/>
      <u/>
      <sz val="11"/>
      <color rgb="FFFF0000"/>
      <name val="Calibri"/>
      <family val="2"/>
      <charset val="162"/>
      <scheme val="minor"/>
    </font>
    <font>
      <b/>
      <u/>
      <sz val="12"/>
      <color rgb="FFFF0000"/>
      <name val="Calibri"/>
      <family val="2"/>
      <charset val="162"/>
      <scheme val="minor"/>
    </font>
    <font>
      <sz val="11"/>
      <color rgb="FFD9E1F2"/>
      <name val="Calibri"/>
      <family val="2"/>
      <charset val="162"/>
      <scheme val="minor"/>
    </font>
    <font>
      <sz val="12"/>
      <color rgb="FFD9E1F2"/>
      <name val="Calibri"/>
      <family val="2"/>
      <charset val="162"/>
      <scheme val="minor"/>
    </font>
    <font>
      <sz val="16"/>
      <color rgb="FFD9E1F2"/>
      <name val="Calibri"/>
      <family val="2"/>
      <charset val="162"/>
      <scheme val="minor"/>
    </font>
    <font>
      <b/>
      <sz val="14"/>
      <color theme="1"/>
      <name val="Calibri"/>
      <family val="2"/>
      <charset val="162"/>
      <scheme val="minor"/>
    </font>
    <font>
      <sz val="11"/>
      <color rgb="FFCC0000"/>
      <name val="Calibri"/>
      <family val="2"/>
      <charset val="162"/>
      <scheme val="minor"/>
    </font>
    <font>
      <sz val="11"/>
      <color rgb="FFFF9900"/>
      <name val="Calibri"/>
      <family val="2"/>
      <charset val="162"/>
      <scheme val="minor"/>
    </font>
    <font>
      <b/>
      <sz val="14"/>
      <color rgb="FFFFE699"/>
      <name val="Calibri"/>
      <family val="2"/>
      <charset val="162"/>
      <scheme val="minor"/>
    </font>
    <font>
      <sz val="11"/>
      <color rgb="FFFFFFFF"/>
      <name val="Calibri"/>
      <family val="2"/>
      <charset val="162"/>
      <scheme val="minor"/>
    </font>
    <font>
      <sz val="16"/>
      <color rgb="FFFFE699"/>
      <name val="Calibri"/>
      <family val="2"/>
      <charset val="162"/>
      <scheme val="minor"/>
    </font>
    <font>
      <sz val="12"/>
      <color rgb="FFFFE699"/>
      <name val="Calibri"/>
      <family val="2"/>
      <charset val="162"/>
      <scheme val="minor"/>
    </font>
    <font>
      <sz val="11"/>
      <color theme="1"/>
      <name val="Calibri"/>
      <family val="2"/>
      <charset val="162"/>
      <scheme val="minor"/>
    </font>
    <font>
      <b/>
      <sz val="8"/>
      <color theme="1"/>
      <name val="Calibri"/>
      <family val="2"/>
      <charset val="162"/>
      <scheme val="minor"/>
    </font>
    <font>
      <sz val="10"/>
      <color theme="1"/>
      <name val="Consolas"/>
      <family val="3"/>
      <charset val="162"/>
    </font>
    <font>
      <sz val="11"/>
      <color rgb="FF249048"/>
      <name val="Calibri"/>
      <family val="2"/>
      <charset val="162"/>
      <scheme val="minor"/>
    </font>
    <font>
      <b/>
      <u/>
      <sz val="11"/>
      <color rgb="FFFFE699"/>
      <name val="Calibri"/>
      <family val="2"/>
      <charset val="162"/>
      <scheme val="minor"/>
    </font>
    <font>
      <b/>
      <u/>
      <sz val="14"/>
      <color rgb="FFFFE699"/>
      <name val="Calibri"/>
      <family val="2"/>
      <charset val="162"/>
      <scheme val="minor"/>
    </font>
    <font>
      <b/>
      <sz val="11"/>
      <color rgb="FF0E0EAE"/>
      <name val="Calibri"/>
      <family val="2"/>
      <charset val="162"/>
      <scheme val="minor"/>
    </font>
    <font>
      <b/>
      <sz val="11"/>
      <color rgb="FFFF2121"/>
      <name val="Calibri"/>
      <family val="2"/>
      <charset val="162"/>
      <scheme val="minor"/>
    </font>
    <font>
      <sz val="14"/>
      <color rgb="FF000000"/>
      <name val="Calibri"/>
      <family val="2"/>
      <charset val="162"/>
    </font>
    <font>
      <b/>
      <sz val="11"/>
      <color rgb="FF000000"/>
      <name val="Calibri"/>
      <family val="2"/>
      <charset val="162"/>
    </font>
    <font>
      <sz val="11"/>
      <color rgb="FF000000"/>
      <name val="Calibri"/>
      <family val="2"/>
      <charset val="162"/>
    </font>
    <font>
      <b/>
      <sz val="11"/>
      <color rgb="FF335599"/>
      <name val="Calibri"/>
      <family val="2"/>
      <charset val="162"/>
      <scheme val="minor"/>
    </font>
    <font>
      <b/>
      <sz val="11"/>
      <color rgb="FFA84A24"/>
      <name val="Calibri"/>
      <family val="2"/>
      <charset val="162"/>
      <scheme val="minor"/>
    </font>
    <font>
      <b/>
      <sz val="10"/>
      <color theme="1"/>
      <name val="Calibri"/>
      <family val="2"/>
      <charset val="162"/>
      <scheme val="minor"/>
    </font>
    <font>
      <b/>
      <u/>
      <sz val="10"/>
      <color theme="1"/>
      <name val="Calibri"/>
      <family val="2"/>
      <charset val="162"/>
      <scheme val="minor"/>
    </font>
    <font>
      <b/>
      <sz val="11"/>
      <color rgb="FFFF0000"/>
      <name val="Calibri"/>
      <family val="2"/>
      <charset val="162"/>
      <scheme val="minor"/>
    </font>
    <font>
      <sz val="11"/>
      <color rgb="FFAB5221"/>
      <name val="Calibri"/>
      <family val="2"/>
      <charset val="162"/>
      <scheme val="minor"/>
    </font>
    <font>
      <sz val="10"/>
      <color theme="1"/>
      <name val="Calibri"/>
      <family val="2"/>
      <charset val="162"/>
      <scheme val="minor"/>
    </font>
    <font>
      <b/>
      <sz val="11"/>
      <color rgb="FFAB5221"/>
      <name val="Calibri"/>
      <family val="2"/>
      <charset val="162"/>
      <scheme val="minor"/>
    </font>
    <font>
      <sz val="14"/>
      <color rgb="FFFF9900"/>
      <name val="Calibri"/>
      <family val="2"/>
      <charset val="162"/>
    </font>
    <font>
      <sz val="14"/>
      <color rgb="FFFF0000"/>
      <name val="Calibri"/>
      <family val="2"/>
      <charset val="162"/>
    </font>
  </fonts>
  <fills count="53">
    <fill>
      <patternFill patternType="none"/>
    </fill>
    <fill>
      <patternFill patternType="gray125"/>
    </fill>
    <fill>
      <patternFill patternType="solid">
        <fgColor rgb="FFCCFFCC"/>
        <bgColor indexed="64"/>
      </patternFill>
    </fill>
    <fill>
      <patternFill patternType="solid">
        <fgColor rgb="FFCCECFF"/>
        <bgColor indexed="64"/>
      </patternFill>
    </fill>
    <fill>
      <patternFill patternType="solid">
        <fgColor rgb="FFF1C9FF"/>
        <bgColor indexed="64"/>
      </patternFill>
    </fill>
    <fill>
      <patternFill patternType="solid">
        <fgColor rgb="FFFFB3B3"/>
        <bgColor indexed="64"/>
      </patternFill>
    </fill>
    <fill>
      <patternFill patternType="solid">
        <fgColor rgb="FFFFFF85"/>
        <bgColor indexed="64"/>
      </patternFill>
    </fill>
    <fill>
      <patternFill patternType="solid">
        <fgColor rgb="FFFFFF9B"/>
        <bgColor indexed="64"/>
      </patternFill>
    </fill>
    <fill>
      <patternFill patternType="solid">
        <fgColor rgb="FFB9DFFF"/>
        <bgColor indexed="64"/>
      </patternFill>
    </fill>
    <fill>
      <patternFill patternType="solid">
        <fgColor rgb="FF65B9FF"/>
        <bgColor indexed="64"/>
      </patternFill>
    </fill>
    <fill>
      <patternFill patternType="solid">
        <fgColor rgb="FFA3FFA3"/>
        <bgColor indexed="64"/>
      </patternFill>
    </fill>
    <fill>
      <patternFill patternType="solid">
        <fgColor rgb="FFD9FFD9"/>
        <bgColor indexed="64"/>
      </patternFill>
    </fill>
    <fill>
      <patternFill patternType="solid">
        <fgColor rgb="FFFAEB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66FF"/>
        <bgColor indexed="64"/>
      </patternFill>
    </fill>
    <fill>
      <patternFill patternType="solid">
        <fgColor rgb="FF33CCFF"/>
        <bgColor indexed="64"/>
      </patternFill>
    </fill>
    <fill>
      <patternFill patternType="solid">
        <fgColor theme="4" tint="0.59999389629810485"/>
        <bgColor indexed="64"/>
      </patternFill>
    </fill>
    <fill>
      <patternFill patternType="solid">
        <fgColor rgb="FFFFF2CC"/>
        <bgColor indexed="64"/>
      </patternFill>
    </fill>
    <fill>
      <patternFill patternType="solid">
        <fgColor rgb="FFFFFFFF"/>
        <bgColor indexed="64"/>
      </patternFill>
    </fill>
    <fill>
      <patternFill patternType="solid">
        <fgColor rgb="FF203764"/>
        <bgColor indexed="64"/>
      </patternFill>
    </fill>
    <fill>
      <patternFill patternType="solid">
        <fgColor theme="0" tint="-0.34998626667073579"/>
        <bgColor indexed="64"/>
      </patternFill>
    </fill>
    <fill>
      <patternFill patternType="solid">
        <fgColor rgb="FFFFE699"/>
        <bgColor indexed="64"/>
      </patternFill>
    </fill>
    <fill>
      <patternFill patternType="solid">
        <fgColor rgb="FFC6E0B4"/>
        <bgColor indexed="64"/>
      </patternFill>
    </fill>
    <fill>
      <patternFill patternType="solid">
        <fgColor rgb="FF335599"/>
        <bgColor indexed="64"/>
      </patternFill>
    </fill>
    <fill>
      <patternFill patternType="solid">
        <fgColor rgb="FF6688CC"/>
        <bgColor indexed="64"/>
      </patternFill>
    </fill>
    <fill>
      <patternFill patternType="solid">
        <fgColor rgb="FFFFD966"/>
        <bgColor indexed="64"/>
      </patternFill>
    </fill>
    <fill>
      <patternFill patternType="solid">
        <fgColor rgb="FFD6DCE4"/>
        <bgColor indexed="64"/>
      </patternFill>
    </fill>
    <fill>
      <patternFill patternType="solid">
        <fgColor rgb="FF0D0D0D"/>
        <bgColor indexed="64"/>
      </patternFill>
    </fill>
    <fill>
      <patternFill patternType="solid">
        <fgColor rgb="FFAEAAAA"/>
        <bgColor indexed="64"/>
      </patternFill>
    </fill>
    <fill>
      <patternFill patternType="solid">
        <fgColor rgb="FF3A3838"/>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E71303"/>
        <bgColor indexed="64"/>
      </patternFill>
    </fill>
    <fill>
      <patternFill patternType="solid">
        <fgColor rgb="FFA9D08E"/>
        <bgColor indexed="64"/>
      </patternFill>
    </fill>
    <fill>
      <patternFill patternType="solid">
        <fgColor rgb="FFA6A6A6"/>
        <bgColor indexed="64"/>
      </patternFill>
    </fill>
    <fill>
      <patternFill patternType="solid">
        <fgColor rgb="FFEDEDED"/>
        <bgColor indexed="64"/>
      </patternFill>
    </fill>
    <fill>
      <patternFill patternType="solid">
        <fgColor rgb="FFD9E1F2"/>
        <bgColor indexed="64"/>
      </patternFill>
    </fill>
    <fill>
      <patternFill patternType="solid">
        <fgColor rgb="FFC65911"/>
        <bgColor indexed="64"/>
      </patternFill>
    </fill>
    <fill>
      <patternFill patternType="lightDown">
        <bgColor auto="1"/>
      </patternFill>
    </fill>
    <fill>
      <patternFill patternType="lightHorizontal"/>
    </fill>
    <fill>
      <patternFill patternType="lightGray"/>
    </fill>
    <fill>
      <patternFill patternType="solid">
        <fgColor rgb="FFFE66FF"/>
        <bgColor indexed="64"/>
      </patternFill>
    </fill>
    <fill>
      <patternFill patternType="solid">
        <fgColor rgb="FF33CCFE"/>
        <bgColor indexed="64"/>
      </patternFill>
    </fill>
    <fill>
      <patternFill patternType="solid">
        <fgColor rgb="FFFFFF00"/>
        <bgColor indexed="64"/>
      </patternFill>
    </fill>
    <fill>
      <patternFill patternType="solid">
        <fgColor rgb="FFA49EAE"/>
        <bgColor indexed="64"/>
      </patternFill>
    </fill>
    <fill>
      <patternFill patternType="solid">
        <fgColor rgb="FFE4A72C"/>
        <bgColor indexed="64"/>
      </patternFill>
    </fill>
    <fill>
      <patternFill patternType="solid">
        <fgColor rgb="FFCEDC16"/>
        <bgColor indexed="64"/>
      </patternFill>
    </fill>
    <fill>
      <patternFill patternType="solid">
        <fgColor theme="9" tint="0.59999389629810485"/>
        <bgColor indexed="64"/>
      </patternFill>
    </fill>
  </fills>
  <borders count="7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BFBFBF"/>
      </left>
      <right style="thin">
        <color rgb="FFBFBFBF"/>
      </right>
      <top style="thin">
        <color rgb="FFBFBFBF"/>
      </top>
      <bottom style="thin">
        <color rgb="FFBFBFBF"/>
      </bottom>
      <diagonal/>
    </border>
    <border>
      <left style="thin">
        <color rgb="FFBFBFBF"/>
      </left>
      <right style="medium">
        <color indexed="64"/>
      </right>
      <top style="medium">
        <color indexed="64"/>
      </top>
      <bottom style="medium">
        <color indexed="64"/>
      </bottom>
      <diagonal/>
    </border>
    <border>
      <left style="medium">
        <color rgb="FFA6A6A6"/>
      </left>
      <right style="thin">
        <color rgb="FFA6A6A6"/>
      </right>
      <top style="medium">
        <color rgb="FFA6A6A6"/>
      </top>
      <bottom style="medium">
        <color rgb="FFA6A6A6"/>
      </bottom>
      <diagonal/>
    </border>
    <border>
      <left style="thin">
        <color rgb="FFA6A6A6"/>
      </left>
      <right style="medium">
        <color rgb="FFA6A6A6"/>
      </right>
      <top style="medium">
        <color rgb="FFA6A6A6"/>
      </top>
      <bottom style="medium">
        <color rgb="FFA6A6A6"/>
      </bottom>
      <diagonal/>
    </border>
    <border>
      <left style="thin">
        <color rgb="FFA6A6A6"/>
      </left>
      <right style="thin">
        <color rgb="FFA6A6A6"/>
      </right>
      <top style="medium">
        <color rgb="FFA6A6A6"/>
      </top>
      <bottom style="medium">
        <color rgb="FFA6A6A6"/>
      </bottom>
      <diagonal/>
    </border>
    <border>
      <left style="thin">
        <color rgb="FFBFBFBF"/>
      </left>
      <right/>
      <top style="thin">
        <color rgb="FFBFBFBF"/>
      </top>
      <bottom style="thin">
        <color rgb="FFBFBFBF"/>
      </bottom>
      <diagonal/>
    </border>
    <border>
      <left style="thin">
        <color theme="0" tint="-4.9989318521683403E-2"/>
      </left>
      <right style="thin">
        <color theme="0" tint="-4.9989318521683403E-2"/>
      </right>
      <top/>
      <bottom/>
      <diagonal/>
    </border>
    <border>
      <left style="thin">
        <color theme="1" tint="0.34998626667073579"/>
      </left>
      <right style="thin">
        <color theme="1" tint="0.34998626667073579"/>
      </right>
      <top/>
      <bottom/>
      <diagonal/>
    </border>
    <border>
      <left/>
      <right/>
      <top/>
      <bottom style="medium">
        <color rgb="FFA6A6A6"/>
      </bottom>
      <diagonal/>
    </border>
    <border>
      <left/>
      <right/>
      <top/>
      <bottom style="thin">
        <color rgb="FFBFBFBF"/>
      </bottom>
      <diagonal/>
    </border>
    <border>
      <left/>
      <right style="thin">
        <color rgb="FFBFBFBF"/>
      </right>
      <top style="thin">
        <color rgb="FFBFBFBF"/>
      </top>
      <bottom style="thin">
        <color rgb="FFBFBFBF"/>
      </bottom>
      <diagonal/>
    </border>
    <border>
      <left style="thin">
        <color rgb="FFA6A6A6"/>
      </left>
      <right style="thin">
        <color rgb="FFA6A6A6"/>
      </right>
      <top/>
      <bottom style="thin">
        <color rgb="FFA6A6A6"/>
      </bottom>
      <diagonal/>
    </border>
    <border>
      <left/>
      <right/>
      <top style="thick">
        <color rgb="FFA6A6A6"/>
      </top>
      <bottom style="thick">
        <color rgb="FFA6A6A6"/>
      </bottom>
      <diagonal/>
    </border>
    <border>
      <left/>
      <right/>
      <top style="thick">
        <color rgb="FFA6A6A6"/>
      </top>
      <bottom/>
      <diagonal/>
    </border>
    <border>
      <left/>
      <right/>
      <top/>
      <bottom style="thick">
        <color rgb="FFA6A6A6"/>
      </bottom>
      <diagonal/>
    </border>
    <border>
      <left/>
      <right style="thin">
        <color rgb="FFA6A6A6"/>
      </right>
      <top style="thick">
        <color rgb="FFA6A6A6"/>
      </top>
      <bottom style="medium">
        <color rgb="FFA6A6A6"/>
      </bottom>
      <diagonal/>
    </border>
    <border>
      <left style="thin">
        <color rgb="FFA6A6A6"/>
      </left>
      <right/>
      <top/>
      <bottom style="thin">
        <color rgb="FFA6A6A6"/>
      </bottom>
      <diagonal/>
    </border>
    <border>
      <left style="thin">
        <color rgb="FFA6A6A6"/>
      </left>
      <right/>
      <top style="thick">
        <color rgb="FFA6A6A6"/>
      </top>
      <bottom style="medium">
        <color rgb="FFA6A6A6"/>
      </bottom>
      <diagonal/>
    </border>
    <border>
      <left/>
      <right/>
      <top style="thick">
        <color rgb="FFA6A6A6"/>
      </top>
      <bottom style="medium">
        <color rgb="FFA6A6A6"/>
      </bottom>
      <diagonal/>
    </border>
    <border>
      <left style="thin">
        <color rgb="FFA6A6A6"/>
      </left>
      <right style="thin">
        <color rgb="FFA6A6A6"/>
      </right>
      <top style="thick">
        <color rgb="FFA6A6A6"/>
      </top>
      <bottom/>
      <diagonal/>
    </border>
    <border>
      <left/>
      <right style="medium">
        <color rgb="FFA6A6A6"/>
      </right>
      <top style="medium">
        <color rgb="FFA6A6A6"/>
      </top>
      <bottom style="medium">
        <color rgb="FFA6A6A6"/>
      </bottom>
      <diagonal/>
    </border>
    <border>
      <left/>
      <right/>
      <top style="medium">
        <color rgb="FFA6A6A6"/>
      </top>
      <bottom/>
      <diagonal/>
    </border>
    <border>
      <left/>
      <right style="medium">
        <color rgb="FFA6A6A6"/>
      </right>
      <top style="medium">
        <color rgb="FFA6A6A6"/>
      </top>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43" fontId="31" fillId="0" borderId="0" applyFont="0" applyFill="0" applyBorder="0" applyAlignment="0" applyProtection="0"/>
  </cellStyleXfs>
  <cellXfs count="711">
    <xf numFmtId="0" fontId="0" fillId="0" borderId="0" xfId="0"/>
    <xf numFmtId="0" fontId="0" fillId="0" borderId="0" xfId="0" applyAlignment="1">
      <alignment horizontal="center"/>
    </xf>
    <xf numFmtId="0" fontId="0" fillId="0" borderId="0" xfId="0" applyAlignment="1">
      <alignment horizontal="left"/>
    </xf>
    <xf numFmtId="2" fontId="0" fillId="0" borderId="0" xfId="0" applyNumberFormat="1" applyAlignment="1">
      <alignment horizontal="center"/>
    </xf>
    <xf numFmtId="0" fontId="0" fillId="0" borderId="1" xfId="0" applyBorder="1"/>
    <xf numFmtId="49" fontId="0" fillId="0" borderId="0" xfId="0" applyNumberFormat="1"/>
    <xf numFmtId="0" fontId="0" fillId="0" borderId="0" xfId="0" applyFill="1" applyAlignment="1">
      <alignment horizontal="center"/>
    </xf>
    <xf numFmtId="2"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xf numFmtId="0" fontId="0" fillId="0" borderId="0" xfId="0" applyFill="1" applyAlignment="1">
      <alignment horizontal="left"/>
    </xf>
    <xf numFmtId="0" fontId="0" fillId="0" borderId="0" xfId="0" applyNumberFormat="1" applyFill="1" applyAlignment="1">
      <alignment horizontal="center"/>
    </xf>
    <xf numFmtId="0" fontId="1" fillId="0" borderId="0" xfId="0" applyFont="1" applyFill="1"/>
    <xf numFmtId="0" fontId="0" fillId="0" borderId="0" xfId="0" applyFont="1"/>
    <xf numFmtId="0" fontId="0" fillId="0" borderId="0" xfId="0" applyFont="1" applyFill="1"/>
    <xf numFmtId="0" fontId="0" fillId="0" borderId="0" xfId="0" quotePrefix="1" applyFont="1" applyFill="1"/>
    <xf numFmtId="1" fontId="1" fillId="5" borderId="2" xfId="0" applyNumberFormat="1" applyFont="1" applyFill="1" applyBorder="1" applyAlignment="1">
      <alignment horizontal="center"/>
    </xf>
    <xf numFmtId="1" fontId="1" fillId="6" borderId="2" xfId="0" applyNumberFormat="1" applyFont="1" applyFill="1" applyBorder="1" applyAlignment="1">
      <alignment horizontal="center"/>
    </xf>
    <xf numFmtId="1" fontId="1" fillId="4" borderId="2" xfId="0" applyNumberFormat="1" applyFont="1" applyFill="1" applyBorder="1" applyAlignment="1">
      <alignment horizontal="center"/>
    </xf>
    <xf numFmtId="1" fontId="1" fillId="7" borderId="2" xfId="0" applyNumberFormat="1" applyFont="1" applyFill="1" applyBorder="1" applyAlignment="1">
      <alignment horizontal="center"/>
    </xf>
    <xf numFmtId="1" fontId="1" fillId="8" borderId="2" xfId="0" applyNumberFormat="1" applyFont="1" applyFill="1" applyBorder="1" applyAlignment="1">
      <alignment horizontal="center"/>
    </xf>
    <xf numFmtId="1" fontId="1" fillId="9" borderId="2" xfId="0" applyNumberFormat="1" applyFont="1" applyFill="1" applyBorder="1" applyAlignment="1">
      <alignment horizontal="center"/>
    </xf>
    <xf numFmtId="1" fontId="1" fillId="11" borderId="2" xfId="0" applyNumberFormat="1" applyFont="1" applyFill="1" applyBorder="1" applyAlignment="1">
      <alignment horizontal="center"/>
    </xf>
    <xf numFmtId="1" fontId="1" fillId="10" borderId="2" xfId="0" applyNumberFormat="1" applyFont="1" applyFill="1" applyBorder="1" applyAlignment="1">
      <alignment horizontal="center"/>
    </xf>
    <xf numFmtId="0" fontId="1" fillId="0" borderId="2" xfId="0" applyFont="1" applyBorder="1" applyAlignment="1">
      <alignment horizontal="right"/>
    </xf>
    <xf numFmtId="0" fontId="0" fillId="0" borderId="2" xfId="0" applyBorder="1" applyAlignment="1">
      <alignment horizontal="center"/>
    </xf>
    <xf numFmtId="0" fontId="1" fillId="0" borderId="2" xfId="0" applyFont="1" applyBorder="1" applyAlignment="1">
      <alignment horizontal="center"/>
    </xf>
    <xf numFmtId="49" fontId="0" fillId="0" borderId="0" xfId="0" applyNumberFormat="1" applyAlignment="1">
      <alignment horizontal="center"/>
    </xf>
    <xf numFmtId="49" fontId="0" fillId="0" borderId="3" xfId="0" applyNumberFormat="1" applyBorder="1" applyAlignment="1">
      <alignment horizontal="center"/>
    </xf>
    <xf numFmtId="0" fontId="0" fillId="0" borderId="3" xfId="0" applyBorder="1" applyAlignment="1">
      <alignment horizontal="center"/>
    </xf>
    <xf numFmtId="0" fontId="1" fillId="0" borderId="0" xfId="0" applyFont="1" applyFill="1" applyBorder="1" applyAlignment="1">
      <alignment horizontal="center"/>
    </xf>
    <xf numFmtId="0" fontId="1" fillId="0" borderId="9" xfId="0" applyFont="1" applyFill="1" applyBorder="1" applyAlignment="1">
      <alignment horizontal="center"/>
    </xf>
    <xf numFmtId="0" fontId="1" fillId="0" borderId="10" xfId="0" applyFont="1" applyFill="1" applyBorder="1" applyAlignment="1">
      <alignment horizontal="center" wrapText="1"/>
    </xf>
    <xf numFmtId="0" fontId="1" fillId="0" borderId="11" xfId="0" applyFont="1" applyFill="1" applyBorder="1" applyAlignment="1">
      <alignment horizontal="center"/>
    </xf>
    <xf numFmtId="1" fontId="1" fillId="5" borderId="9" xfId="0" applyNumberFormat="1" applyFont="1" applyFill="1" applyBorder="1" applyAlignment="1">
      <alignment horizontal="center"/>
    </xf>
    <xf numFmtId="1" fontId="1" fillId="6" borderId="10" xfId="0" applyNumberFormat="1" applyFont="1" applyFill="1" applyBorder="1" applyAlignment="1">
      <alignment horizontal="center"/>
    </xf>
    <xf numFmtId="1" fontId="1" fillId="4" borderId="10" xfId="0" applyNumberFormat="1" applyFont="1" applyFill="1" applyBorder="1" applyAlignment="1">
      <alignment horizontal="center"/>
    </xf>
    <xf numFmtId="1" fontId="1" fillId="7" borderId="10" xfId="0" applyNumberFormat="1" applyFont="1" applyFill="1" applyBorder="1" applyAlignment="1">
      <alignment horizontal="center"/>
    </xf>
    <xf numFmtId="1" fontId="1" fillId="9" borderId="10" xfId="0" applyNumberFormat="1" applyFont="1" applyFill="1" applyBorder="1" applyAlignment="1">
      <alignment horizontal="center"/>
    </xf>
    <xf numFmtId="1" fontId="1" fillId="8" borderId="10" xfId="0" applyNumberFormat="1" applyFont="1" applyFill="1" applyBorder="1" applyAlignment="1">
      <alignment horizontal="center"/>
    </xf>
    <xf numFmtId="1" fontId="1" fillId="10" borderId="10" xfId="0" applyNumberFormat="1" applyFont="1" applyFill="1" applyBorder="1" applyAlignment="1">
      <alignment horizontal="center"/>
    </xf>
    <xf numFmtId="1" fontId="1" fillId="11" borderId="11" xfId="0" applyNumberFormat="1" applyFont="1" applyFill="1" applyBorder="1" applyAlignment="1">
      <alignment horizontal="center"/>
    </xf>
    <xf numFmtId="2" fontId="1" fillId="0" borderId="4" xfId="0" applyNumberFormat="1" applyFont="1" applyFill="1" applyBorder="1" applyAlignment="1">
      <alignment horizontal="center" wrapText="1"/>
    </xf>
    <xf numFmtId="0" fontId="0" fillId="0" borderId="1" xfId="0" applyFont="1" applyBorder="1"/>
    <xf numFmtId="49" fontId="0" fillId="0" borderId="1" xfId="0" applyNumberFormat="1" applyBorder="1"/>
    <xf numFmtId="0" fontId="0" fillId="0" borderId="0" xfId="0" applyFill="1" applyAlignment="1">
      <alignment vertical="center"/>
    </xf>
    <xf numFmtId="0" fontId="1" fillId="0" borderId="1" xfId="0" applyFont="1" applyBorder="1"/>
    <xf numFmtId="164" fontId="0" fillId="0" borderId="0" xfId="0" applyNumberFormat="1" applyFill="1" applyAlignment="1">
      <alignment horizontal="center"/>
    </xf>
    <xf numFmtId="0" fontId="1" fillId="0" borderId="0" xfId="0" applyFont="1" applyBorder="1"/>
    <xf numFmtId="1" fontId="1" fillId="12" borderId="10" xfId="0" applyNumberFormat="1" applyFont="1" applyFill="1" applyBorder="1" applyAlignment="1">
      <alignment horizontal="center"/>
    </xf>
    <xf numFmtId="0" fontId="0" fillId="0" borderId="16" xfId="0" applyBorder="1"/>
    <xf numFmtId="0" fontId="0" fillId="0" borderId="18" xfId="0" applyBorder="1"/>
    <xf numFmtId="0" fontId="0" fillId="0" borderId="0" xfId="0" applyBorder="1"/>
    <xf numFmtId="0" fontId="0" fillId="0" borderId="0" xfId="0" applyBorder="1" applyAlignment="1">
      <alignment horizontal="center"/>
    </xf>
    <xf numFmtId="0" fontId="0" fillId="0" borderId="18" xfId="0" applyBorder="1"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left" vertical="center"/>
    </xf>
    <xf numFmtId="0" fontId="0" fillId="0" borderId="19" xfId="0" applyBorder="1"/>
    <xf numFmtId="0" fontId="0" fillId="0" borderId="20" xfId="0" applyBorder="1"/>
    <xf numFmtId="0" fontId="1" fillId="0" borderId="20" xfId="0" applyFont="1" applyBorder="1" applyAlignment="1">
      <alignment horizontal="right"/>
    </xf>
    <xf numFmtId="0" fontId="1" fillId="0" borderId="17" xfId="0" applyFont="1" applyBorder="1" applyAlignment="1">
      <alignment horizontal="right"/>
    </xf>
    <xf numFmtId="0" fontId="1" fillId="0" borderId="20" xfId="0" applyFont="1" applyBorder="1" applyAlignment="1">
      <alignment horizontal="right" vertical="center"/>
    </xf>
    <xf numFmtId="0" fontId="0" fillId="0" borderId="21" xfId="0" applyBorder="1"/>
    <xf numFmtId="0" fontId="1" fillId="0" borderId="24" xfId="0" applyFont="1" applyFill="1" applyBorder="1" applyAlignment="1">
      <alignment horizontal="center"/>
    </xf>
    <xf numFmtId="0" fontId="0" fillId="0" borderId="25" xfId="0" applyBorder="1" applyAlignment="1">
      <alignment horizontal="center"/>
    </xf>
    <xf numFmtId="0" fontId="0" fillId="0" borderId="26" xfId="0" applyBorder="1"/>
    <xf numFmtId="1" fontId="0" fillId="5" borderId="0" xfId="0" applyNumberFormat="1" applyFill="1" applyBorder="1" applyAlignment="1">
      <alignment horizontal="center"/>
    </xf>
    <xf numFmtId="0" fontId="0" fillId="0" borderId="26" xfId="0" applyBorder="1" applyAlignment="1">
      <alignment horizontal="center"/>
    </xf>
    <xf numFmtId="1" fontId="0" fillId="6" borderId="0" xfId="0" applyNumberFormat="1" applyFill="1" applyBorder="1" applyAlignment="1">
      <alignment horizontal="center"/>
    </xf>
    <xf numFmtId="1" fontId="0" fillId="4" borderId="0" xfId="0" applyNumberFormat="1" applyFill="1" applyBorder="1" applyAlignment="1">
      <alignment horizontal="center"/>
    </xf>
    <xf numFmtId="1" fontId="0" fillId="12" borderId="0" xfId="0" applyNumberFormat="1" applyFill="1" applyBorder="1" applyAlignment="1">
      <alignment horizontal="center"/>
    </xf>
    <xf numFmtId="1" fontId="0" fillId="7" borderId="0" xfId="0" applyNumberFormat="1" applyFill="1" applyBorder="1" applyAlignment="1">
      <alignment horizontal="center"/>
    </xf>
    <xf numFmtId="1" fontId="0" fillId="9" borderId="0" xfId="0" applyNumberFormat="1" applyFill="1" applyBorder="1" applyAlignment="1">
      <alignment horizontal="center"/>
    </xf>
    <xf numFmtId="1" fontId="0" fillId="8" borderId="0" xfId="0" applyNumberFormat="1" applyFill="1" applyBorder="1" applyAlignment="1">
      <alignment horizontal="center"/>
    </xf>
    <xf numFmtId="1" fontId="0" fillId="10" borderId="0" xfId="0" applyNumberFormat="1" applyFill="1" applyBorder="1" applyAlignment="1">
      <alignment horizontal="center"/>
    </xf>
    <xf numFmtId="1" fontId="0" fillId="0" borderId="0" xfId="0" applyNumberFormat="1" applyFill="1" applyBorder="1" applyAlignment="1">
      <alignment horizontal="center"/>
    </xf>
    <xf numFmtId="1" fontId="0" fillId="0" borderId="17" xfId="0" applyNumberFormat="1" applyFill="1" applyBorder="1" applyAlignment="1">
      <alignment horizontal="center"/>
    </xf>
    <xf numFmtId="0" fontId="0" fillId="0" borderId="28" xfId="0" applyBorder="1"/>
    <xf numFmtId="0" fontId="0" fillId="0" borderId="29" xfId="0" applyBorder="1"/>
    <xf numFmtId="0" fontId="0" fillId="0" borderId="30" xfId="0" applyBorder="1"/>
    <xf numFmtId="0" fontId="0" fillId="0" borderId="31" xfId="0" applyBorder="1" applyAlignment="1">
      <alignment horizontal="center" vertical="center"/>
    </xf>
    <xf numFmtId="0" fontId="0" fillId="0" borderId="32" xfId="0" applyBorder="1" applyAlignment="1">
      <alignment horizontal="center" vertical="center"/>
    </xf>
    <xf numFmtId="0" fontId="0" fillId="0" borderId="31" xfId="0" applyBorder="1"/>
    <xf numFmtId="0" fontId="0" fillId="0" borderId="32" xfId="0" applyBorder="1"/>
    <xf numFmtId="0" fontId="0" fillId="0" borderId="33" xfId="0" applyBorder="1"/>
    <xf numFmtId="0" fontId="0" fillId="0" borderId="34" xfId="0" applyBorder="1"/>
    <xf numFmtId="1" fontId="0" fillId="0" borderId="34" xfId="0" applyNumberFormat="1" applyFill="1" applyBorder="1" applyAlignment="1">
      <alignment horizontal="center"/>
    </xf>
    <xf numFmtId="0" fontId="0" fillId="0" borderId="35" xfId="0" applyBorder="1"/>
    <xf numFmtId="1" fontId="0" fillId="0" borderId="29" xfId="0" applyNumberFormat="1" applyFill="1" applyBorder="1" applyAlignment="1">
      <alignment horizontal="center"/>
    </xf>
    <xf numFmtId="0" fontId="1" fillId="0" borderId="31" xfId="0" applyFont="1" applyBorder="1" applyAlignment="1">
      <alignment horizontal="center"/>
    </xf>
    <xf numFmtId="0" fontId="0" fillId="0" borderId="31" xfId="0" applyBorder="1" applyAlignment="1">
      <alignment horizontal="center"/>
    </xf>
    <xf numFmtId="0" fontId="0" fillId="13" borderId="21" xfId="0" applyFill="1" applyBorder="1" applyAlignment="1">
      <alignment horizontal="center"/>
    </xf>
    <xf numFmtId="0" fontId="0" fillId="0" borderId="0" xfId="0" applyBorder="1" applyAlignment="1">
      <alignment horizontal="left"/>
    </xf>
    <xf numFmtId="0" fontId="0" fillId="0" borderId="0" xfId="0" applyBorder="1" applyAlignment="1">
      <alignment horizontal="right"/>
    </xf>
    <xf numFmtId="0" fontId="1" fillId="0" borderId="36" xfId="0" applyFont="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0" xfId="0" applyFont="1" applyFill="1" applyBorder="1" applyAlignment="1">
      <alignment horizontal="left"/>
    </xf>
    <xf numFmtId="1" fontId="0" fillId="11" borderId="0" xfId="0" applyNumberFormat="1" applyFill="1" applyBorder="1" applyAlignment="1">
      <alignment horizontal="center"/>
    </xf>
    <xf numFmtId="1" fontId="0" fillId="0" borderId="18" xfId="0" applyNumberFormat="1" applyFill="1" applyBorder="1" applyAlignment="1">
      <alignment horizontal="center"/>
    </xf>
    <xf numFmtId="0" fontId="1" fillId="0" borderId="39" xfId="0" applyFont="1" applyBorder="1"/>
    <xf numFmtId="0" fontId="1" fillId="0" borderId="22" xfId="0" applyFont="1" applyBorder="1" applyAlignment="1">
      <alignment horizontal="center"/>
    </xf>
    <xf numFmtId="0" fontId="1" fillId="0" borderId="23" xfId="0" applyFont="1" applyBorder="1" applyAlignment="1">
      <alignment horizontal="center"/>
    </xf>
    <xf numFmtId="0" fontId="0" fillId="0" borderId="25" xfId="0" applyBorder="1" applyAlignment="1">
      <alignment horizontal="left"/>
    </xf>
    <xf numFmtId="0" fontId="0" fillId="0" borderId="32" xfId="0" applyBorder="1" applyAlignment="1">
      <alignment horizontal="left"/>
    </xf>
    <xf numFmtId="0" fontId="0" fillId="0" borderId="0" xfId="0" applyFill="1" applyBorder="1" applyAlignment="1">
      <alignment horizontal="left"/>
    </xf>
    <xf numFmtId="0" fontId="1" fillId="0" borderId="40" xfId="0" applyFont="1" applyBorder="1" applyAlignment="1">
      <alignment horizontal="center"/>
    </xf>
    <xf numFmtId="1" fontId="1" fillId="0" borderId="20" xfId="0" applyNumberFormat="1" applyFont="1" applyFill="1" applyBorder="1" applyAlignment="1">
      <alignment horizontal="right"/>
    </xf>
    <xf numFmtId="1" fontId="0" fillId="13" borderId="21" xfId="0" applyNumberFormat="1" applyFill="1" applyBorder="1" applyAlignment="1">
      <alignment horizontal="center"/>
    </xf>
    <xf numFmtId="1" fontId="1" fillId="12" borderId="2" xfId="0" applyNumberFormat="1" applyFont="1" applyFill="1" applyBorder="1" applyAlignment="1">
      <alignment horizontal="center"/>
    </xf>
    <xf numFmtId="0" fontId="0" fillId="0" borderId="0" xfId="0" applyFill="1" applyBorder="1" applyAlignment="1">
      <alignment horizontal="center"/>
    </xf>
    <xf numFmtId="0" fontId="0" fillId="0" borderId="20" xfId="0" applyFill="1" applyBorder="1" applyAlignment="1">
      <alignment horizontal="left" vertical="center"/>
    </xf>
    <xf numFmtId="0" fontId="0" fillId="0" borderId="21" xfId="0" applyBorder="1" applyAlignment="1">
      <alignment horizontal="center" vertical="center"/>
    </xf>
    <xf numFmtId="0" fontId="0" fillId="0" borderId="0" xfId="0" applyAlignment="1">
      <alignment vertical="center"/>
    </xf>
    <xf numFmtId="0" fontId="0" fillId="0" borderId="25" xfId="0" applyFill="1"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38" xfId="0" applyFill="1" applyBorder="1" applyAlignment="1">
      <alignment horizontal="center"/>
    </xf>
    <xf numFmtId="4" fontId="0" fillId="0" borderId="0" xfId="0" applyNumberFormat="1" applyFill="1" applyAlignment="1">
      <alignment horizontal="center"/>
    </xf>
    <xf numFmtId="0" fontId="1" fillId="0" borderId="24" xfId="0" applyFont="1" applyBorder="1" applyAlignment="1">
      <alignment horizontal="center"/>
    </xf>
    <xf numFmtId="0" fontId="0" fillId="0" borderId="21" xfId="0" applyBorder="1" applyAlignment="1">
      <alignment horizontal="center"/>
    </xf>
    <xf numFmtId="0" fontId="1" fillId="0" borderId="20" xfId="0" applyFont="1" applyFill="1" applyBorder="1" applyAlignment="1">
      <alignment horizontal="right"/>
    </xf>
    <xf numFmtId="0" fontId="0" fillId="0" borderId="20" xfId="0" applyFill="1" applyBorder="1" applyAlignment="1">
      <alignment horizontal="left"/>
    </xf>
    <xf numFmtId="2" fontId="0" fillId="0" borderId="21" xfId="0" applyNumberFormat="1" applyFill="1" applyBorder="1" applyAlignment="1">
      <alignment horizontal="center"/>
    </xf>
    <xf numFmtId="0" fontId="0" fillId="0" borderId="41" xfId="0" applyBorder="1" applyAlignment="1">
      <alignment horizontal="center"/>
    </xf>
    <xf numFmtId="0" fontId="0" fillId="0" borderId="37" xfId="0" applyFill="1" applyBorder="1" applyAlignment="1">
      <alignment horizontal="center"/>
    </xf>
    <xf numFmtId="0" fontId="1" fillId="0" borderId="42" xfId="0" applyFont="1" applyFill="1" applyBorder="1" applyAlignment="1">
      <alignment horizontal="center"/>
    </xf>
    <xf numFmtId="0" fontId="0" fillId="0" borderId="4" xfId="0" applyFill="1" applyBorder="1" applyAlignment="1">
      <alignment horizontal="center"/>
    </xf>
    <xf numFmtId="0" fontId="0" fillId="0" borderId="25" xfId="0" applyBorder="1"/>
    <xf numFmtId="0" fontId="0" fillId="0" borderId="17" xfId="0" applyBorder="1"/>
    <xf numFmtId="0" fontId="0" fillId="0" borderId="17" xfId="0" applyBorder="1" applyAlignment="1">
      <alignment horizontal="center"/>
    </xf>
    <xf numFmtId="0" fontId="0" fillId="0" borderId="0" xfId="0" applyAlignment="1">
      <alignment horizontal="right"/>
    </xf>
    <xf numFmtId="0" fontId="1" fillId="0" borderId="0" xfId="0" applyFont="1" applyBorder="1" applyAlignment="1">
      <alignment horizontal="right"/>
    </xf>
    <xf numFmtId="0" fontId="0" fillId="0" borderId="22" xfId="0" applyBorder="1"/>
    <xf numFmtId="0" fontId="1" fillId="0" borderId="23" xfId="0" applyFont="1" applyBorder="1"/>
    <xf numFmtId="0" fontId="0" fillId="0" borderId="0" xfId="0" applyFill="1" applyBorder="1" applyAlignment="1">
      <alignment horizontal="right"/>
    </xf>
    <xf numFmtId="0" fontId="0" fillId="0" borderId="34" xfId="0" applyBorder="1" applyAlignment="1">
      <alignment horizontal="center"/>
    </xf>
    <xf numFmtId="0" fontId="1" fillId="0" borderId="0" xfId="0" applyFont="1" applyFill="1" applyBorder="1" applyAlignment="1">
      <alignment horizontal="right" vertical="center"/>
    </xf>
    <xf numFmtId="0" fontId="0" fillId="0" borderId="0" xfId="0" applyFill="1" applyBorder="1" applyAlignment="1">
      <alignment horizontal="center" vertical="center"/>
    </xf>
    <xf numFmtId="0" fontId="0" fillId="0" borderId="0" xfId="0" applyFill="1" applyBorder="1"/>
    <xf numFmtId="0" fontId="1" fillId="0" borderId="19" xfId="0" applyFont="1" applyBorder="1" applyAlignment="1">
      <alignment horizontal="right" vertical="center"/>
    </xf>
    <xf numFmtId="0" fontId="11"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left" vertical="center"/>
    </xf>
    <xf numFmtId="0" fontId="11" fillId="0" borderId="0" xfId="0" applyFont="1" applyBorder="1"/>
    <xf numFmtId="0" fontId="1" fillId="0" borderId="0" xfId="0" applyFont="1" applyBorder="1" applyAlignment="1">
      <alignment horizontal="center"/>
    </xf>
    <xf numFmtId="0" fontId="1" fillId="0" borderId="14" xfId="0" applyFont="1" applyBorder="1" applyAlignment="1">
      <alignment horizontal="center"/>
    </xf>
    <xf numFmtId="0" fontId="1" fillId="0" borderId="15" xfId="0" applyFont="1" applyBorder="1" applyAlignment="1">
      <alignment horizontal="center"/>
    </xf>
    <xf numFmtId="0" fontId="0" fillId="0" borderId="13" xfId="0" applyBorder="1" applyAlignment="1">
      <alignment vertical="center"/>
    </xf>
    <xf numFmtId="0" fontId="1" fillId="0" borderId="14" xfId="0" applyFont="1" applyBorder="1" applyAlignment="1">
      <alignment vertical="center"/>
    </xf>
    <xf numFmtId="0" fontId="1" fillId="0" borderId="14"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horizontal="center"/>
    </xf>
    <xf numFmtId="0" fontId="1" fillId="0" borderId="18" xfId="0" applyFont="1" applyBorder="1" applyAlignment="1">
      <alignment horizontal="center"/>
    </xf>
    <xf numFmtId="0" fontId="0" fillId="0" borderId="14" xfId="0" applyBorder="1" applyAlignment="1">
      <alignment vertical="center"/>
    </xf>
    <xf numFmtId="0" fontId="1" fillId="0" borderId="0" xfId="0" applyFont="1" applyBorder="1" applyAlignment="1">
      <alignment horizontal="right" vertical="center"/>
    </xf>
    <xf numFmtId="0" fontId="0" fillId="0" borderId="0" xfId="0" applyBorder="1" applyAlignment="1">
      <alignment vertical="center"/>
    </xf>
    <xf numFmtId="0" fontId="1" fillId="0" borderId="0" xfId="0" applyFont="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1" fillId="0" borderId="29" xfId="0" applyFont="1" applyBorder="1" applyAlignment="1">
      <alignment horizontal="right" vertical="center"/>
    </xf>
    <xf numFmtId="0" fontId="0" fillId="0" borderId="31" xfId="0" applyBorder="1" applyAlignment="1">
      <alignment vertical="center"/>
    </xf>
    <xf numFmtId="0" fontId="0" fillId="0" borderId="32" xfId="0" applyBorder="1" applyAlignment="1">
      <alignment horizontal="center"/>
    </xf>
    <xf numFmtId="0" fontId="0" fillId="0" borderId="33" xfId="0" applyBorder="1" applyAlignment="1">
      <alignment vertical="center"/>
    </xf>
    <xf numFmtId="0" fontId="0" fillId="0" borderId="34" xfId="0" applyBorder="1" applyAlignment="1">
      <alignment horizontal="center" vertical="center"/>
    </xf>
    <xf numFmtId="0" fontId="0" fillId="0" borderId="34" xfId="0" applyBorder="1" applyAlignment="1">
      <alignment vertical="center"/>
    </xf>
    <xf numFmtId="0" fontId="0" fillId="0" borderId="35" xfId="0" applyBorder="1" applyAlignment="1">
      <alignment horizontal="center"/>
    </xf>
    <xf numFmtId="0" fontId="0" fillId="15" borderId="0" xfId="0" applyFill="1" applyBorder="1" applyAlignment="1">
      <alignment horizontal="center" vertical="center"/>
    </xf>
    <xf numFmtId="0" fontId="1" fillId="0" borderId="0" xfId="0" applyFont="1" applyFill="1" applyBorder="1"/>
    <xf numFmtId="0" fontId="0" fillId="0" borderId="19" xfId="0" applyBorder="1" applyAlignment="1">
      <alignment horizontal="center" vertical="center"/>
    </xf>
    <xf numFmtId="0" fontId="0" fillId="0" borderId="14" xfId="0" applyFill="1" applyBorder="1" applyAlignment="1">
      <alignment vertical="center"/>
    </xf>
    <xf numFmtId="0" fontId="1" fillId="16" borderId="17" xfId="0" applyFont="1" applyFill="1" applyBorder="1" applyAlignment="1">
      <alignment horizontal="center" vertical="center"/>
    </xf>
    <xf numFmtId="0" fontId="0" fillId="0" borderId="32" xfId="0" applyBorder="1" applyAlignment="1">
      <alignment horizontal="left" vertical="center"/>
    </xf>
    <xf numFmtId="3" fontId="0" fillId="0" borderId="0" xfId="0" applyNumberFormat="1" applyFill="1" applyBorder="1" applyAlignment="1">
      <alignment horizontal="right" vertical="center"/>
    </xf>
    <xf numFmtId="0" fontId="0" fillId="13" borderId="21" xfId="0" applyFill="1" applyBorder="1" applyAlignment="1">
      <alignment horizontal="center" vertical="center"/>
    </xf>
    <xf numFmtId="0" fontId="0" fillId="15" borderId="25" xfId="0" applyFill="1" applyBorder="1" applyAlignment="1">
      <alignment horizontal="center" vertical="center"/>
    </xf>
    <xf numFmtId="0" fontId="0" fillId="0" borderId="25" xfId="0" applyBorder="1" applyAlignment="1">
      <alignment horizontal="center" vertical="center"/>
    </xf>
    <xf numFmtId="0" fontId="0" fillId="15" borderId="16" xfId="0" applyFill="1" applyBorder="1" applyAlignment="1">
      <alignment horizontal="center" vertical="center"/>
    </xf>
    <xf numFmtId="0" fontId="0" fillId="15" borderId="17" xfId="0" applyFill="1" applyBorder="1" applyAlignment="1">
      <alignment horizontal="center" vertical="center"/>
    </xf>
    <xf numFmtId="167" fontId="0" fillId="0" borderId="0" xfId="0" applyNumberFormat="1" applyFill="1"/>
    <xf numFmtId="2" fontId="0" fillId="0" borderId="0" xfId="0" applyNumberFormat="1" applyFill="1" applyAlignment="1">
      <alignment horizontal="right"/>
    </xf>
    <xf numFmtId="0" fontId="1" fillId="0" borderId="0" xfId="0" applyFont="1" applyAlignment="1">
      <alignment horizontal="right"/>
    </xf>
    <xf numFmtId="0" fontId="1" fillId="0" borderId="0" xfId="0" applyFont="1"/>
    <xf numFmtId="0" fontId="1" fillId="0" borderId="0" xfId="0" applyFont="1" applyAlignment="1">
      <alignment horizontal="left"/>
    </xf>
    <xf numFmtId="0" fontId="1" fillId="0" borderId="0" xfId="0" applyFont="1" applyAlignment="1">
      <alignment horizontal="center"/>
    </xf>
    <xf numFmtId="0" fontId="0" fillId="0" borderId="19" xfId="0" applyFill="1" applyBorder="1" applyAlignment="1">
      <alignment horizontal="center" vertical="center"/>
    </xf>
    <xf numFmtId="0" fontId="1" fillId="0" borderId="20" xfId="0" applyFont="1" applyFill="1" applyBorder="1" applyAlignment="1">
      <alignment horizontal="right" vertical="center"/>
    </xf>
    <xf numFmtId="0" fontId="0" fillId="0" borderId="19" xfId="0" applyBorder="1" applyAlignment="1">
      <alignment vertical="center"/>
    </xf>
    <xf numFmtId="49" fontId="0" fillId="15" borderId="0" xfId="0" applyNumberFormat="1" applyFill="1" applyBorder="1" applyAlignment="1">
      <alignment horizontal="center" vertical="center"/>
    </xf>
    <xf numFmtId="0" fontId="1" fillId="0" borderId="17" xfId="0" applyFont="1" applyBorder="1" applyAlignment="1">
      <alignment horizontal="right" vertical="center"/>
    </xf>
    <xf numFmtId="0" fontId="0" fillId="13" borderId="17" xfId="0" applyFill="1" applyBorder="1"/>
    <xf numFmtId="0" fontId="0" fillId="13" borderId="18" xfId="0" applyFill="1" applyBorder="1"/>
    <xf numFmtId="0" fontId="0" fillId="0" borderId="12" xfId="0" applyBorder="1"/>
    <xf numFmtId="0" fontId="0" fillId="0" borderId="27" xfId="0" applyBorder="1" applyAlignment="1">
      <alignment horizontal="right"/>
    </xf>
    <xf numFmtId="1" fontId="1" fillId="0" borderId="5" xfId="0" applyNumberFormat="1" applyFont="1" applyFill="1" applyBorder="1" applyAlignment="1">
      <alignment horizontal="right"/>
    </xf>
    <xf numFmtId="0" fontId="8" fillId="0" borderId="0" xfId="0" applyFont="1" applyBorder="1"/>
    <xf numFmtId="0" fontId="0" fillId="0" borderId="26" xfId="0" applyBorder="1" applyAlignment="1">
      <alignment horizontal="center" vertical="center"/>
    </xf>
    <xf numFmtId="0" fontId="0" fillId="15" borderId="26" xfId="0" applyFill="1" applyBorder="1" applyAlignment="1">
      <alignment horizontal="center" vertical="center"/>
    </xf>
    <xf numFmtId="0" fontId="1" fillId="0" borderId="1" xfId="0" applyFont="1" applyFill="1" applyBorder="1"/>
    <xf numFmtId="0" fontId="1" fillId="0" borderId="19" xfId="0" applyFont="1" applyFill="1" applyBorder="1" applyAlignment="1">
      <alignment horizontal="right"/>
    </xf>
    <xf numFmtId="0" fontId="0" fillId="0" borderId="20" xfId="0" applyFill="1" applyBorder="1"/>
    <xf numFmtId="0" fontId="1" fillId="0" borderId="13" xfId="0" applyFont="1" applyBorder="1" applyAlignment="1">
      <alignment horizontal="right"/>
    </xf>
    <xf numFmtId="0" fontId="1" fillId="0" borderId="25" xfId="0" applyFont="1" applyFill="1" applyBorder="1" applyAlignment="1">
      <alignment horizontal="right"/>
    </xf>
    <xf numFmtId="0" fontId="1" fillId="0" borderId="16" xfId="0" applyFont="1" applyFill="1" applyBorder="1" applyAlignment="1">
      <alignment horizontal="right"/>
    </xf>
    <xf numFmtId="0" fontId="0" fillId="13" borderId="14" xfId="0" applyFill="1" applyBorder="1"/>
    <xf numFmtId="0" fontId="0" fillId="13" borderId="15" xfId="0" applyFill="1" applyBorder="1"/>
    <xf numFmtId="0" fontId="0" fillId="13" borderId="0" xfId="0" applyFill="1" applyBorder="1"/>
    <xf numFmtId="0" fontId="0" fillId="13" borderId="26" xfId="0" applyFill="1" applyBorder="1"/>
    <xf numFmtId="167" fontId="0" fillId="14" borderId="13" xfId="0" applyNumberFormat="1" applyFill="1" applyBorder="1" applyAlignment="1">
      <alignment horizontal="center"/>
    </xf>
    <xf numFmtId="0" fontId="0" fillId="0" borderId="16" xfId="0" applyBorder="1" applyAlignment="1">
      <alignment vertical="center"/>
    </xf>
    <xf numFmtId="1" fontId="1" fillId="0" borderId="20" xfId="0" applyNumberFormat="1" applyFont="1" applyFill="1" applyBorder="1" applyAlignment="1">
      <alignment horizontal="right" vertical="center"/>
    </xf>
    <xf numFmtId="1" fontId="1" fillId="5" borderId="0" xfId="0" applyNumberFormat="1" applyFont="1" applyFill="1" applyBorder="1" applyAlignment="1">
      <alignment horizontal="center"/>
    </xf>
    <xf numFmtId="1" fontId="1" fillId="6" borderId="0" xfId="0" applyNumberFormat="1" applyFont="1" applyFill="1" applyBorder="1" applyAlignment="1">
      <alignment horizontal="center"/>
    </xf>
    <xf numFmtId="1" fontId="1" fillId="4" borderId="0" xfId="0" applyNumberFormat="1" applyFont="1" applyFill="1" applyBorder="1" applyAlignment="1">
      <alignment horizontal="center"/>
    </xf>
    <xf numFmtId="1" fontId="1" fillId="12" borderId="0" xfId="0" applyNumberFormat="1" applyFont="1" applyFill="1" applyBorder="1" applyAlignment="1">
      <alignment horizontal="center"/>
    </xf>
    <xf numFmtId="1" fontId="1" fillId="7" borderId="0" xfId="0" applyNumberFormat="1" applyFont="1" applyFill="1" applyBorder="1" applyAlignment="1">
      <alignment horizontal="center"/>
    </xf>
    <xf numFmtId="1" fontId="1" fillId="9" borderId="0" xfId="0" applyNumberFormat="1" applyFont="1" applyFill="1" applyBorder="1" applyAlignment="1">
      <alignment horizontal="center"/>
    </xf>
    <xf numFmtId="1" fontId="1" fillId="8" borderId="0" xfId="0" applyNumberFormat="1" applyFont="1" applyFill="1" applyBorder="1" applyAlignment="1">
      <alignment horizontal="center"/>
    </xf>
    <xf numFmtId="1" fontId="1" fillId="10" borderId="0" xfId="0" applyNumberFormat="1" applyFont="1" applyFill="1" applyBorder="1" applyAlignment="1">
      <alignment horizontal="center"/>
    </xf>
    <xf numFmtId="1" fontId="1" fillId="11" borderId="0" xfId="0" applyNumberFormat="1" applyFont="1" applyFill="1" applyBorder="1" applyAlignment="1">
      <alignment horizontal="center"/>
    </xf>
    <xf numFmtId="0" fontId="0" fillId="0" borderId="31" xfId="0" applyBorder="1" applyAlignment="1">
      <alignment horizontal="righ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0" fillId="15" borderId="14" xfId="0" applyNumberFormat="1" applyFill="1" applyBorder="1" applyAlignment="1">
      <alignment horizontal="center" vertical="center"/>
    </xf>
    <xf numFmtId="0" fontId="0" fillId="19" borderId="0" xfId="0" applyFill="1" applyBorder="1" applyAlignment="1">
      <alignment horizontal="center" vertical="center"/>
    </xf>
    <xf numFmtId="49" fontId="0" fillId="15" borderId="17" xfId="0" applyNumberFormat="1" applyFill="1" applyBorder="1" applyAlignment="1">
      <alignment horizontal="center" vertical="center"/>
    </xf>
    <xf numFmtId="0" fontId="0" fillId="15" borderId="15" xfId="0" applyFill="1" applyBorder="1" applyAlignment="1">
      <alignment horizontal="center" vertical="center"/>
    </xf>
    <xf numFmtId="0" fontId="0" fillId="15" borderId="18" xfId="0" applyFill="1" applyBorder="1" applyAlignment="1">
      <alignment horizontal="center" vertical="center"/>
    </xf>
    <xf numFmtId="0" fontId="0" fillId="0" borderId="0" xfId="0" applyAlignment="1">
      <alignment horizontal="left" vertical="center"/>
    </xf>
    <xf numFmtId="0" fontId="0" fillId="0" borderId="15" xfId="0" applyBorder="1" applyAlignment="1">
      <alignment horizontal="center"/>
    </xf>
    <xf numFmtId="0" fontId="1" fillId="0" borderId="25" xfId="0" applyFont="1" applyBorder="1" applyAlignment="1">
      <alignment horizontal="right"/>
    </xf>
    <xf numFmtId="0" fontId="0" fillId="0" borderId="26" xfId="0" applyBorder="1" applyAlignment="1">
      <alignment horizontal="left" indent="1"/>
    </xf>
    <xf numFmtId="0" fontId="1" fillId="0" borderId="16" xfId="0" applyFont="1" applyBorder="1" applyAlignment="1">
      <alignment horizontal="right"/>
    </xf>
    <xf numFmtId="3" fontId="0" fillId="0" borderId="0" xfId="0" applyNumberFormat="1" applyFill="1" applyBorder="1" applyAlignment="1">
      <alignment horizontal="left" vertical="center"/>
    </xf>
    <xf numFmtId="0" fontId="0" fillId="0" borderId="13" xfId="0" applyBorder="1"/>
    <xf numFmtId="0" fontId="0" fillId="0" borderId="15" xfId="0" applyBorder="1"/>
    <xf numFmtId="0" fontId="0" fillId="0" borderId="18" xfId="0" applyBorder="1" applyAlignment="1">
      <alignment horizontal="center" vertical="center"/>
    </xf>
    <xf numFmtId="0" fontId="0" fillId="0" borderId="20" xfId="0" applyBorder="1" applyAlignment="1">
      <alignment horizontal="left"/>
    </xf>
    <xf numFmtId="0" fontId="0" fillId="0" borderId="21" xfId="0" applyFill="1" applyBorder="1" applyAlignment="1">
      <alignment horizontal="left" vertical="center"/>
    </xf>
    <xf numFmtId="0" fontId="0" fillId="0" borderId="21" xfId="0" applyFill="1" applyBorder="1"/>
    <xf numFmtId="0" fontId="1" fillId="0" borderId="41" xfId="0" applyFont="1" applyBorder="1" applyAlignment="1">
      <alignment horizontal="center"/>
    </xf>
    <xf numFmtId="0" fontId="1" fillId="0" borderId="46" xfId="0" applyFont="1" applyFill="1" applyBorder="1" applyAlignment="1">
      <alignment horizontal="center"/>
    </xf>
    <xf numFmtId="0" fontId="1" fillId="0" borderId="47" xfId="0" applyFont="1" applyFill="1" applyBorder="1" applyAlignment="1">
      <alignment horizontal="center"/>
    </xf>
    <xf numFmtId="0" fontId="1" fillId="0" borderId="48" xfId="0" applyFont="1" applyFill="1" applyBorder="1" applyAlignment="1">
      <alignment horizontal="center"/>
    </xf>
    <xf numFmtId="0" fontId="1" fillId="0" borderId="49" xfId="0" applyFont="1" applyFill="1" applyBorder="1" applyAlignment="1">
      <alignment horizontal="center"/>
    </xf>
    <xf numFmtId="2" fontId="1" fillId="0" borderId="47" xfId="0" applyNumberFormat="1" applyFont="1" applyFill="1" applyBorder="1" applyAlignment="1">
      <alignment horizontal="center" wrapText="1"/>
    </xf>
    <xf numFmtId="0" fontId="1" fillId="0" borderId="10" xfId="0" applyFont="1" applyFill="1" applyBorder="1" applyAlignment="1">
      <alignment horizontal="center"/>
    </xf>
    <xf numFmtId="0" fontId="1" fillId="0" borderId="50" xfId="0" applyFont="1" applyFill="1" applyBorder="1" applyAlignment="1">
      <alignment horizontal="center"/>
    </xf>
    <xf numFmtId="2" fontId="1" fillId="0" borderId="51" xfId="0" applyNumberFormat="1" applyFont="1" applyFill="1" applyBorder="1" applyAlignment="1">
      <alignment horizontal="center" wrapText="1"/>
    </xf>
    <xf numFmtId="1" fontId="0" fillId="5" borderId="9" xfId="0" applyNumberFormat="1" applyFont="1" applyFill="1" applyBorder="1" applyAlignment="1">
      <alignment horizontal="center"/>
    </xf>
    <xf numFmtId="1" fontId="0" fillId="6" borderId="10" xfId="0" applyNumberFormat="1" applyFont="1" applyFill="1" applyBorder="1" applyAlignment="1">
      <alignment horizontal="center"/>
    </xf>
    <xf numFmtId="1" fontId="0" fillId="4" borderId="10" xfId="0" applyNumberFormat="1" applyFont="1" applyFill="1" applyBorder="1" applyAlignment="1">
      <alignment horizontal="center"/>
    </xf>
    <xf numFmtId="1" fontId="0" fillId="12" borderId="10" xfId="0" applyNumberFormat="1" applyFont="1" applyFill="1" applyBorder="1" applyAlignment="1">
      <alignment horizontal="center"/>
    </xf>
    <xf numFmtId="1" fontId="0" fillId="7" borderId="10" xfId="0" applyNumberFormat="1" applyFont="1" applyFill="1" applyBorder="1" applyAlignment="1">
      <alignment horizontal="center"/>
    </xf>
    <xf numFmtId="1" fontId="0" fillId="9" borderId="10" xfId="0" applyNumberFormat="1" applyFont="1" applyFill="1" applyBorder="1" applyAlignment="1">
      <alignment horizontal="center"/>
    </xf>
    <xf numFmtId="1" fontId="0" fillId="8" borderId="10" xfId="0" applyNumberFormat="1" applyFont="1" applyFill="1" applyBorder="1" applyAlignment="1">
      <alignment horizontal="center"/>
    </xf>
    <xf numFmtId="1" fontId="0" fillId="10" borderId="10" xfId="0" applyNumberFormat="1" applyFont="1" applyFill="1" applyBorder="1" applyAlignment="1">
      <alignment horizontal="center"/>
    </xf>
    <xf numFmtId="1" fontId="0" fillId="11" borderId="10" xfId="0" applyNumberFormat="1"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21" xfId="0" applyFill="1" applyBorder="1" applyAlignment="1">
      <alignment horizontal="left"/>
    </xf>
    <xf numFmtId="0" fontId="1" fillId="0" borderId="14" xfId="0" applyFont="1" applyFill="1" applyBorder="1" applyAlignment="1">
      <alignment horizontal="right"/>
    </xf>
    <xf numFmtId="0" fontId="1" fillId="0" borderId="41" xfId="0" applyFont="1" applyFill="1" applyBorder="1" applyAlignment="1">
      <alignment horizontal="center"/>
    </xf>
    <xf numFmtId="0" fontId="1" fillId="0" borderId="19" xfId="0" applyFont="1" applyBorder="1" applyAlignment="1">
      <alignment horizontal="right"/>
    </xf>
    <xf numFmtId="0" fontId="12" fillId="21" borderId="52" xfId="0" applyFont="1" applyFill="1" applyBorder="1" applyAlignment="1">
      <alignment horizontal="center"/>
    </xf>
    <xf numFmtId="2" fontId="12" fillId="21" borderId="52" xfId="0" applyNumberFormat="1" applyFont="1" applyFill="1" applyBorder="1" applyAlignment="1">
      <alignment horizontal="center"/>
    </xf>
    <xf numFmtId="1" fontId="12" fillId="21" borderId="52" xfId="0" applyNumberFormat="1" applyFont="1" applyFill="1" applyBorder="1" applyAlignment="1">
      <alignment horizontal="center"/>
    </xf>
    <xf numFmtId="0" fontId="12" fillId="21" borderId="52" xfId="0" applyFont="1" applyFill="1" applyBorder="1"/>
    <xf numFmtId="0" fontId="12" fillId="21" borderId="52" xfId="0" applyFont="1" applyFill="1" applyBorder="1" applyAlignment="1">
      <alignment horizontal="left"/>
    </xf>
    <xf numFmtId="4" fontId="12" fillId="21" borderId="52" xfId="0" applyNumberFormat="1" applyFont="1" applyFill="1" applyBorder="1" applyAlignment="1">
      <alignment horizontal="center"/>
    </xf>
    <xf numFmtId="0" fontId="12" fillId="20" borderId="53" xfId="0" applyFont="1" applyFill="1" applyBorder="1" applyAlignment="1">
      <alignment horizontal="center" vertical="center"/>
    </xf>
    <xf numFmtId="2" fontId="17" fillId="22" borderId="56" xfId="0" applyNumberFormat="1" applyFont="1" applyFill="1" applyBorder="1" applyAlignment="1">
      <alignment horizontal="center" wrapText="1"/>
    </xf>
    <xf numFmtId="0" fontId="17" fillId="22" borderId="56" xfId="0" applyFont="1" applyFill="1" applyBorder="1" applyAlignment="1">
      <alignment horizontal="center" wrapText="1"/>
    </xf>
    <xf numFmtId="0" fontId="16" fillId="22" borderId="0" xfId="0" applyFont="1" applyFill="1" applyBorder="1" applyAlignment="1">
      <alignment horizontal="center" vertical="center"/>
    </xf>
    <xf numFmtId="0" fontId="17" fillId="22" borderId="0" xfId="0" applyFont="1" applyFill="1" applyBorder="1" applyAlignment="1">
      <alignment horizontal="right" vertical="center"/>
    </xf>
    <xf numFmtId="0" fontId="16" fillId="22" borderId="0" xfId="0" applyFont="1" applyFill="1" applyBorder="1" applyAlignment="1">
      <alignment horizontal="left" vertical="center"/>
    </xf>
    <xf numFmtId="0" fontId="16" fillId="22" borderId="0" xfId="0" applyFont="1" applyFill="1" applyBorder="1" applyAlignment="1">
      <alignment vertical="center"/>
    </xf>
    <xf numFmtId="0" fontId="16" fillId="22" borderId="0" xfId="0" applyNumberFormat="1" applyFont="1" applyFill="1" applyBorder="1" applyAlignment="1">
      <alignment horizontal="center" vertical="center"/>
    </xf>
    <xf numFmtId="49" fontId="16" fillId="22" borderId="0" xfId="0" applyNumberFormat="1" applyFont="1" applyFill="1" applyBorder="1" applyAlignment="1">
      <alignment vertical="center"/>
    </xf>
    <xf numFmtId="0" fontId="17" fillId="22" borderId="0" xfId="0" applyFont="1" applyFill="1" applyBorder="1" applyAlignment="1">
      <alignment horizontal="right"/>
    </xf>
    <xf numFmtId="0" fontId="18" fillId="0" borderId="29" xfId="0" applyFont="1" applyBorder="1" applyAlignment="1">
      <alignment horizontal="left" vertical="center"/>
    </xf>
    <xf numFmtId="0" fontId="0" fillId="0" borderId="19" xfId="0" applyFill="1" applyBorder="1"/>
    <xf numFmtId="0" fontId="10" fillId="0" borderId="0" xfId="0" applyFont="1" applyBorder="1"/>
    <xf numFmtId="0" fontId="20" fillId="0" borderId="29" xfId="0" applyFont="1" applyBorder="1" applyAlignment="1">
      <alignment vertical="center"/>
    </xf>
    <xf numFmtId="0" fontId="0" fillId="13" borderId="20" xfId="0" applyFill="1" applyBorder="1"/>
    <xf numFmtId="0" fontId="0" fillId="13" borderId="21" xfId="0" applyFill="1" applyBorder="1"/>
    <xf numFmtId="0" fontId="19" fillId="0" borderId="0" xfId="0" applyFont="1" applyBorder="1" applyAlignment="1">
      <alignment horizontal="left" vertical="center"/>
    </xf>
    <xf numFmtId="0" fontId="19" fillId="0" borderId="0" xfId="0" applyFont="1"/>
    <xf numFmtId="0" fontId="9" fillId="0" borderId="0" xfId="0" applyFont="1" applyAlignment="1">
      <alignment horizontal="right"/>
    </xf>
    <xf numFmtId="0" fontId="0" fillId="13" borderId="2" xfId="0" applyFill="1" applyBorder="1" applyAlignment="1">
      <alignment horizontal="center"/>
    </xf>
    <xf numFmtId="0" fontId="0" fillId="0" borderId="2" xfId="0" applyBorder="1" applyAlignment="1">
      <alignment horizontal="right"/>
    </xf>
    <xf numFmtId="0" fontId="17" fillId="22" borderId="54" xfId="0" applyFont="1" applyFill="1" applyBorder="1" applyAlignment="1">
      <alignment horizontal="center"/>
    </xf>
    <xf numFmtId="0" fontId="17" fillId="22" borderId="56" xfId="0" applyFont="1" applyFill="1" applyBorder="1" applyAlignment="1">
      <alignment horizontal="center"/>
    </xf>
    <xf numFmtId="0" fontId="17" fillId="22" borderId="55" xfId="0" applyFont="1" applyFill="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4" xfId="0" applyFont="1" applyFill="1" applyBorder="1" applyAlignment="1">
      <alignment horizontal="center"/>
    </xf>
    <xf numFmtId="0" fontId="12" fillId="21" borderId="0" xfId="0" applyFont="1" applyFill="1" applyBorder="1" applyAlignment="1">
      <alignment vertical="center"/>
    </xf>
    <xf numFmtId="0" fontId="12" fillId="21" borderId="0" xfId="0" applyFont="1" applyFill="1" applyBorder="1"/>
    <xf numFmtId="1" fontId="21" fillId="26" borderId="0" xfId="0" applyNumberFormat="1" applyFont="1" applyFill="1" applyBorder="1" applyAlignment="1">
      <alignment horizontal="center"/>
    </xf>
    <xf numFmtId="1" fontId="16" fillId="22" borderId="0" xfId="0" applyNumberFormat="1" applyFont="1" applyFill="1" applyBorder="1" applyAlignment="1">
      <alignment horizontal="center"/>
    </xf>
    <xf numFmtId="4" fontId="16" fillId="22" borderId="0" xfId="0" applyNumberFormat="1" applyFont="1" applyFill="1" applyBorder="1" applyAlignment="1">
      <alignment horizontal="center"/>
    </xf>
    <xf numFmtId="0" fontId="16" fillId="22" borderId="0" xfId="0" applyFont="1" applyFill="1" applyBorder="1"/>
    <xf numFmtId="0" fontId="16" fillId="22" borderId="0" xfId="0" applyNumberFormat="1" applyFont="1" applyFill="1" applyBorder="1" applyAlignment="1">
      <alignment horizontal="center"/>
    </xf>
    <xf numFmtId="49" fontId="17" fillId="22" borderId="0" xfId="0" applyNumberFormat="1" applyFont="1" applyFill="1" applyBorder="1" applyAlignment="1">
      <alignment horizontal="right"/>
    </xf>
    <xf numFmtId="0" fontId="16" fillId="22" borderId="0" xfId="0" quotePrefix="1" applyFont="1" applyFill="1" applyBorder="1" applyAlignment="1">
      <alignment horizontal="left"/>
    </xf>
    <xf numFmtId="1" fontId="16" fillId="22" borderId="0" xfId="0" applyNumberFormat="1" applyFont="1" applyFill="1" applyBorder="1" applyAlignment="1">
      <alignment horizontal="left"/>
    </xf>
    <xf numFmtId="49" fontId="16" fillId="22" borderId="0" xfId="0" applyNumberFormat="1" applyFont="1" applyFill="1" applyBorder="1" applyAlignment="1">
      <alignment horizontal="center"/>
    </xf>
    <xf numFmtId="49" fontId="16" fillId="22" borderId="0" xfId="0" applyNumberFormat="1" applyFont="1" applyFill="1" applyBorder="1"/>
    <xf numFmtId="49" fontId="16" fillId="22" borderId="0" xfId="0" applyNumberFormat="1" applyFont="1" applyFill="1" applyBorder="1" applyAlignment="1">
      <alignment horizontal="left"/>
    </xf>
    <xf numFmtId="2" fontId="21" fillId="26" borderId="0" xfId="0" applyNumberFormat="1" applyFont="1" applyFill="1" applyBorder="1" applyAlignment="1">
      <alignment horizontal="center"/>
    </xf>
    <xf numFmtId="2" fontId="16" fillId="22" borderId="0" xfId="0" applyNumberFormat="1" applyFont="1" applyFill="1" applyBorder="1" applyAlignment="1">
      <alignment horizontal="right" vertical="center"/>
    </xf>
    <xf numFmtId="0" fontId="17" fillId="22" borderId="0" xfId="0" applyNumberFormat="1" applyFont="1" applyFill="1" applyBorder="1" applyAlignment="1">
      <alignment horizontal="right" vertical="center"/>
    </xf>
    <xf numFmtId="1" fontId="17" fillId="22" borderId="0" xfId="0" applyNumberFormat="1" applyFont="1" applyFill="1" applyBorder="1" applyAlignment="1">
      <alignment horizontal="right"/>
    </xf>
    <xf numFmtId="0" fontId="16" fillId="22" borderId="0" xfId="0" applyNumberFormat="1" applyFont="1" applyFill="1" applyBorder="1"/>
    <xf numFmtId="0" fontId="17" fillId="22" borderId="0" xfId="0" applyFont="1" applyFill="1" applyBorder="1" applyAlignment="1">
      <alignment horizontal="center"/>
    </xf>
    <xf numFmtId="0" fontId="17" fillId="22" borderId="0" xfId="0" applyFont="1" applyFill="1" applyBorder="1" applyAlignment="1"/>
    <xf numFmtId="0" fontId="17" fillId="22" borderId="0" xfId="0" applyFont="1" applyFill="1" applyBorder="1" applyAlignment="1">
      <alignment horizontal="left"/>
    </xf>
    <xf numFmtId="0" fontId="10" fillId="0" borderId="0" xfId="0" applyFont="1"/>
    <xf numFmtId="0" fontId="17" fillId="22" borderId="52" xfId="0" applyFont="1" applyFill="1" applyBorder="1" applyAlignment="1">
      <alignment horizontal="center"/>
    </xf>
    <xf numFmtId="0" fontId="17" fillId="22" borderId="57" xfId="0" applyFont="1" applyFill="1" applyBorder="1" applyAlignment="1">
      <alignment horizontal="center"/>
    </xf>
    <xf numFmtId="0" fontId="13" fillId="22" borderId="52" xfId="0" applyFont="1" applyFill="1" applyBorder="1" applyAlignment="1">
      <alignment horizontal="center"/>
    </xf>
    <xf numFmtId="0" fontId="1" fillId="0" borderId="19" xfId="0" applyFont="1" applyBorder="1"/>
    <xf numFmtId="0" fontId="0" fillId="0" borderId="16" xfId="0" applyBorder="1" applyAlignment="1">
      <alignment horizontal="center" vertical="center"/>
    </xf>
    <xf numFmtId="0" fontId="0" fillId="0" borderId="17" xfId="0" applyBorder="1" applyAlignment="1">
      <alignment horizontal="center" vertical="center"/>
    </xf>
    <xf numFmtId="1" fontId="6" fillId="9" borderId="0" xfId="0" applyNumberFormat="1" applyFont="1" applyFill="1" applyBorder="1" applyAlignment="1">
      <alignment horizontal="center"/>
    </xf>
    <xf numFmtId="0" fontId="0" fillId="0" borderId="41" xfId="0" applyBorder="1" applyAlignment="1">
      <alignment horizontal="left"/>
    </xf>
    <xf numFmtId="0" fontId="1" fillId="0" borderId="38" xfId="0" applyFont="1" applyBorder="1" applyAlignment="1">
      <alignment horizontal="center"/>
    </xf>
    <xf numFmtId="0" fontId="0" fillId="19" borderId="17" xfId="0" applyFill="1" applyBorder="1" applyAlignment="1">
      <alignment horizontal="center" vertical="center"/>
    </xf>
    <xf numFmtId="0" fontId="0" fillId="0" borderId="37" xfId="0" applyFill="1" applyBorder="1" applyAlignment="1">
      <alignment horizontal="center" vertical="center"/>
    </xf>
    <xf numFmtId="0" fontId="0" fillId="13" borderId="15" xfId="0" applyFill="1" applyBorder="1" applyAlignment="1">
      <alignment horizontal="center"/>
    </xf>
    <xf numFmtId="0" fontId="19" fillId="0" borderId="0" xfId="0" applyFont="1" applyAlignment="1">
      <alignment horizontal="right"/>
    </xf>
    <xf numFmtId="0" fontId="17" fillId="22" borderId="0" xfId="0" applyFont="1" applyFill="1" applyBorder="1" applyAlignment="1">
      <alignment vertical="center"/>
    </xf>
    <xf numFmtId="0" fontId="17" fillId="22" borderId="0" xfId="0" applyFont="1" applyFill="1" applyBorder="1" applyAlignment="1">
      <alignment horizontal="left" vertical="center"/>
    </xf>
    <xf numFmtId="0" fontId="0" fillId="0" borderId="0" xfId="0" applyAlignment="1">
      <alignment horizontal="right" vertical="center"/>
    </xf>
    <xf numFmtId="0" fontId="24" fillId="0" borderId="0" xfId="0" applyFont="1"/>
    <xf numFmtId="0" fontId="24" fillId="0" borderId="0" xfId="0" applyFont="1" applyAlignment="1">
      <alignment horizontal="center" vertical="center"/>
    </xf>
    <xf numFmtId="0" fontId="25" fillId="0" borderId="0" xfId="0" applyFont="1" applyAlignment="1">
      <alignment horizontal="right" vertical="center"/>
    </xf>
    <xf numFmtId="0" fontId="26" fillId="0" borderId="0" xfId="0" applyFont="1" applyAlignment="1">
      <alignment horizontal="right" vertical="center"/>
    </xf>
    <xf numFmtId="0" fontId="0" fillId="33" borderId="0" xfId="0" applyFill="1" applyAlignment="1">
      <alignment horizontal="right" vertical="center"/>
    </xf>
    <xf numFmtId="0" fontId="24" fillId="33" borderId="0" xfId="0" applyFont="1" applyFill="1" applyAlignment="1">
      <alignment horizontal="right" vertical="center"/>
    </xf>
    <xf numFmtId="0" fontId="0" fillId="34" borderId="0" xfId="0" applyFill="1"/>
    <xf numFmtId="0" fontId="24" fillId="34" borderId="0" xfId="0" applyFont="1" applyFill="1"/>
    <xf numFmtId="0" fontId="0" fillId="34" borderId="0" xfId="0" applyFill="1" applyAlignment="1">
      <alignment horizontal="right" vertical="center"/>
    </xf>
    <xf numFmtId="0" fontId="24" fillId="0" borderId="0" xfId="0" applyFont="1" applyFill="1"/>
    <xf numFmtId="166" fontId="0" fillId="0" borderId="0" xfId="0" applyNumberFormat="1" applyAlignment="1">
      <alignment horizontal="right"/>
    </xf>
    <xf numFmtId="167" fontId="0" fillId="0" borderId="0" xfId="0" applyNumberFormat="1" applyAlignment="1">
      <alignment horizontal="left"/>
    </xf>
    <xf numFmtId="168" fontId="0" fillId="0" borderId="0" xfId="0" applyNumberFormat="1" applyAlignment="1">
      <alignment horizontal="right"/>
    </xf>
    <xf numFmtId="166" fontId="0" fillId="0" borderId="0" xfId="0" applyNumberFormat="1" applyAlignment="1">
      <alignment horizontal="center"/>
    </xf>
    <xf numFmtId="167" fontId="0" fillId="0" borderId="0" xfId="0" applyNumberFormat="1" applyAlignment="1">
      <alignment horizontal="right"/>
    </xf>
    <xf numFmtId="1" fontId="0" fillId="0" borderId="0" xfId="0" applyNumberFormat="1" applyAlignment="1">
      <alignment horizontal="center"/>
    </xf>
    <xf numFmtId="167" fontId="0" fillId="0" borderId="0" xfId="0" applyNumberFormat="1"/>
    <xf numFmtId="167" fontId="0" fillId="0" borderId="15" xfId="0" applyNumberFormat="1" applyBorder="1" applyAlignment="1">
      <alignment horizontal="left"/>
    </xf>
    <xf numFmtId="0" fontId="0" fillId="0" borderId="19" xfId="0" applyBorder="1" applyAlignment="1">
      <alignment horizontal="center"/>
    </xf>
    <xf numFmtId="167" fontId="0" fillId="0" borderId="20" xfId="0" applyNumberFormat="1" applyBorder="1" applyAlignment="1">
      <alignment horizontal="left"/>
    </xf>
    <xf numFmtId="0" fontId="0" fillId="0" borderId="20" xfId="0" applyBorder="1" applyAlignment="1">
      <alignment horizontal="center"/>
    </xf>
    <xf numFmtId="168" fontId="0" fillId="0" borderId="20" xfId="0" applyNumberFormat="1" applyBorder="1" applyAlignment="1">
      <alignment horizontal="right"/>
    </xf>
    <xf numFmtId="166" fontId="0" fillId="0" borderId="20" xfId="0" applyNumberFormat="1" applyBorder="1" applyAlignment="1">
      <alignment horizontal="center"/>
    </xf>
    <xf numFmtId="168" fontId="0" fillId="0" borderId="21" xfId="0" applyNumberFormat="1" applyBorder="1" applyAlignment="1">
      <alignment horizontal="right"/>
    </xf>
    <xf numFmtId="0" fontId="0" fillId="13" borderId="20" xfId="0" applyFill="1" applyBorder="1" applyAlignment="1">
      <alignment horizontal="left"/>
    </xf>
    <xf numFmtId="0" fontId="0" fillId="0" borderId="4" xfId="0" applyBorder="1" applyAlignment="1">
      <alignment horizontal="center"/>
    </xf>
    <xf numFmtId="0" fontId="1" fillId="0" borderId="4" xfId="0" applyFont="1" applyBorder="1" applyAlignment="1">
      <alignment horizontal="center"/>
    </xf>
    <xf numFmtId="0" fontId="0" fillId="13" borderId="4" xfId="0" applyFill="1" applyBorder="1" applyAlignment="1">
      <alignment horizontal="center"/>
    </xf>
    <xf numFmtId="0" fontId="0" fillId="0" borderId="13" xfId="0" applyBorder="1" applyAlignment="1">
      <alignment horizontal="center"/>
    </xf>
    <xf numFmtId="0" fontId="0" fillId="0" borderId="16" xfId="0" applyBorder="1" applyAlignment="1">
      <alignment horizontal="center"/>
    </xf>
    <xf numFmtId="0" fontId="0" fillId="0" borderId="14" xfId="0" applyBorder="1" applyAlignment="1">
      <alignment horizontal="center"/>
    </xf>
    <xf numFmtId="0" fontId="1" fillId="0" borderId="20" xfId="0" applyFont="1" applyBorder="1" applyAlignment="1">
      <alignment horizontal="center"/>
    </xf>
    <xf numFmtId="0" fontId="1" fillId="0" borderId="13" xfId="0" applyFont="1" applyBorder="1" applyAlignment="1">
      <alignment horizontal="center"/>
    </xf>
    <xf numFmtId="0" fontId="1" fillId="0" borderId="16" xfId="0" applyFont="1" applyBorder="1" applyAlignment="1">
      <alignment horizontal="center"/>
    </xf>
    <xf numFmtId="0" fontId="0" fillId="35" borderId="41" xfId="0" applyFill="1" applyBorder="1" applyAlignment="1">
      <alignment horizontal="center"/>
    </xf>
    <xf numFmtId="0" fontId="0" fillId="35" borderId="37" xfId="0" applyFill="1" applyBorder="1" applyAlignment="1">
      <alignment horizontal="center"/>
    </xf>
    <xf numFmtId="0" fontId="0" fillId="35" borderId="38" xfId="0" applyFill="1" applyBorder="1" applyAlignment="1">
      <alignment horizontal="center"/>
    </xf>
    <xf numFmtId="0" fontId="0" fillId="23" borderId="41" xfId="0" applyFill="1" applyBorder="1" applyAlignment="1">
      <alignment horizontal="center"/>
    </xf>
    <xf numFmtId="0" fontId="0" fillId="23" borderId="37" xfId="0" applyFill="1" applyBorder="1" applyAlignment="1">
      <alignment horizontal="center"/>
    </xf>
    <xf numFmtId="0" fontId="0" fillId="23" borderId="38" xfId="0" applyFill="1" applyBorder="1" applyAlignment="1">
      <alignment horizontal="center"/>
    </xf>
    <xf numFmtId="0" fontId="0" fillId="36" borderId="4" xfId="0" applyFill="1" applyBorder="1" applyAlignment="1">
      <alignment horizontal="center"/>
    </xf>
    <xf numFmtId="0" fontId="0" fillId="36" borderId="38" xfId="0" applyFill="1" applyBorder="1" applyAlignment="1">
      <alignment horizontal="center"/>
    </xf>
    <xf numFmtId="0" fontId="0" fillId="13" borderId="21" xfId="0" applyFill="1" applyBorder="1" applyAlignment="1">
      <alignment horizontal="left"/>
    </xf>
    <xf numFmtId="0" fontId="0" fillId="0" borderId="21" xfId="0" applyFont="1" applyBorder="1" applyAlignment="1">
      <alignment horizontal="center"/>
    </xf>
    <xf numFmtId="0" fontId="0" fillId="0" borderId="21" xfId="0" applyFill="1" applyBorder="1" applyAlignment="1">
      <alignment horizontal="center"/>
    </xf>
    <xf numFmtId="1" fontId="1" fillId="0" borderId="0" xfId="0" applyNumberFormat="1" applyFont="1" applyFill="1" applyBorder="1" applyAlignment="1">
      <alignment horizontal="right" vertical="center"/>
    </xf>
    <xf numFmtId="0" fontId="9" fillId="0" borderId="0" xfId="0" applyFont="1"/>
    <xf numFmtId="49" fontId="0" fillId="13" borderId="4" xfId="0" applyNumberFormat="1" applyFill="1" applyBorder="1" applyAlignment="1">
      <alignment horizontal="center"/>
    </xf>
    <xf numFmtId="1" fontId="17" fillId="22" borderId="0" xfId="0" applyNumberFormat="1" applyFont="1" applyFill="1" applyBorder="1" applyAlignment="1">
      <alignment horizontal="center"/>
    </xf>
    <xf numFmtId="2" fontId="17" fillId="22" borderId="0" xfId="0" applyNumberFormat="1" applyFont="1" applyFill="1" applyBorder="1" applyAlignment="1">
      <alignment horizontal="center" wrapText="1"/>
    </xf>
    <xf numFmtId="0" fontId="17" fillId="22" borderId="0" xfId="0" applyFont="1" applyFill="1" applyBorder="1" applyAlignment="1">
      <alignment horizontal="center" wrapText="1"/>
    </xf>
    <xf numFmtId="0" fontId="16" fillId="22" borderId="60" xfId="0" applyFont="1" applyFill="1" applyBorder="1" applyAlignment="1">
      <alignment horizontal="center"/>
    </xf>
    <xf numFmtId="2" fontId="16" fillId="22" borderId="60" xfId="0" applyNumberFormat="1" applyFont="1" applyFill="1" applyBorder="1" applyAlignment="1">
      <alignment horizontal="center"/>
    </xf>
    <xf numFmtId="4" fontId="16" fillId="22" borderId="61" xfId="0" applyNumberFormat="1" applyFont="1" applyFill="1" applyBorder="1" applyAlignment="1">
      <alignment horizontal="center"/>
    </xf>
    <xf numFmtId="0" fontId="16" fillId="22" borderId="61" xfId="0" applyFont="1" applyFill="1" applyBorder="1"/>
    <xf numFmtId="0" fontId="16" fillId="22" borderId="61" xfId="0" applyFont="1" applyFill="1" applyBorder="1" applyAlignment="1">
      <alignment horizontal="center"/>
    </xf>
    <xf numFmtId="0" fontId="16" fillId="22" borderId="61" xfId="0" applyFont="1" applyFill="1" applyBorder="1" applyAlignment="1">
      <alignment horizontal="left"/>
    </xf>
    <xf numFmtId="0" fontId="0" fillId="0" borderId="0" xfId="0" applyBorder="1" applyAlignment="1">
      <alignment horizontal="left" vertical="center" wrapText="1"/>
    </xf>
    <xf numFmtId="0" fontId="0" fillId="0" borderId="0" xfId="0" applyAlignment="1"/>
    <xf numFmtId="0" fontId="1" fillId="0" borderId="0" xfId="0" applyFont="1" applyAlignment="1"/>
    <xf numFmtId="1" fontId="15" fillId="37" borderId="21" xfId="0" applyNumberFormat="1" applyFont="1" applyFill="1" applyBorder="1" applyAlignment="1">
      <alignment horizontal="right" vertical="center"/>
    </xf>
    <xf numFmtId="0" fontId="16" fillId="22" borderId="21" xfId="0" applyFont="1" applyFill="1" applyBorder="1" applyAlignment="1">
      <alignment horizontal="center"/>
    </xf>
    <xf numFmtId="0" fontId="14" fillId="27" borderId="21" xfId="0" applyFont="1" applyFill="1" applyBorder="1"/>
    <xf numFmtId="0" fontId="14" fillId="38" borderId="21" xfId="0" applyFont="1" applyFill="1" applyBorder="1" applyAlignment="1">
      <alignment horizontal="center"/>
    </xf>
    <xf numFmtId="0" fontId="14" fillId="24" borderId="21" xfId="0" applyFont="1" applyFill="1" applyBorder="1" applyAlignment="1">
      <alignment horizontal="center"/>
    </xf>
    <xf numFmtId="0" fontId="21" fillId="26" borderId="0" xfId="0" applyFont="1" applyFill="1" applyAlignment="1">
      <alignment horizontal="center"/>
    </xf>
    <xf numFmtId="0" fontId="14" fillId="25" borderId="21" xfId="0" applyFont="1" applyFill="1" applyBorder="1" applyAlignment="1">
      <alignment horizontal="center"/>
    </xf>
    <xf numFmtId="0" fontId="14" fillId="21" borderId="21" xfId="0" applyFont="1" applyFill="1" applyBorder="1" applyAlignment="1">
      <alignment horizontal="center"/>
    </xf>
    <xf numFmtId="0" fontId="14" fillId="39" borderId="21" xfId="0" applyFont="1" applyFill="1" applyBorder="1"/>
    <xf numFmtId="0" fontId="14" fillId="40" borderId="21" xfId="0" applyFont="1" applyFill="1" applyBorder="1" applyAlignment="1">
      <alignment horizontal="center"/>
    </xf>
    <xf numFmtId="0" fontId="14" fillId="2" borderId="21" xfId="0" applyFont="1" applyFill="1" applyBorder="1" applyAlignment="1">
      <alignment horizontal="center" vertical="center"/>
    </xf>
    <xf numFmtId="0" fontId="14" fillId="3" borderId="18" xfId="0" applyFont="1" applyFill="1" applyBorder="1" applyAlignment="1">
      <alignment horizontal="center" vertical="center"/>
    </xf>
    <xf numFmtId="1" fontId="14" fillId="18" borderId="21" xfId="0" applyNumberFormat="1" applyFont="1" applyFill="1" applyBorder="1" applyAlignment="1">
      <alignment horizontal="center" vertical="center"/>
    </xf>
    <xf numFmtId="1" fontId="14" fillId="17" borderId="21" xfId="0" applyNumberFormat="1" applyFont="1" applyFill="1" applyBorder="1" applyAlignment="1">
      <alignment horizontal="center" vertical="center"/>
    </xf>
    <xf numFmtId="0" fontId="1" fillId="0" borderId="0" xfId="0" applyFont="1" applyFill="1" applyBorder="1" applyAlignment="1">
      <alignment horizontal="right"/>
    </xf>
    <xf numFmtId="0" fontId="0" fillId="0" borderId="0" xfId="0" applyBorder="1" applyAlignment="1">
      <alignment vertical="center" wrapText="1"/>
    </xf>
    <xf numFmtId="1" fontId="14" fillId="10" borderId="0" xfId="0" applyNumberFormat="1" applyFont="1" applyFill="1" applyBorder="1" applyAlignment="1">
      <alignment horizontal="center"/>
    </xf>
    <xf numFmtId="1" fontId="14" fillId="5" borderId="0" xfId="0" applyNumberFormat="1" applyFont="1" applyFill="1" applyBorder="1" applyAlignment="1">
      <alignment horizontal="center"/>
    </xf>
    <xf numFmtId="1" fontId="14" fillId="6" borderId="0" xfId="0" applyNumberFormat="1" applyFont="1" applyFill="1" applyBorder="1" applyAlignment="1">
      <alignment horizontal="center"/>
    </xf>
    <xf numFmtId="1" fontId="14" fillId="9" borderId="0" xfId="0" applyNumberFormat="1" applyFont="1" applyFill="1" applyBorder="1" applyAlignment="1">
      <alignment horizontal="center"/>
    </xf>
    <xf numFmtId="1" fontId="14" fillId="4" borderId="0" xfId="0" applyNumberFormat="1" applyFont="1" applyFill="1" applyBorder="1" applyAlignment="1">
      <alignment horizontal="center"/>
    </xf>
    <xf numFmtId="1" fontId="14" fillId="29" borderId="0" xfId="0" applyNumberFormat="1" applyFont="1" applyFill="1" applyBorder="1" applyAlignment="1">
      <alignment horizontal="center"/>
    </xf>
    <xf numFmtId="1" fontId="14" fillId="25" borderId="0" xfId="0" applyNumberFormat="1" applyFont="1" applyFill="1" applyBorder="1" applyAlignment="1">
      <alignment horizontal="center"/>
    </xf>
    <xf numFmtId="1" fontId="14" fillId="30" borderId="0" xfId="0" applyNumberFormat="1" applyFont="1" applyFill="1" applyBorder="1" applyAlignment="1">
      <alignment horizontal="center"/>
    </xf>
    <xf numFmtId="1" fontId="14" fillId="12" borderId="0" xfId="0" applyNumberFormat="1" applyFont="1" applyFill="1" applyBorder="1" applyAlignment="1">
      <alignment horizontal="center"/>
    </xf>
    <xf numFmtId="1" fontId="14" fillId="7" borderId="0" xfId="0" applyNumberFormat="1" applyFont="1" applyFill="1" applyBorder="1" applyAlignment="1">
      <alignment horizontal="center"/>
    </xf>
    <xf numFmtId="1" fontId="14" fillId="8" borderId="0" xfId="0" applyNumberFormat="1" applyFont="1" applyFill="1" applyBorder="1" applyAlignment="1">
      <alignment horizontal="center"/>
    </xf>
    <xf numFmtId="1" fontId="14" fillId="11" borderId="0" xfId="0" applyNumberFormat="1" applyFont="1" applyFill="1" applyBorder="1" applyAlignment="1">
      <alignment horizontal="center"/>
    </xf>
    <xf numFmtId="1" fontId="28" fillId="32" borderId="58" xfId="0" applyNumberFormat="1" applyFont="1" applyFill="1" applyBorder="1" applyAlignment="1">
      <alignment horizontal="center"/>
    </xf>
    <xf numFmtId="1" fontId="14" fillId="31" borderId="59" xfId="0" applyNumberFormat="1" applyFont="1" applyFill="1" applyBorder="1" applyAlignment="1">
      <alignment horizontal="center"/>
    </xf>
    <xf numFmtId="0" fontId="6" fillId="0" borderId="0" xfId="0" applyFont="1" applyFill="1" applyBorder="1"/>
    <xf numFmtId="49" fontId="0" fillId="0" borderId="18" xfId="0" applyNumberFormat="1" applyBorder="1" applyAlignment="1">
      <alignment horizontal="center"/>
    </xf>
    <xf numFmtId="49" fontId="0" fillId="0" borderId="26" xfId="0" applyNumberFormat="1" applyBorder="1" applyAlignment="1">
      <alignment horizontal="center"/>
    </xf>
    <xf numFmtId="49" fontId="0" fillId="0" borderId="21" xfId="0" applyNumberFormat="1" applyBorder="1" applyAlignment="1">
      <alignment horizontal="center"/>
    </xf>
    <xf numFmtId="49" fontId="0" fillId="0" borderId="15" xfId="0" applyNumberFormat="1" applyBorder="1" applyAlignment="1">
      <alignment horizontal="center"/>
    </xf>
    <xf numFmtId="49" fontId="0" fillId="0" borderId="21" xfId="0" applyNumberFormat="1" applyBorder="1"/>
    <xf numFmtId="0" fontId="14" fillId="0" borderId="0" xfId="0" applyFont="1" applyFill="1" applyBorder="1" applyAlignment="1">
      <alignment horizontal="center" vertical="center"/>
    </xf>
    <xf numFmtId="1" fontId="7" fillId="0" borderId="0" xfId="0" applyNumberFormat="1" applyFont="1" applyFill="1" applyBorder="1" applyAlignment="1">
      <alignment horizontal="right" vertical="center"/>
    </xf>
    <xf numFmtId="49" fontId="21" fillId="26" borderId="20" xfId="0" applyNumberFormat="1" applyFont="1" applyFill="1" applyBorder="1" applyAlignment="1">
      <alignment horizontal="left" vertical="center"/>
    </xf>
    <xf numFmtId="0" fontId="21" fillId="26" borderId="20" xfId="0" applyFont="1" applyFill="1" applyBorder="1" applyAlignment="1">
      <alignment horizontal="center" vertical="center"/>
    </xf>
    <xf numFmtId="0" fontId="21" fillId="26" borderId="21" xfId="0" applyFont="1" applyFill="1" applyBorder="1" applyAlignment="1">
      <alignment horizontal="center" vertical="center"/>
    </xf>
    <xf numFmtId="0" fontId="14" fillId="28" borderId="0" xfId="0" applyFont="1" applyFill="1" applyAlignment="1">
      <alignment horizontal="center"/>
    </xf>
    <xf numFmtId="0" fontId="17" fillId="22" borderId="0" xfId="0" applyFont="1" applyFill="1" applyBorder="1"/>
    <xf numFmtId="0" fontId="1" fillId="0" borderId="31" xfId="0" applyFont="1" applyBorder="1" applyAlignment="1">
      <alignment horizontal="right" vertical="center"/>
    </xf>
    <xf numFmtId="0" fontId="1" fillId="0" borderId="0" xfId="0" applyFont="1" applyBorder="1" applyAlignment="1">
      <alignment vertical="center"/>
    </xf>
    <xf numFmtId="0" fontId="1" fillId="0" borderId="32" xfId="0" applyFont="1" applyBorder="1" applyAlignment="1">
      <alignment horizontal="center"/>
    </xf>
    <xf numFmtId="1" fontId="14" fillId="0" borderId="0" xfId="0" applyNumberFormat="1" applyFont="1" applyFill="1" applyBorder="1" applyAlignment="1">
      <alignment horizontal="center"/>
    </xf>
    <xf numFmtId="0" fontId="0" fillId="15" borderId="14" xfId="0" applyFill="1" applyBorder="1" applyAlignment="1">
      <alignment horizontal="left" vertical="center"/>
    </xf>
    <xf numFmtId="0" fontId="0" fillId="0" borderId="29" xfId="0" applyBorder="1" applyAlignment="1">
      <alignment horizontal="left" vertical="center"/>
    </xf>
    <xf numFmtId="0" fontId="1" fillId="0" borderId="0" xfId="0" applyFont="1" applyBorder="1" applyAlignment="1">
      <alignment horizontal="left"/>
    </xf>
    <xf numFmtId="0" fontId="1" fillId="0" borderId="14" xfId="0" applyFont="1" applyBorder="1" applyAlignment="1">
      <alignment horizontal="left"/>
    </xf>
    <xf numFmtId="0" fontId="1" fillId="0" borderId="17" xfId="0" applyFont="1" applyBorder="1" applyAlignment="1">
      <alignment horizontal="left"/>
    </xf>
    <xf numFmtId="0" fontId="0" fillId="15" borderId="0" xfId="0" applyFill="1" applyBorder="1" applyAlignment="1">
      <alignment horizontal="left" vertical="center"/>
    </xf>
    <xf numFmtId="0" fontId="0" fillId="15" borderId="17" xfId="0" applyFill="1" applyBorder="1" applyAlignment="1">
      <alignment horizontal="left" vertical="center"/>
    </xf>
    <xf numFmtId="0" fontId="0" fillId="0" borderId="34" xfId="0" applyBorder="1" applyAlignment="1">
      <alignment horizontal="left"/>
    </xf>
    <xf numFmtId="0" fontId="0" fillId="0" borderId="17" xfId="0" applyFill="1" applyBorder="1" applyAlignment="1">
      <alignment horizontal="left"/>
    </xf>
    <xf numFmtId="0" fontId="0" fillId="0" borderId="21" xfId="0" applyBorder="1" applyAlignment="1">
      <alignment horizontal="left"/>
    </xf>
    <xf numFmtId="0" fontId="19" fillId="0" borderId="0" xfId="0" applyFont="1" applyBorder="1"/>
    <xf numFmtId="0" fontId="0" fillId="0" borderId="14" xfId="0" applyBorder="1"/>
    <xf numFmtId="0" fontId="0" fillId="0" borderId="0" xfId="0" applyFont="1" applyAlignment="1">
      <alignment horizontal="center"/>
    </xf>
    <xf numFmtId="0" fontId="0" fillId="13" borderId="21" xfId="0" applyNumberFormat="1" applyFill="1" applyBorder="1" applyAlignment="1">
      <alignment horizontal="center"/>
    </xf>
    <xf numFmtId="0" fontId="0" fillId="0" borderId="37" xfId="0" applyNumberFormat="1" applyBorder="1" applyAlignment="1">
      <alignment horizontal="center"/>
    </xf>
    <xf numFmtId="0" fontId="0" fillId="0" borderId="38" xfId="0" applyNumberFormat="1" applyBorder="1" applyAlignment="1">
      <alignment horizontal="center"/>
    </xf>
    <xf numFmtId="0" fontId="0" fillId="0" borderId="14" xfId="0" applyBorder="1" applyAlignment="1">
      <alignment horizontal="left"/>
    </xf>
    <xf numFmtId="0" fontId="0" fillId="0" borderId="0" xfId="0" applyFont="1" applyBorder="1" applyAlignment="1">
      <alignment horizontal="center" vertical="center"/>
    </xf>
    <xf numFmtId="0" fontId="0" fillId="0" borderId="37" xfId="0" applyFont="1" applyBorder="1" applyAlignment="1">
      <alignment horizontal="center"/>
    </xf>
    <xf numFmtId="0" fontId="0" fillId="0" borderId="38" xfId="0" applyFont="1" applyBorder="1" applyAlignment="1">
      <alignment horizontal="center"/>
    </xf>
    <xf numFmtId="0" fontId="0" fillId="0" borderId="41" xfId="0" applyFill="1" applyBorder="1" applyAlignment="1">
      <alignment horizontal="center"/>
    </xf>
    <xf numFmtId="0" fontId="0" fillId="0" borderId="12" xfId="0" applyNumberFormat="1" applyBorder="1" applyAlignment="1">
      <alignment horizontal="center"/>
    </xf>
    <xf numFmtId="0" fontId="0" fillId="0" borderId="37" xfId="0" applyFill="1" applyBorder="1"/>
    <xf numFmtId="0" fontId="0" fillId="21" borderId="0" xfId="0" applyFill="1"/>
    <xf numFmtId="0" fontId="0" fillId="21" borderId="4" xfId="0" applyFill="1" applyBorder="1" applyAlignment="1">
      <alignment horizontal="center"/>
    </xf>
    <xf numFmtId="0" fontId="0" fillId="21" borderId="0" xfId="0" applyFill="1" applyAlignment="1">
      <alignment horizontal="center"/>
    </xf>
    <xf numFmtId="0" fontId="0" fillId="41" borderId="41" xfId="0" applyFill="1" applyBorder="1" applyAlignment="1">
      <alignment horizontal="center"/>
    </xf>
    <xf numFmtId="0" fontId="0" fillId="41" borderId="37" xfId="0" applyFill="1" applyBorder="1" applyAlignment="1">
      <alignment horizontal="center"/>
    </xf>
    <xf numFmtId="0" fontId="0" fillId="20" borderId="37" xfId="0" applyFill="1" applyBorder="1" applyAlignment="1">
      <alignment horizontal="center"/>
    </xf>
    <xf numFmtId="0" fontId="0" fillId="24" borderId="37" xfId="0" applyFill="1" applyBorder="1" applyAlignment="1">
      <alignment horizontal="center"/>
    </xf>
    <xf numFmtId="0" fontId="0" fillId="28" borderId="37" xfId="0" applyFill="1" applyBorder="1" applyAlignment="1">
      <alignment horizontal="center"/>
    </xf>
    <xf numFmtId="0" fontId="0" fillId="42" borderId="37" xfId="0" applyFill="1" applyBorder="1" applyAlignment="1">
      <alignment horizontal="center"/>
    </xf>
    <xf numFmtId="0" fontId="0" fillId="21" borderId="21" xfId="0" applyFill="1" applyBorder="1" applyAlignment="1">
      <alignment horizontal="center"/>
    </xf>
    <xf numFmtId="0" fontId="0" fillId="21" borderId="41" xfId="0" applyFill="1" applyBorder="1" applyAlignment="1">
      <alignment horizontal="center"/>
    </xf>
    <xf numFmtId="0" fontId="0" fillId="21" borderId="37" xfId="0" applyFill="1" applyBorder="1" applyAlignment="1">
      <alignment horizontal="center"/>
    </xf>
    <xf numFmtId="0" fontId="0" fillId="21" borderId="37" xfId="0" applyFill="1" applyBorder="1"/>
    <xf numFmtId="0" fontId="0" fillId="21" borderId="38" xfId="0" applyFill="1" applyBorder="1" applyAlignment="1">
      <alignment horizontal="center"/>
    </xf>
    <xf numFmtId="0" fontId="0" fillId="21" borderId="0" xfId="0" applyFill="1" applyBorder="1"/>
    <xf numFmtId="0" fontId="1" fillId="21" borderId="0" xfId="0" applyFont="1" applyFill="1" applyBorder="1" applyAlignment="1">
      <alignment horizontal="center"/>
    </xf>
    <xf numFmtId="0" fontId="1" fillId="21" borderId="5" xfId="0" applyFont="1" applyFill="1" applyBorder="1" applyAlignment="1">
      <alignment horizontal="right"/>
    </xf>
    <xf numFmtId="0" fontId="0" fillId="21" borderId="12" xfId="0" applyNumberFormat="1" applyFill="1" applyBorder="1" applyAlignment="1">
      <alignment horizontal="center"/>
    </xf>
    <xf numFmtId="0" fontId="0" fillId="21" borderId="12" xfId="0" applyFill="1" applyBorder="1" applyAlignment="1">
      <alignment horizontal="center"/>
    </xf>
    <xf numFmtId="0" fontId="0" fillId="21" borderId="27" xfId="0" applyFill="1" applyBorder="1" applyAlignment="1">
      <alignment horizontal="center"/>
    </xf>
    <xf numFmtId="1" fontId="1" fillId="21" borderId="5" xfId="0" applyNumberFormat="1" applyFont="1" applyFill="1" applyBorder="1" applyAlignment="1">
      <alignment horizontal="right"/>
    </xf>
    <xf numFmtId="1" fontId="0" fillId="21" borderId="12" xfId="0" applyNumberFormat="1" applyFill="1" applyBorder="1" applyAlignment="1">
      <alignment horizontal="center"/>
    </xf>
    <xf numFmtId="0" fontId="1" fillId="21" borderId="0" xfId="0" applyFont="1" applyFill="1" applyBorder="1"/>
    <xf numFmtId="0" fontId="0" fillId="21" borderId="0" xfId="0" applyFill="1" applyBorder="1" applyAlignment="1">
      <alignment horizontal="center"/>
    </xf>
    <xf numFmtId="0" fontId="17" fillId="22" borderId="0" xfId="0" applyFont="1" applyFill="1" applyBorder="1" applyAlignment="1">
      <alignment horizontal="right" vertical="center" indent="2"/>
    </xf>
    <xf numFmtId="49" fontId="21" fillId="26" borderId="0" xfId="0" applyNumberFormat="1" applyFont="1" applyFill="1" applyBorder="1" applyAlignment="1">
      <alignment horizontal="center"/>
    </xf>
    <xf numFmtId="0" fontId="9" fillId="0" borderId="0" xfId="0" applyFont="1" applyAlignment="1">
      <alignment horizontal="left"/>
    </xf>
    <xf numFmtId="0" fontId="1" fillId="0" borderId="13" xfId="0" applyFont="1" applyBorder="1"/>
    <xf numFmtId="0" fontId="0" fillId="0" borderId="26" xfId="0" applyBorder="1" applyAlignment="1">
      <alignment horizontal="left" vertical="center"/>
    </xf>
    <xf numFmtId="0" fontId="0" fillId="0" borderId="26" xfId="0" applyBorder="1" applyAlignment="1">
      <alignment horizontal="left"/>
    </xf>
    <xf numFmtId="0" fontId="0" fillId="0" borderId="18" xfId="0" applyBorder="1" applyAlignment="1">
      <alignment horizontal="left"/>
    </xf>
    <xf numFmtId="0" fontId="0" fillId="0" borderId="17" xfId="0" applyBorder="1" applyAlignment="1">
      <alignment horizontal="left"/>
    </xf>
    <xf numFmtId="0" fontId="0" fillId="0" borderId="17" xfId="0" applyFill="1" applyBorder="1" applyAlignment="1">
      <alignment horizontal="center"/>
    </xf>
    <xf numFmtId="0" fontId="0" fillId="0" borderId="17" xfId="0" applyFill="1" applyBorder="1"/>
    <xf numFmtId="0" fontId="1" fillId="43" borderId="21" xfId="0" applyFont="1" applyFill="1" applyBorder="1" applyAlignment="1">
      <alignment horizontal="center"/>
    </xf>
    <xf numFmtId="0" fontId="32" fillId="0" borderId="0" xfId="0" applyFont="1" applyAlignment="1">
      <alignment horizontal="right"/>
    </xf>
    <xf numFmtId="0" fontId="1" fillId="44" borderId="21" xfId="0" applyFont="1" applyFill="1" applyBorder="1" applyAlignment="1">
      <alignment horizontal="center"/>
    </xf>
    <xf numFmtId="0" fontId="0" fillId="45" borderId="0" xfId="0" applyFill="1"/>
    <xf numFmtId="0" fontId="26" fillId="21" borderId="21" xfId="0" applyFont="1" applyFill="1" applyBorder="1" applyAlignment="1">
      <alignment horizontal="center"/>
    </xf>
    <xf numFmtId="0" fontId="25" fillId="21" borderId="21" xfId="0" applyFont="1" applyFill="1" applyBorder="1" applyAlignment="1">
      <alignment horizontal="center"/>
    </xf>
    <xf numFmtId="0" fontId="1" fillId="45" borderId="21" xfId="0" applyFont="1" applyFill="1" applyBorder="1" applyAlignment="1">
      <alignment horizontal="center"/>
    </xf>
    <xf numFmtId="0" fontId="0" fillId="0" borderId="26" xfId="0" applyFill="1" applyBorder="1"/>
    <xf numFmtId="0" fontId="1" fillId="0" borderId="0" xfId="0" applyFont="1" applyAlignment="1">
      <alignment horizontal="center" vertical="center"/>
    </xf>
    <xf numFmtId="1" fontId="14" fillId="46" borderId="21" xfId="0" applyNumberFormat="1" applyFont="1" applyFill="1" applyBorder="1" applyAlignment="1">
      <alignment horizontal="center" vertical="center"/>
    </xf>
    <xf numFmtId="1" fontId="14" fillId="47" borderId="21" xfId="0" applyNumberFormat="1" applyFont="1" applyFill="1" applyBorder="1" applyAlignment="1">
      <alignment horizontal="center" vertical="center"/>
    </xf>
    <xf numFmtId="0" fontId="0" fillId="48" borderId="0" xfId="0" applyFill="1"/>
    <xf numFmtId="169" fontId="0" fillId="0" borderId="0" xfId="1" applyNumberFormat="1" applyFont="1"/>
    <xf numFmtId="0" fontId="33" fillId="0" borderId="0" xfId="0" applyFont="1" applyAlignment="1">
      <alignment horizontal="left" vertical="center" indent="1"/>
    </xf>
    <xf numFmtId="0" fontId="34" fillId="21" borderId="21" xfId="0" applyFont="1" applyFill="1" applyBorder="1" applyAlignment="1">
      <alignment horizontal="center"/>
    </xf>
    <xf numFmtId="0" fontId="0" fillId="48" borderId="0" xfId="0" applyFill="1" applyAlignment="1">
      <alignment horizontal="left"/>
    </xf>
    <xf numFmtId="49" fontId="0" fillId="0" borderId="0" xfId="0" quotePrefix="1" applyNumberFormat="1" applyAlignment="1">
      <alignment horizontal="center"/>
    </xf>
    <xf numFmtId="0" fontId="0" fillId="0" borderId="41" xfId="0" applyBorder="1"/>
    <xf numFmtId="0" fontId="0" fillId="0" borderId="37" xfId="0" applyBorder="1"/>
    <xf numFmtId="0" fontId="0" fillId="0" borderId="38" xfId="0" applyBorder="1"/>
    <xf numFmtId="49" fontId="0" fillId="0" borderId="41" xfId="0" applyNumberFormat="1" applyBorder="1"/>
    <xf numFmtId="49" fontId="0" fillId="0" borderId="37" xfId="0" applyNumberFormat="1" applyBorder="1"/>
    <xf numFmtId="49" fontId="0" fillId="0" borderId="38" xfId="0" applyNumberFormat="1" applyBorder="1"/>
    <xf numFmtId="0" fontId="0" fillId="15" borderId="0" xfId="0" applyFill="1" applyAlignment="1">
      <alignment horizontal="center" vertical="center"/>
    </xf>
    <xf numFmtId="0" fontId="0" fillId="15" borderId="0" xfId="0" applyFill="1" applyAlignment="1">
      <alignment horizontal="center"/>
    </xf>
    <xf numFmtId="49" fontId="0" fillId="0" borderId="21" xfId="0" applyNumberFormat="1" applyBorder="1" applyAlignment="1">
      <alignment horizontal="left" wrapText="1"/>
    </xf>
    <xf numFmtId="0" fontId="0" fillId="19" borderId="0" xfId="0" applyFill="1" applyAlignment="1">
      <alignment horizontal="center" vertical="center"/>
    </xf>
    <xf numFmtId="49" fontId="0" fillId="15" borderId="0" xfId="0" applyNumberFormat="1" applyFill="1" applyAlignment="1">
      <alignment horizontal="center" vertical="center"/>
    </xf>
    <xf numFmtId="0" fontId="16" fillId="22" borderId="0" xfId="0" applyFont="1" applyFill="1" applyBorder="1" applyAlignment="1">
      <alignment horizontal="right"/>
    </xf>
    <xf numFmtId="168" fontId="0" fillId="0" borderId="0" xfId="0" applyNumberFormat="1" applyFill="1" applyAlignment="1">
      <alignment horizontal="center"/>
    </xf>
    <xf numFmtId="166" fontId="0" fillId="0" borderId="0" xfId="0" applyNumberFormat="1" applyFill="1" applyAlignment="1">
      <alignment horizontal="center"/>
    </xf>
    <xf numFmtId="171" fontId="0" fillId="0" borderId="0" xfId="0" applyNumberFormat="1" applyAlignment="1">
      <alignment horizontal="center"/>
    </xf>
    <xf numFmtId="168" fontId="0" fillId="0" borderId="0" xfId="0" applyNumberFormat="1" applyAlignment="1">
      <alignment horizontal="center"/>
    </xf>
    <xf numFmtId="170" fontId="0" fillId="0" borderId="0" xfId="0" applyNumberFormat="1" applyAlignment="1">
      <alignment horizontal="center"/>
    </xf>
    <xf numFmtId="167" fontId="0" fillId="0" borderId="0" xfId="0" applyNumberFormat="1" applyAlignment="1">
      <alignment horizontal="center"/>
    </xf>
    <xf numFmtId="168" fontId="0" fillId="0" borderId="0" xfId="0" applyNumberFormat="1" applyFill="1"/>
    <xf numFmtId="1" fontId="0" fillId="0" borderId="0" xfId="0" applyNumberFormat="1" applyAlignment="1">
      <alignment horizontal="right"/>
    </xf>
    <xf numFmtId="3" fontId="12" fillId="21" borderId="52" xfId="0" applyNumberFormat="1" applyFont="1" applyFill="1" applyBorder="1" applyAlignment="1">
      <alignment horizontal="center"/>
    </xf>
    <xf numFmtId="2" fontId="16" fillId="22" borderId="0" xfId="0" applyNumberFormat="1" applyFont="1" applyFill="1" applyBorder="1" applyAlignment="1">
      <alignment horizontal="center"/>
    </xf>
    <xf numFmtId="0" fontId="35" fillId="22" borderId="0" xfId="0" applyFont="1" applyFill="1" applyBorder="1" applyAlignment="1">
      <alignment horizontal="center"/>
    </xf>
    <xf numFmtId="3" fontId="16" fillId="22" borderId="0" xfId="0" applyNumberFormat="1" applyFont="1" applyFill="1" applyBorder="1" applyAlignment="1">
      <alignment horizontal="center"/>
    </xf>
    <xf numFmtId="1" fontId="17" fillId="22" borderId="0" xfId="0" applyNumberFormat="1" applyFont="1" applyFill="1" applyBorder="1" applyAlignment="1">
      <alignment horizontal="left"/>
    </xf>
    <xf numFmtId="1" fontId="17" fillId="22" borderId="0" xfId="0" applyNumberFormat="1" applyFont="1" applyFill="1" applyBorder="1" applyAlignment="1">
      <alignment horizontal="center" vertical="center"/>
    </xf>
    <xf numFmtId="2" fontId="16" fillId="22" borderId="0" xfId="0" applyNumberFormat="1" applyFont="1" applyFill="1" applyBorder="1" applyAlignment="1">
      <alignment horizontal="left" indent="2"/>
    </xf>
    <xf numFmtId="0" fontId="21" fillId="26" borderId="0" xfId="0" applyFont="1" applyFill="1" applyBorder="1" applyAlignment="1">
      <alignment horizontal="center" shrinkToFit="1"/>
    </xf>
    <xf numFmtId="0" fontId="14" fillId="49" borderId="21" xfId="0" applyFont="1" applyFill="1" applyBorder="1"/>
    <xf numFmtId="0" fontId="16" fillId="22" borderId="64" xfId="0" applyFont="1" applyFill="1" applyBorder="1" applyAlignment="1">
      <alignment horizontal="center" vertical="center"/>
    </xf>
    <xf numFmtId="0" fontId="16" fillId="22" borderId="64" xfId="0" applyFont="1" applyFill="1" applyBorder="1" applyAlignment="1">
      <alignment vertical="center"/>
    </xf>
    <xf numFmtId="0" fontId="16" fillId="22" borderId="64" xfId="0" applyFont="1" applyFill="1" applyBorder="1" applyAlignment="1">
      <alignment horizontal="left" vertical="center"/>
    </xf>
    <xf numFmtId="0" fontId="12" fillId="21" borderId="64" xfId="0" applyFont="1" applyFill="1" applyBorder="1" applyAlignment="1">
      <alignment vertical="center"/>
    </xf>
    <xf numFmtId="0" fontId="16" fillId="22" borderId="63" xfId="0" applyFont="1" applyFill="1" applyBorder="1"/>
    <xf numFmtId="0" fontId="12" fillId="21" borderId="63" xfId="0" applyFont="1" applyFill="1" applyBorder="1"/>
    <xf numFmtId="0" fontId="16" fillId="22" borderId="65" xfId="0" applyFont="1" applyFill="1" applyBorder="1" applyAlignment="1">
      <alignment horizontal="center" vertical="center"/>
    </xf>
    <xf numFmtId="0" fontId="17" fillId="22" borderId="65" xfId="0" applyFont="1" applyFill="1" applyBorder="1" applyAlignment="1">
      <alignment horizontal="right" vertical="center"/>
    </xf>
    <xf numFmtId="0" fontId="16" fillId="22" borderId="65" xfId="0" applyFont="1" applyFill="1" applyBorder="1" applyAlignment="1">
      <alignment horizontal="left" vertical="center"/>
    </xf>
    <xf numFmtId="2" fontId="16" fillId="22" borderId="65" xfId="0" applyNumberFormat="1" applyFont="1" applyFill="1" applyBorder="1" applyAlignment="1">
      <alignment horizontal="center" vertical="center"/>
    </xf>
    <xf numFmtId="0" fontId="16" fillId="22" borderId="65" xfId="0" applyNumberFormat="1" applyFont="1" applyFill="1" applyBorder="1" applyAlignment="1">
      <alignment horizontal="center" vertical="center"/>
    </xf>
    <xf numFmtId="0" fontId="16" fillId="22" borderId="65" xfId="0" applyNumberFormat="1" applyFont="1" applyFill="1" applyBorder="1" applyAlignment="1">
      <alignment vertical="center"/>
    </xf>
    <xf numFmtId="49" fontId="16" fillId="22" borderId="65" xfId="0" applyNumberFormat="1" applyFont="1" applyFill="1" applyBorder="1" applyAlignment="1">
      <alignment vertical="center"/>
    </xf>
    <xf numFmtId="1" fontId="16" fillId="22" borderId="65" xfId="0" applyNumberFormat="1" applyFont="1" applyFill="1" applyBorder="1" applyAlignment="1">
      <alignment horizontal="center" vertical="center"/>
    </xf>
    <xf numFmtId="0" fontId="16" fillId="22" borderId="65" xfId="0" applyFont="1" applyFill="1" applyBorder="1" applyAlignment="1">
      <alignment vertical="center"/>
    </xf>
    <xf numFmtId="0" fontId="12" fillId="21" borderId="65" xfId="0" applyFont="1" applyFill="1" applyBorder="1" applyAlignment="1">
      <alignment vertical="center"/>
    </xf>
    <xf numFmtId="0" fontId="16" fillId="22" borderId="66" xfId="0" applyFont="1" applyFill="1" applyBorder="1" applyAlignment="1">
      <alignment horizontal="center"/>
    </xf>
    <xf numFmtId="2" fontId="16" fillId="22" borderId="66" xfId="0" applyNumberFormat="1" applyFont="1" applyFill="1" applyBorder="1" applyAlignment="1">
      <alignment horizontal="center"/>
    </xf>
    <xf numFmtId="0" fontId="16" fillId="22" borderId="66" xfId="0" applyNumberFormat="1" applyFont="1" applyFill="1" applyBorder="1" applyAlignment="1">
      <alignment horizontal="center"/>
    </xf>
    <xf numFmtId="1" fontId="16" fillId="22" borderId="66" xfId="0" applyNumberFormat="1" applyFont="1" applyFill="1" applyBorder="1" applyAlignment="1">
      <alignment horizontal="center"/>
    </xf>
    <xf numFmtId="0" fontId="16" fillId="22" borderId="66" xfId="0" applyNumberFormat="1" applyFont="1" applyFill="1" applyBorder="1"/>
    <xf numFmtId="49" fontId="16" fillId="22" borderId="66" xfId="0" applyNumberFormat="1" applyFont="1" applyFill="1" applyBorder="1"/>
    <xf numFmtId="0" fontId="16" fillId="22" borderId="66" xfId="0" applyFont="1" applyFill="1" applyBorder="1"/>
    <xf numFmtId="0" fontId="12" fillId="21" borderId="66" xfId="0" applyFont="1" applyFill="1" applyBorder="1"/>
    <xf numFmtId="0" fontId="17" fillId="22" borderId="65" xfId="0" applyFont="1" applyFill="1" applyBorder="1" applyAlignment="1">
      <alignment horizontal="right"/>
    </xf>
    <xf numFmtId="1" fontId="16" fillId="22" borderId="65" xfId="0" applyNumberFormat="1" applyFont="1" applyFill="1" applyBorder="1" applyAlignment="1">
      <alignment horizontal="center"/>
    </xf>
    <xf numFmtId="49" fontId="17" fillId="22" borderId="65" xfId="0" applyNumberFormat="1" applyFont="1" applyFill="1" applyBorder="1" applyAlignment="1">
      <alignment horizontal="right"/>
    </xf>
    <xf numFmtId="0" fontId="21" fillId="26" borderId="65" xfId="0" applyFont="1" applyFill="1" applyBorder="1" applyAlignment="1">
      <alignment horizontal="center" shrinkToFit="1"/>
    </xf>
    <xf numFmtId="4" fontId="16" fillId="22" borderId="65" xfId="0" applyNumberFormat="1" applyFont="1" applyFill="1" applyBorder="1" applyAlignment="1">
      <alignment horizontal="center"/>
    </xf>
    <xf numFmtId="0" fontId="16" fillId="22" borderId="65" xfId="0" applyFont="1" applyFill="1" applyBorder="1"/>
    <xf numFmtId="0" fontId="16" fillId="22" borderId="65" xfId="0" applyNumberFormat="1" applyFont="1" applyFill="1" applyBorder="1" applyAlignment="1">
      <alignment horizontal="center"/>
    </xf>
    <xf numFmtId="1" fontId="16" fillId="22" borderId="65" xfId="0" applyNumberFormat="1" applyFont="1" applyFill="1" applyBorder="1" applyAlignment="1">
      <alignment horizontal="left"/>
    </xf>
    <xf numFmtId="0" fontId="16" fillId="22" borderId="65" xfId="0" applyNumberFormat="1" applyFont="1" applyFill="1" applyBorder="1"/>
    <xf numFmtId="17" fontId="16" fillId="22" borderId="65" xfId="0" applyNumberFormat="1" applyFont="1" applyFill="1" applyBorder="1" applyAlignment="1">
      <alignment horizontal="center"/>
    </xf>
    <xf numFmtId="0" fontId="12" fillId="21" borderId="65" xfId="0" applyFont="1" applyFill="1" applyBorder="1"/>
    <xf numFmtId="1" fontId="17" fillId="22" borderId="66" xfId="0" applyNumberFormat="1" applyFont="1" applyFill="1" applyBorder="1" applyAlignment="1">
      <alignment horizontal="right"/>
    </xf>
    <xf numFmtId="49" fontId="16" fillId="22" borderId="66" xfId="0" applyNumberFormat="1" applyFont="1" applyFill="1" applyBorder="1" applyAlignment="1">
      <alignment horizontal="center"/>
    </xf>
    <xf numFmtId="0" fontId="16" fillId="22" borderId="65" xfId="0" applyFont="1" applyFill="1" applyBorder="1" applyAlignment="1"/>
    <xf numFmtId="49" fontId="16" fillId="22" borderId="65" xfId="0" applyNumberFormat="1" applyFont="1" applyFill="1" applyBorder="1"/>
    <xf numFmtId="0" fontId="17" fillId="22" borderId="66" xfId="0" applyFont="1" applyFill="1" applyBorder="1" applyAlignment="1">
      <alignment horizontal="right"/>
    </xf>
    <xf numFmtId="0" fontId="17" fillId="22" borderId="66" xfId="0" applyFont="1" applyFill="1" applyBorder="1" applyAlignment="1"/>
    <xf numFmtId="0" fontId="17" fillId="22" borderId="66" xfId="0" applyFont="1" applyFill="1" applyBorder="1" applyAlignment="1">
      <alignment horizontal="left"/>
    </xf>
    <xf numFmtId="0" fontId="17" fillId="22" borderId="65" xfId="0" applyFont="1" applyFill="1" applyBorder="1" applyAlignment="1"/>
    <xf numFmtId="0" fontId="17" fillId="22" borderId="65" xfId="0" applyFont="1" applyFill="1" applyBorder="1" applyAlignment="1">
      <alignment horizontal="left"/>
    </xf>
    <xf numFmtId="165" fontId="16" fillId="22" borderId="66" xfId="0" applyNumberFormat="1" applyFont="1" applyFill="1" applyBorder="1" applyAlignment="1">
      <alignment horizontal="center"/>
    </xf>
    <xf numFmtId="0" fontId="17" fillId="22" borderId="68" xfId="0" applyFont="1" applyFill="1" applyBorder="1" applyAlignment="1">
      <alignment horizontal="right"/>
    </xf>
    <xf numFmtId="0" fontId="17" fillId="22" borderId="69" xfId="0" applyFont="1" applyFill="1" applyBorder="1" applyAlignment="1">
      <alignment horizontal="right"/>
    </xf>
    <xf numFmtId="0" fontId="16" fillId="22" borderId="70" xfId="0" applyFont="1" applyFill="1" applyBorder="1" applyAlignment="1">
      <alignment horizontal="center"/>
    </xf>
    <xf numFmtId="0" fontId="13" fillId="22" borderId="62" xfId="0" applyFont="1" applyFill="1" applyBorder="1" applyAlignment="1">
      <alignment horizontal="center"/>
    </xf>
    <xf numFmtId="3" fontId="21" fillId="26" borderId="0" xfId="1" applyNumberFormat="1" applyFont="1" applyFill="1" applyBorder="1" applyAlignment="1">
      <alignment horizontal="center"/>
    </xf>
    <xf numFmtId="0" fontId="8" fillId="0" borderId="0" xfId="0" applyFont="1"/>
    <xf numFmtId="3" fontId="21" fillId="26" borderId="0" xfId="0" applyNumberFormat="1" applyFont="1" applyFill="1" applyBorder="1" applyAlignment="1">
      <alignment horizontal="center" shrinkToFit="1"/>
    </xf>
    <xf numFmtId="0" fontId="0" fillId="0" borderId="26" xfId="0" applyFill="1" applyBorder="1" applyAlignment="1">
      <alignment horizontal="left"/>
    </xf>
    <xf numFmtId="1" fontId="37" fillId="50" borderId="21" xfId="0" applyNumberFormat="1" applyFont="1" applyFill="1" applyBorder="1" applyAlignment="1">
      <alignment horizontal="center" vertical="center"/>
    </xf>
    <xf numFmtId="2" fontId="17" fillId="22" borderId="72" xfId="0" applyNumberFormat="1" applyFont="1" applyFill="1" applyBorder="1" applyAlignment="1">
      <alignment horizontal="center" wrapText="1"/>
    </xf>
    <xf numFmtId="1" fontId="38" fillId="51" borderId="21" xfId="0" applyNumberFormat="1" applyFont="1" applyFill="1" applyBorder="1" applyAlignment="1">
      <alignment horizontal="center" vertical="center"/>
    </xf>
    <xf numFmtId="0" fontId="16" fillId="22" borderId="67" xfId="0" applyFont="1" applyFill="1" applyBorder="1" applyAlignment="1">
      <alignment horizontal="center"/>
    </xf>
    <xf numFmtId="0" fontId="1" fillId="0" borderId="0" xfId="0" applyFont="1" applyAlignment="1">
      <alignment horizontal="left" vertical="center"/>
    </xf>
    <xf numFmtId="2" fontId="17" fillId="22" borderId="73" xfId="0" applyNumberFormat="1" applyFont="1" applyFill="1" applyBorder="1" applyAlignment="1">
      <alignment horizontal="center" wrapText="1"/>
    </xf>
    <xf numFmtId="2" fontId="17" fillId="22" borderId="74" xfId="0" applyNumberFormat="1" applyFont="1" applyFill="1" applyBorder="1" applyAlignment="1">
      <alignment horizontal="center" wrapText="1"/>
    </xf>
    <xf numFmtId="49" fontId="16" fillId="22" borderId="65" xfId="0" applyNumberFormat="1" applyFont="1" applyFill="1" applyBorder="1" applyAlignment="1">
      <alignment horizontal="center"/>
    </xf>
    <xf numFmtId="0" fontId="17" fillId="22" borderId="66" xfId="0" applyFont="1" applyFill="1" applyBorder="1" applyAlignment="1">
      <alignment horizontal="center"/>
    </xf>
    <xf numFmtId="0" fontId="17" fillId="22" borderId="65" xfId="0" applyFont="1" applyFill="1" applyBorder="1" applyAlignment="1">
      <alignment horizontal="center"/>
    </xf>
    <xf numFmtId="0" fontId="17" fillId="22" borderId="0" xfId="0" applyFont="1" applyFill="1" applyBorder="1" applyAlignment="1">
      <alignment horizontal="center" vertical="center"/>
    </xf>
    <xf numFmtId="0" fontId="6" fillId="0" borderId="0" xfId="0" applyFont="1"/>
    <xf numFmtId="0" fontId="1" fillId="0" borderId="25" xfId="0" applyFont="1" applyBorder="1" applyAlignment="1">
      <alignment horizontal="center"/>
    </xf>
    <xf numFmtId="0" fontId="1" fillId="0" borderId="26" xfId="0" applyFont="1" applyBorder="1" applyAlignment="1">
      <alignment horizontal="center"/>
    </xf>
    <xf numFmtId="0" fontId="0" fillId="0" borderId="26" xfId="0" applyFill="1" applyBorder="1" applyAlignment="1">
      <alignment horizontal="center"/>
    </xf>
    <xf numFmtId="0" fontId="1" fillId="0" borderId="13" xfId="0" applyFont="1" applyFill="1" applyBorder="1" applyAlignment="1">
      <alignment horizontal="center"/>
    </xf>
    <xf numFmtId="1" fontId="42" fillId="50" borderId="21" xfId="0" applyNumberFormat="1" applyFont="1" applyFill="1" applyBorder="1" applyAlignment="1">
      <alignment horizontal="center" vertical="center"/>
    </xf>
    <xf numFmtId="1" fontId="43" fillId="50" borderId="21" xfId="0" applyNumberFormat="1" applyFont="1" applyFill="1" applyBorder="1" applyAlignment="1">
      <alignment horizontal="center" vertical="center"/>
    </xf>
    <xf numFmtId="0" fontId="0" fillId="38" borderId="37" xfId="0" applyFill="1" applyBorder="1" applyAlignment="1">
      <alignment horizontal="center"/>
    </xf>
    <xf numFmtId="0" fontId="1" fillId="0" borderId="14" xfId="0" applyFont="1" applyBorder="1"/>
    <xf numFmtId="0" fontId="0" fillId="0" borderId="0" xfId="0" quotePrefix="1" applyBorder="1" applyAlignment="1">
      <alignment horizontal="center"/>
    </xf>
    <xf numFmtId="0" fontId="0" fillId="0" borderId="18" xfId="0" applyBorder="1" applyAlignment="1">
      <alignment horizontal="right"/>
    </xf>
    <xf numFmtId="0" fontId="45" fillId="0" borderId="0" xfId="0" applyFont="1"/>
    <xf numFmtId="0" fontId="44" fillId="0" borderId="14" xfId="0" applyFont="1" applyBorder="1" applyAlignment="1">
      <alignment horizontal="left"/>
    </xf>
    <xf numFmtId="0" fontId="46" fillId="0" borderId="0" xfId="0" applyFont="1"/>
    <xf numFmtId="0" fontId="0" fillId="52" borderId="0" xfId="0" applyFill="1"/>
    <xf numFmtId="0" fontId="47" fillId="0" borderId="0" xfId="0" applyFont="1"/>
    <xf numFmtId="0" fontId="16" fillId="22" borderId="63" xfId="0" applyFont="1" applyFill="1" applyBorder="1" applyAlignment="1">
      <alignment horizontal="center"/>
    </xf>
    <xf numFmtId="0" fontId="16" fillId="22" borderId="66" xfId="0" applyFont="1" applyFill="1" applyBorder="1" applyAlignment="1">
      <alignment horizontal="left"/>
    </xf>
    <xf numFmtId="0" fontId="21" fillId="26" borderId="0" xfId="0" applyFont="1" applyFill="1" applyBorder="1" applyAlignment="1">
      <alignment horizontal="center"/>
    </xf>
    <xf numFmtId="0" fontId="16" fillId="22" borderId="0" xfId="0" applyFont="1" applyFill="1" applyBorder="1" applyAlignment="1">
      <alignment horizontal="center"/>
    </xf>
    <xf numFmtId="0" fontId="16" fillId="22" borderId="0" xfId="0" applyFont="1" applyFill="1" applyBorder="1" applyAlignment="1">
      <alignment horizontal="left"/>
    </xf>
    <xf numFmtId="0" fontId="16" fillId="22" borderId="0" xfId="0" applyNumberFormat="1" applyFont="1" applyFill="1" applyBorder="1" applyAlignment="1">
      <alignment horizontal="left"/>
    </xf>
    <xf numFmtId="0" fontId="21" fillId="26" borderId="65" xfId="0" applyFont="1" applyFill="1" applyBorder="1" applyAlignment="1">
      <alignment horizontal="center"/>
    </xf>
    <xf numFmtId="0" fontId="16" fillId="22" borderId="65" xfId="0" applyFont="1" applyFill="1" applyBorder="1" applyAlignment="1">
      <alignment horizontal="center"/>
    </xf>
    <xf numFmtId="0" fontId="16" fillId="22" borderId="65" xfId="0" applyFont="1" applyFill="1" applyBorder="1" applyAlignment="1">
      <alignment horizontal="left"/>
    </xf>
    <xf numFmtId="0" fontId="44" fillId="0" borderId="20" xfId="0" applyFont="1" applyBorder="1" applyAlignment="1">
      <alignment horizontal="right"/>
    </xf>
    <xf numFmtId="0" fontId="0" fillId="0" borderId="16" xfId="0" applyBorder="1" applyAlignment="1">
      <alignment horizontal="right"/>
    </xf>
    <xf numFmtId="0" fontId="0" fillId="0" borderId="25" xfId="0" applyBorder="1" applyAlignment="1">
      <alignment horizontal="right"/>
    </xf>
    <xf numFmtId="0" fontId="0" fillId="13" borderId="75" xfId="0" applyFill="1" applyBorder="1" applyAlignment="1">
      <alignment horizontal="center"/>
    </xf>
    <xf numFmtId="0" fontId="0" fillId="13" borderId="51" xfId="0" applyFill="1" applyBorder="1" applyAlignment="1">
      <alignment horizontal="center"/>
    </xf>
    <xf numFmtId="0" fontId="0" fillId="13" borderId="40" xfId="0" applyFill="1" applyBorder="1" applyAlignment="1">
      <alignment horizontal="center"/>
    </xf>
    <xf numFmtId="0" fontId="0" fillId="0" borderId="36" xfId="0" applyBorder="1" applyAlignment="1">
      <alignment horizontal="center"/>
    </xf>
    <xf numFmtId="0" fontId="0" fillId="0" borderId="76" xfId="0" applyBorder="1" applyAlignment="1">
      <alignment horizontal="center"/>
    </xf>
    <xf numFmtId="0" fontId="48" fillId="0" borderId="77" xfId="0" applyFont="1" applyBorder="1" applyAlignment="1">
      <alignment horizontal="right"/>
    </xf>
    <xf numFmtId="0" fontId="48" fillId="0" borderId="36" xfId="0" applyFont="1" applyBorder="1" applyAlignment="1">
      <alignment horizontal="right"/>
    </xf>
    <xf numFmtId="0" fontId="0" fillId="0" borderId="76" xfId="0" applyBorder="1" applyAlignment="1">
      <alignment horizontal="right"/>
    </xf>
    <xf numFmtId="0" fontId="0" fillId="0" borderId="77" xfId="0" applyBorder="1" applyAlignment="1">
      <alignment horizontal="right"/>
    </xf>
    <xf numFmtId="0" fontId="9" fillId="0" borderId="0" xfId="0" applyFont="1" applyFill="1"/>
    <xf numFmtId="0" fontId="49" fillId="0" borderId="0" xfId="0" applyFont="1"/>
    <xf numFmtId="0" fontId="6" fillId="0" borderId="0" xfId="0" applyFont="1" applyAlignment="1">
      <alignment horizontal="left"/>
    </xf>
    <xf numFmtId="0" fontId="6" fillId="0" borderId="0" xfId="0" applyFont="1" applyFill="1"/>
    <xf numFmtId="0" fontId="0" fillId="52" borderId="0" xfId="0" applyFill="1" applyBorder="1" applyAlignment="1">
      <alignment horizontal="center"/>
    </xf>
    <xf numFmtId="0" fontId="0" fillId="52" borderId="0" xfId="0" applyFill="1" applyBorder="1"/>
    <xf numFmtId="0" fontId="0" fillId="0" borderId="13" xfId="0" applyBorder="1" applyAlignment="1">
      <alignment horizontal="right"/>
    </xf>
    <xf numFmtId="0" fontId="9" fillId="0" borderId="13" xfId="0" applyFont="1" applyBorder="1" applyAlignment="1">
      <alignment horizontal="center"/>
    </xf>
    <xf numFmtId="0" fontId="9" fillId="0" borderId="15" xfId="0" applyFont="1" applyBorder="1" applyAlignment="1">
      <alignment horizontal="center"/>
    </xf>
    <xf numFmtId="0" fontId="0" fillId="0" borderId="0" xfId="0" applyFont="1" applyBorder="1" applyAlignment="1">
      <alignment horizontal="center"/>
    </xf>
    <xf numFmtId="0" fontId="0" fillId="0" borderId="18" xfId="0" applyFill="1" applyBorder="1" applyAlignment="1">
      <alignment horizontal="center"/>
    </xf>
    <xf numFmtId="0" fontId="1" fillId="0" borderId="26" xfId="0" applyFont="1" applyBorder="1"/>
    <xf numFmtId="49" fontId="0" fillId="24" borderId="0" xfId="0" applyNumberFormat="1" applyFill="1" applyAlignment="1">
      <alignment horizontal="center"/>
    </xf>
    <xf numFmtId="1" fontId="0" fillId="24" borderId="0" xfId="0" applyNumberFormat="1" applyFill="1" applyBorder="1" applyAlignment="1">
      <alignment horizontal="center"/>
    </xf>
    <xf numFmtId="1" fontId="6" fillId="24" borderId="0" xfId="0" applyNumberFormat="1" applyFont="1" applyFill="1" applyBorder="1" applyAlignment="1">
      <alignment horizontal="center"/>
    </xf>
    <xf numFmtId="49" fontId="0" fillId="25" borderId="0" xfId="0" applyNumberFormat="1" applyFill="1" applyAlignment="1">
      <alignment horizontal="center"/>
    </xf>
    <xf numFmtId="1" fontId="0" fillId="25" borderId="0" xfId="0" applyNumberFormat="1" applyFill="1" applyBorder="1" applyAlignment="1">
      <alignment horizontal="center"/>
    </xf>
    <xf numFmtId="1" fontId="6" fillId="25" borderId="0" xfId="0" applyNumberFormat="1" applyFont="1" applyFill="1" applyBorder="1" applyAlignment="1">
      <alignment horizontal="center"/>
    </xf>
    <xf numFmtId="0" fontId="16" fillId="22" borderId="0" xfId="0" applyFont="1" applyFill="1" applyBorder="1" applyAlignment="1">
      <alignment horizontal="left"/>
    </xf>
    <xf numFmtId="0" fontId="16" fillId="22" borderId="0" xfId="0" applyFont="1" applyFill="1" applyBorder="1" applyAlignment="1">
      <alignment horizontal="center"/>
    </xf>
    <xf numFmtId="172" fontId="16" fillId="22" borderId="0" xfId="0" applyNumberFormat="1" applyFont="1" applyFill="1" applyBorder="1" applyAlignment="1">
      <alignment horizontal="center"/>
    </xf>
    <xf numFmtId="0" fontId="21" fillId="26" borderId="0" xfId="0" applyFont="1" applyFill="1" applyBorder="1" applyAlignment="1">
      <alignment horizontal="left"/>
    </xf>
    <xf numFmtId="0" fontId="16" fillId="22" borderId="0" xfId="0" applyFont="1" applyFill="1" applyBorder="1" applyAlignment="1">
      <alignment horizontal="left"/>
    </xf>
    <xf numFmtId="0" fontId="17" fillId="22" borderId="63" xfId="0" applyFont="1" applyFill="1" applyBorder="1" applyAlignment="1">
      <alignment horizontal="center"/>
    </xf>
    <xf numFmtId="0" fontId="22" fillId="26" borderId="0" xfId="0" applyFont="1" applyFill="1" applyBorder="1" applyAlignment="1">
      <alignment horizontal="left" vertical="center"/>
    </xf>
    <xf numFmtId="0" fontId="30" fillId="22" borderId="0" xfId="0" applyFont="1" applyFill="1" applyBorder="1" applyAlignment="1">
      <alignment horizontal="left" vertical="center"/>
    </xf>
    <xf numFmtId="0" fontId="21" fillId="26" borderId="0" xfId="0" applyFont="1" applyFill="1" applyBorder="1" applyAlignment="1">
      <alignment horizontal="center"/>
    </xf>
    <xf numFmtId="0" fontId="16" fillId="22" borderId="0" xfId="0" applyFont="1" applyFill="1" applyBorder="1" applyAlignment="1">
      <alignment horizontal="center"/>
    </xf>
    <xf numFmtId="0" fontId="21" fillId="26" borderId="65" xfId="0" applyFont="1" applyFill="1" applyBorder="1" applyAlignment="1">
      <alignment horizontal="left"/>
    </xf>
    <xf numFmtId="0" fontId="16" fillId="22" borderId="65" xfId="0" applyFont="1" applyFill="1" applyBorder="1" applyAlignment="1">
      <alignment horizontal="left"/>
    </xf>
    <xf numFmtId="0" fontId="21" fillId="26" borderId="65" xfId="0" applyFont="1" applyFill="1" applyBorder="1" applyAlignment="1">
      <alignment horizontal="center"/>
    </xf>
    <xf numFmtId="0" fontId="16" fillId="22" borderId="65" xfId="0" applyFont="1" applyFill="1" applyBorder="1" applyAlignment="1">
      <alignment horizontal="center"/>
    </xf>
    <xf numFmtId="0" fontId="21" fillId="26" borderId="0" xfId="0" applyFont="1" applyFill="1" applyBorder="1" applyAlignment="1">
      <alignment horizontal="left" indent="1"/>
    </xf>
    <xf numFmtId="0" fontId="16" fillId="22" borderId="0" xfId="0" applyFont="1" applyFill="1" applyBorder="1" applyAlignment="1">
      <alignment horizontal="left" indent="1"/>
    </xf>
    <xf numFmtId="0" fontId="16" fillId="22" borderId="63" xfId="0" applyFont="1" applyFill="1" applyBorder="1" applyAlignment="1">
      <alignment horizontal="center"/>
    </xf>
    <xf numFmtId="0" fontId="23" fillId="26" borderId="0" xfId="0" applyFont="1" applyFill="1" applyBorder="1" applyAlignment="1">
      <alignment horizontal="left" vertical="center"/>
    </xf>
    <xf numFmtId="0" fontId="29" fillId="22" borderId="0" xfId="0" applyFont="1" applyFill="1" applyBorder="1" applyAlignment="1">
      <alignment horizontal="left" vertical="center"/>
    </xf>
    <xf numFmtId="0" fontId="21" fillId="26" borderId="66" xfId="0" applyFont="1" applyFill="1" applyBorder="1" applyAlignment="1">
      <alignment horizontal="left"/>
    </xf>
    <xf numFmtId="0" fontId="16" fillId="22" borderId="66" xfId="0" applyFont="1" applyFill="1" applyBorder="1" applyAlignment="1">
      <alignment horizontal="left"/>
    </xf>
    <xf numFmtId="0" fontId="21" fillId="26" borderId="0" xfId="0" applyNumberFormat="1" applyFont="1" applyFill="1" applyBorder="1" applyAlignment="1">
      <alignment horizontal="left"/>
    </xf>
    <xf numFmtId="0" fontId="16" fillId="22" borderId="0" xfId="0" applyNumberFormat="1" applyFont="1" applyFill="1" applyBorder="1" applyAlignment="1">
      <alignment horizontal="left"/>
    </xf>
    <xf numFmtId="0" fontId="22" fillId="26" borderId="0" xfId="0" applyFont="1" applyFill="1" applyBorder="1" applyAlignment="1">
      <alignment vertical="center"/>
    </xf>
    <xf numFmtId="0" fontId="30" fillId="22" borderId="0" xfId="0" applyFont="1" applyFill="1" applyBorder="1" applyAlignment="1">
      <alignment vertical="center"/>
    </xf>
    <xf numFmtId="0" fontId="17" fillId="22" borderId="67" xfId="0" applyFont="1" applyFill="1" applyBorder="1" applyAlignment="1">
      <alignment horizontal="left"/>
    </xf>
    <xf numFmtId="0" fontId="17" fillId="22" borderId="63" xfId="0" applyFont="1" applyFill="1" applyBorder="1" applyAlignment="1">
      <alignment horizontal="left"/>
    </xf>
    <xf numFmtId="49" fontId="17" fillId="22" borderId="71" xfId="0" applyNumberFormat="1" applyFont="1" applyFill="1" applyBorder="1" applyAlignment="1">
      <alignment horizontal="center"/>
    </xf>
    <xf numFmtId="172" fontId="16" fillId="22" borderId="0" xfId="0" applyNumberFormat="1" applyFont="1" applyFill="1" applyBorder="1" applyAlignment="1">
      <alignment horizontal="center"/>
    </xf>
    <xf numFmtId="172" fontId="16" fillId="22" borderId="0" xfId="0" applyNumberFormat="1" applyFont="1" applyFill="1" applyBorder="1" applyAlignment="1">
      <alignment horizontal="left"/>
    </xf>
    <xf numFmtId="49" fontId="1" fillId="0" borderId="2" xfId="0" applyNumberFormat="1" applyFont="1" applyFill="1" applyBorder="1" applyAlignment="1">
      <alignment horizontal="center"/>
    </xf>
    <xf numFmtId="0" fontId="0" fillId="0" borderId="0" xfId="0" applyBorder="1" applyAlignment="1">
      <alignment vertical="center" wrapText="1"/>
    </xf>
    <xf numFmtId="0" fontId="1" fillId="0" borderId="22" xfId="0" applyFont="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 fillId="0" borderId="22" xfId="0" applyFont="1" applyFill="1" applyBorder="1" applyAlignment="1">
      <alignment horizontal="center"/>
    </xf>
    <xf numFmtId="0" fontId="1" fillId="0" borderId="23" xfId="0" applyFont="1" applyFill="1" applyBorder="1" applyAlignment="1">
      <alignment horizontal="center"/>
    </xf>
    <xf numFmtId="0" fontId="1" fillId="0" borderId="24" xfId="0" applyFont="1" applyFill="1" applyBorder="1" applyAlignment="1">
      <alignment horizontal="center"/>
    </xf>
    <xf numFmtId="0" fontId="1" fillId="0" borderId="6" xfId="0" applyFont="1" applyFill="1" applyBorder="1" applyAlignment="1">
      <alignment horizontal="center"/>
    </xf>
    <xf numFmtId="0" fontId="1" fillId="0" borderId="7" xfId="0" applyFont="1" applyFill="1" applyBorder="1" applyAlignment="1">
      <alignment horizontal="center"/>
    </xf>
    <xf numFmtId="0" fontId="1" fillId="0" borderId="8" xfId="0" applyFont="1" applyFill="1" applyBorder="1" applyAlignment="1">
      <alignment horizontal="center"/>
    </xf>
    <xf numFmtId="49" fontId="1" fillId="0" borderId="43" xfId="0" applyNumberFormat="1" applyFont="1" applyFill="1" applyBorder="1" applyAlignment="1">
      <alignment horizontal="center"/>
    </xf>
    <xf numFmtId="49" fontId="1" fillId="0" borderId="44" xfId="0" applyNumberFormat="1" applyFont="1" applyFill="1" applyBorder="1" applyAlignment="1">
      <alignment horizontal="center"/>
    </xf>
    <xf numFmtId="49" fontId="1" fillId="0" borderId="45" xfId="0" applyNumberFormat="1" applyFont="1" applyFill="1" applyBorder="1" applyAlignment="1">
      <alignment horizontal="center"/>
    </xf>
  </cellXfs>
  <cellStyles count="2">
    <cellStyle name="Comma" xfId="1" builtinId="3"/>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127BAA"/>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AB5221"/>
      <color rgb="FFA84A24"/>
      <color rgb="FF998333"/>
      <color rgb="FF335599"/>
      <color rgb="FF0D94AF"/>
      <color rgb="FFCD2715"/>
      <color rgb="FFFFFFFF"/>
      <color rgb="FFFF2121"/>
      <color rgb="FFFF8080"/>
      <color rgb="FFCEDC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3</xdr:row>
          <xdr:rowOff>0</xdr:rowOff>
        </xdr:to>
        <xdr:sp macro="" textlink="">
          <xdr:nvSpPr>
            <xdr:cNvPr id="90114" name="Btn_Patterns" descr="Patterns" hidden="1">
              <a:extLst>
                <a:ext uri="{63B3BB69-23CF-44E3-9099-C40C66FF867C}">
                  <a14:compatExt spid="_x0000_s90114"/>
                </a:ext>
                <a:ext uri="{FF2B5EF4-FFF2-40B4-BE49-F238E27FC236}">
                  <a16:creationId xmlns:a16="http://schemas.microsoft.com/office/drawing/2014/main" id="{00000000-0008-0000-0100-000002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0</xdr:colOff>
          <xdr:row>5</xdr:row>
          <xdr:rowOff>0</xdr:rowOff>
        </xdr:to>
        <xdr:sp macro="" textlink="">
          <xdr:nvSpPr>
            <xdr:cNvPr id="90124" name="Btn_Machine" descr="Machine" hidden="1">
              <a:extLst>
                <a:ext uri="{63B3BB69-23CF-44E3-9099-C40C66FF867C}">
                  <a14:compatExt spid="_x0000_s90124"/>
                </a:ext>
                <a:ext uri="{FF2B5EF4-FFF2-40B4-BE49-F238E27FC236}">
                  <a16:creationId xmlns:a16="http://schemas.microsoft.com/office/drawing/2014/main" id="{00000000-0008-0000-0100-00000C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5</xdr:col>
          <xdr:colOff>0</xdr:colOff>
          <xdr:row>7</xdr:row>
          <xdr:rowOff>0</xdr:rowOff>
        </xdr:to>
        <xdr:sp macro="" textlink="">
          <xdr:nvSpPr>
            <xdr:cNvPr id="90125" name="Btn_Samples" descr="Samples" hidden="1">
              <a:extLst>
                <a:ext uri="{63B3BB69-23CF-44E3-9099-C40C66FF867C}">
                  <a14:compatExt spid="_x0000_s90125"/>
                </a:ext>
                <a:ext uri="{FF2B5EF4-FFF2-40B4-BE49-F238E27FC236}">
                  <a16:creationId xmlns:a16="http://schemas.microsoft.com/office/drawing/2014/main" id="{00000000-0008-0000-0100-00000D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90126" name="Btn_Program" descr="Program" hidden="1">
              <a:extLst>
                <a:ext uri="{63B3BB69-23CF-44E3-9099-C40C66FF867C}">
                  <a14:compatExt spid="_x0000_s90126"/>
                </a:ext>
                <a:ext uri="{FF2B5EF4-FFF2-40B4-BE49-F238E27FC236}">
                  <a16:creationId xmlns:a16="http://schemas.microsoft.com/office/drawing/2014/main" id="{00000000-0008-0000-0100-00000E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0</xdr:colOff>
          <xdr:row>13</xdr:row>
          <xdr:rowOff>0</xdr:rowOff>
        </xdr:to>
        <xdr:sp macro="" textlink="">
          <xdr:nvSpPr>
            <xdr:cNvPr id="90127" name="Btn_Macros" descr="Macros" hidden="1">
              <a:extLst>
                <a:ext uri="{63B3BB69-23CF-44E3-9099-C40C66FF867C}">
                  <a14:compatExt spid="_x0000_s90127"/>
                </a:ext>
                <a:ext uri="{FF2B5EF4-FFF2-40B4-BE49-F238E27FC236}">
                  <a16:creationId xmlns:a16="http://schemas.microsoft.com/office/drawing/2014/main" id="{00000000-0008-0000-0100-00000F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17</xdr:row>
          <xdr:rowOff>0</xdr:rowOff>
        </xdr:to>
        <xdr:sp macro="" textlink="">
          <xdr:nvSpPr>
            <xdr:cNvPr id="90128" name="Btn_Import" descr="Import" hidden="1">
              <a:extLst>
                <a:ext uri="{63B3BB69-23CF-44E3-9099-C40C66FF867C}">
                  <a14:compatExt spid="_x0000_s90128"/>
                </a:ext>
                <a:ext uri="{FF2B5EF4-FFF2-40B4-BE49-F238E27FC236}">
                  <a16:creationId xmlns:a16="http://schemas.microsoft.com/office/drawing/2014/main" id="{00000000-0008-0000-0100-000010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90129" name="Btn_Ini" descr="Ini" hidden="1">
              <a:extLst>
                <a:ext uri="{63B3BB69-23CF-44E3-9099-C40C66FF867C}">
                  <a14:compatExt spid="_x0000_s90129"/>
                </a:ext>
                <a:ext uri="{FF2B5EF4-FFF2-40B4-BE49-F238E27FC236}">
                  <a16:creationId xmlns:a16="http://schemas.microsoft.com/office/drawing/2014/main" id="{00000000-0008-0000-0100-00001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90130" name="Btn_Export" descr="Export" hidden="1">
              <a:extLst>
                <a:ext uri="{63B3BB69-23CF-44E3-9099-C40C66FF867C}">
                  <a14:compatExt spid="_x0000_s90130"/>
                </a:ext>
                <a:ext uri="{FF2B5EF4-FFF2-40B4-BE49-F238E27FC236}">
                  <a16:creationId xmlns:a16="http://schemas.microsoft.com/office/drawing/2014/main" id="{00000000-0008-0000-0100-000012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90131" name="Btn_xIni" descr="xIni" hidden="1">
              <a:extLst>
                <a:ext uri="{63B3BB69-23CF-44E3-9099-C40C66FF867C}">
                  <a14:compatExt spid="_x0000_s90131"/>
                </a:ext>
                <a:ext uri="{FF2B5EF4-FFF2-40B4-BE49-F238E27FC236}">
                  <a16:creationId xmlns:a16="http://schemas.microsoft.com/office/drawing/2014/main" id="{00000000-0008-0000-0100-000013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90132" name="Btn_Timer" descr="Timer" hidden="1">
              <a:extLst>
                <a:ext uri="{63B3BB69-23CF-44E3-9099-C40C66FF867C}">
                  <a14:compatExt spid="_x0000_s90132"/>
                </a:ext>
                <a:ext uri="{FF2B5EF4-FFF2-40B4-BE49-F238E27FC236}">
                  <a16:creationId xmlns:a16="http://schemas.microsoft.com/office/drawing/2014/main" id="{00000000-0008-0000-0100-000014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90133" name="Btn_MachineArray" descr="MachineArray" hidden="1">
              <a:extLst>
                <a:ext uri="{63B3BB69-23CF-44E3-9099-C40C66FF867C}">
                  <a14:compatExt spid="_x0000_s90133"/>
                </a:ext>
                <a:ext uri="{FF2B5EF4-FFF2-40B4-BE49-F238E27FC236}">
                  <a16:creationId xmlns:a16="http://schemas.microsoft.com/office/drawing/2014/main" id="{00000000-0008-0000-0100-000015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90134" name="Btn_AllSheets" descr="AllSheets" hidden="1">
              <a:extLst>
                <a:ext uri="{63B3BB69-23CF-44E3-9099-C40C66FF867C}">
                  <a14:compatExt spid="_x0000_s90134"/>
                </a:ext>
                <a:ext uri="{FF2B5EF4-FFF2-40B4-BE49-F238E27FC236}">
                  <a16:creationId xmlns:a16="http://schemas.microsoft.com/office/drawing/2014/main" id="{00000000-0008-0000-0100-000016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000000"/>
                  </a:solidFill>
                  <a:latin typeface="Calibri"/>
                  <a:cs typeface="Calibri"/>
                </a:rPr>
                <a:t>SET DEFAULTS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0</xdr:colOff>
          <xdr:row>11</xdr:row>
          <xdr:rowOff>0</xdr:rowOff>
        </xdr:to>
        <xdr:sp macro="" textlink="">
          <xdr:nvSpPr>
            <xdr:cNvPr id="90135" name="Btn_Design" descr="Design" hidden="1">
              <a:extLst>
                <a:ext uri="{63B3BB69-23CF-44E3-9099-C40C66FF867C}">
                  <a14:compatExt spid="_x0000_s90135"/>
                </a:ext>
                <a:ext uri="{FF2B5EF4-FFF2-40B4-BE49-F238E27FC236}">
                  <a16:creationId xmlns:a16="http://schemas.microsoft.com/office/drawing/2014/main" id="{00000000-0008-0000-0100-000017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400" b="0" i="0" u="none" strike="noStrike" baseline="0">
                  <a:solidFill>
                    <a:srgbClr val="FF9900"/>
                  </a:solidFill>
                  <a:latin typeface="Calibri"/>
                  <a:cs typeface="Calibri"/>
                </a:rPr>
                <a:t>SHOW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22411</xdr:rowOff>
    </xdr:from>
    <xdr:to>
      <xdr:col>0</xdr:col>
      <xdr:colOff>784412</xdr:colOff>
      <xdr:row>0</xdr:row>
      <xdr:rowOff>291352</xdr:rowOff>
    </xdr:to>
    <xdr:sp macro="[0]!mdlButtons.cmd_Header_Click" textlink="">
      <xdr:nvSpPr>
        <xdr:cNvPr id="3138" name="cmd_Chart_Header">
          <a:extLst>
            <a:ext uri="{FF2B5EF4-FFF2-40B4-BE49-F238E27FC236}">
              <a16:creationId xmlns:a16="http://schemas.microsoft.com/office/drawing/2014/main" id="{00000000-0008-0000-0300-0000420C0000}"/>
            </a:ext>
          </a:extLst>
        </xdr:cNvPr>
        <xdr:cNvSpPr/>
      </xdr:nvSpPr>
      <xdr:spPr>
        <a:xfrm>
          <a:off x="0" y="22411"/>
          <a:ext cx="784412" cy="26894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tr-TR" sz="1100" b="1"/>
            <a:t>HEADER</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561975</xdr:colOff>
          <xdr:row>7</xdr:row>
          <xdr:rowOff>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800-000007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CREATE COPIES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190500</xdr:rowOff>
        </xdr:from>
        <xdr:to>
          <xdr:col>6</xdr:col>
          <xdr:colOff>638175</xdr:colOff>
          <xdr:row>12</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800-000008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CLEAN SAMPLE TABLE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714375</xdr:colOff>
          <xdr:row>12</xdr:row>
          <xdr:rowOff>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800-00000A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GET SAMPLE LENGTHS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295275</xdr:colOff>
          <xdr:row>12</xdr:row>
          <xdr:rowOff>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800-00000B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ADD NEW LIST</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76200</xdr:rowOff>
        </xdr:from>
        <xdr:to>
          <xdr:col>2</xdr:col>
          <xdr:colOff>57150</xdr:colOff>
          <xdr:row>0</xdr:row>
          <xdr:rowOff>342900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A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1100" b="0" i="0" u="none" strike="noStrike" baseline="0">
                  <a:solidFill>
                    <a:srgbClr val="000000"/>
                  </a:solidFill>
                  <a:latin typeface="Calibri"/>
                  <a:cs typeface="Calibri"/>
                </a:rPr>
                <a:t>CLEAN</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2</xdr:row>
          <xdr:rowOff>19050</xdr:rowOff>
        </xdr:from>
        <xdr:to>
          <xdr:col>14</xdr:col>
          <xdr:colOff>914400</xdr:colOff>
          <xdr:row>2</xdr:row>
          <xdr:rowOff>285750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476250</xdr:colOff>
          <xdr:row>1</xdr:row>
          <xdr:rowOff>257175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13</xdr:col>
          <xdr:colOff>476250</xdr:colOff>
          <xdr:row>2</xdr:row>
          <xdr:rowOff>257175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F00-00000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14</xdr:col>
          <xdr:colOff>914400</xdr:colOff>
          <xdr:row>1</xdr:row>
          <xdr:rowOff>257175</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F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15</xdr:col>
          <xdr:colOff>914400</xdr:colOff>
          <xdr:row>2</xdr:row>
          <xdr:rowOff>257175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F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180975</xdr:rowOff>
        </xdr:from>
        <xdr:to>
          <xdr:col>15</xdr:col>
          <xdr:colOff>914400</xdr:colOff>
          <xdr:row>1</xdr:row>
          <xdr:rowOff>247650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F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CLEAN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3</xdr:row>
          <xdr:rowOff>171450</xdr:rowOff>
        </xdr:from>
        <xdr:to>
          <xdr:col>7</xdr:col>
          <xdr:colOff>19050</xdr:colOff>
          <xdr:row>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1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NEW PATTERN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0</xdr:row>
          <xdr:rowOff>38100</xdr:rowOff>
        </xdr:from>
        <xdr:to>
          <xdr:col>0</xdr:col>
          <xdr:colOff>876300</xdr:colOff>
          <xdr:row>0</xdr:row>
          <xdr:rowOff>295275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1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1</xdr:row>
          <xdr:rowOff>57150</xdr:rowOff>
        </xdr:from>
        <xdr:to>
          <xdr:col>0</xdr:col>
          <xdr:colOff>876300</xdr:colOff>
          <xdr:row>1</xdr:row>
          <xdr:rowOff>323850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1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3</xdr:row>
          <xdr:rowOff>171450</xdr:rowOff>
        </xdr:from>
        <xdr:to>
          <xdr:col>12</xdr:col>
          <xdr:colOff>0</xdr:colOff>
          <xdr:row>6</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1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SAVE LAST PATTERN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1</xdr:row>
          <xdr:rowOff>57150</xdr:rowOff>
        </xdr:from>
        <xdr:to>
          <xdr:col>1</xdr:col>
          <xdr:colOff>781050</xdr:colOff>
          <xdr:row>1</xdr:row>
          <xdr:rowOff>323850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1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OPEN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19050</xdr:colOff>
          <xdr:row>0</xdr:row>
          <xdr:rowOff>104775</xdr:rowOff>
        </xdr:from>
        <xdr:to>
          <xdr:col>3</xdr:col>
          <xdr:colOff>447675</xdr:colOff>
          <xdr:row>0</xdr:row>
          <xdr:rowOff>762000</xdr:rowOff>
        </xdr:to>
        <xdr:sp macro="" textlink="">
          <xdr:nvSpPr>
            <xdr:cNvPr id="6187" name="Button 43" hidden="1">
              <a:extLst>
                <a:ext uri="{63B3BB69-23CF-44E3-9099-C40C66FF867C}">
                  <a14:compatExt spid="_x0000_s6187"/>
                </a:ext>
                <a:ext uri="{FF2B5EF4-FFF2-40B4-BE49-F238E27FC236}">
                  <a16:creationId xmlns:a16="http://schemas.microsoft.com/office/drawing/2014/main" id="{00000000-0008-0000-13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CLICK ME IF EXCEL LOOKS UNRESPONSIVE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7</xdr:row>
          <xdr:rowOff>0</xdr:rowOff>
        </xdr:from>
        <xdr:to>
          <xdr:col>13</xdr:col>
          <xdr:colOff>762000</xdr:colOff>
          <xdr:row>8</xdr:row>
          <xdr:rowOff>95250</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13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APPLY COLOR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144</xdr:row>
          <xdr:rowOff>0</xdr:rowOff>
        </xdr:from>
        <xdr:to>
          <xdr:col>13</xdr:col>
          <xdr:colOff>685800</xdr:colOff>
          <xdr:row>146</xdr:row>
          <xdr:rowOff>0</xdr:rowOff>
        </xdr:to>
        <xdr:sp macro="" textlink="">
          <xdr:nvSpPr>
            <xdr:cNvPr id="6204" name="Button 60" hidden="1">
              <a:extLst>
                <a:ext uri="{63B3BB69-23CF-44E3-9099-C40C66FF867C}">
                  <a14:compatExt spid="_x0000_s6204"/>
                </a:ext>
                <a:ext uri="{FF2B5EF4-FFF2-40B4-BE49-F238E27FC236}">
                  <a16:creationId xmlns:a16="http://schemas.microsoft.com/office/drawing/2014/main" id="{00000000-0008-0000-1300-00003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UPDATE INSTRUMENT TRACK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xdr:row>
          <xdr:rowOff>0</xdr:rowOff>
        </xdr:from>
        <xdr:to>
          <xdr:col>10</xdr:col>
          <xdr:colOff>171450</xdr:colOff>
          <xdr:row>2</xdr:row>
          <xdr:rowOff>285750</xdr:rowOff>
        </xdr:to>
        <xdr:sp macro="" textlink="">
          <xdr:nvSpPr>
            <xdr:cNvPr id="6206" name="Button 62" hidden="1">
              <a:extLst>
                <a:ext uri="{63B3BB69-23CF-44E3-9099-C40C66FF867C}">
                  <a14:compatExt spid="_x0000_s6206"/>
                </a:ext>
                <a:ext uri="{FF2B5EF4-FFF2-40B4-BE49-F238E27FC236}">
                  <a16:creationId xmlns:a16="http://schemas.microsoft.com/office/drawing/2014/main" id="{00000000-0008-0000-1300-00003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RESET ALL FORMS LOCATIONS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342900</xdr:colOff>
          <xdr:row>1</xdr:row>
          <xdr:rowOff>0</xdr:rowOff>
        </xdr:from>
        <xdr:to>
          <xdr:col>6</xdr:col>
          <xdr:colOff>476250</xdr:colOff>
          <xdr:row>2</xdr:row>
          <xdr:rowOff>285750</xdr:rowOff>
        </xdr:to>
        <xdr:sp macro="" textlink="">
          <xdr:nvSpPr>
            <xdr:cNvPr id="6207" name="Button 63" hidden="1">
              <a:extLst>
                <a:ext uri="{63B3BB69-23CF-44E3-9099-C40C66FF867C}">
                  <a14:compatExt spid="_x0000_s6207"/>
                </a:ext>
                <a:ext uri="{FF2B5EF4-FFF2-40B4-BE49-F238E27FC236}">
                  <a16:creationId xmlns:a16="http://schemas.microsoft.com/office/drawing/2014/main" id="{00000000-0008-0000-1300-00003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RESET  INTERFACE (CI/TM) FORMS LOCATIONS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438150</xdr:colOff>
          <xdr:row>1</xdr:row>
          <xdr:rowOff>371475</xdr:rowOff>
        </xdr:to>
        <xdr:sp macro="" textlink="">
          <xdr:nvSpPr>
            <xdr:cNvPr id="6208" name="Button 64" hidden="1">
              <a:extLst>
                <a:ext uri="{63B3BB69-23CF-44E3-9099-C40C66FF867C}">
                  <a14:compatExt spid="_x0000_s6208"/>
                </a:ext>
                <a:ext uri="{FF2B5EF4-FFF2-40B4-BE49-F238E27FC236}">
                  <a16:creationId xmlns:a16="http://schemas.microsoft.com/office/drawing/2014/main" id="{00000000-0008-0000-1300-00004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EXPORT XLSM SETTINGS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2</xdr:row>
          <xdr:rowOff>95250</xdr:rowOff>
        </xdr:from>
        <xdr:to>
          <xdr:col>3</xdr:col>
          <xdr:colOff>438150</xdr:colOff>
          <xdr:row>3</xdr:row>
          <xdr:rowOff>19050</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1300-00004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IMPORT XLSM SETTINGS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438150</xdr:colOff>
          <xdr:row>1</xdr:row>
          <xdr:rowOff>0</xdr:rowOff>
        </xdr:from>
        <xdr:to>
          <xdr:col>12</xdr:col>
          <xdr:colOff>609600</xdr:colOff>
          <xdr:row>2</xdr:row>
          <xdr:rowOff>285750</xdr:rowOff>
        </xdr:to>
        <xdr:sp macro="" textlink="">
          <xdr:nvSpPr>
            <xdr:cNvPr id="6213" name="Button 69" hidden="1">
              <a:extLst>
                <a:ext uri="{63B3BB69-23CF-44E3-9099-C40C66FF867C}">
                  <a14:compatExt spid="_x0000_s6213"/>
                </a:ext>
                <a:ext uri="{FF2B5EF4-FFF2-40B4-BE49-F238E27FC236}">
                  <a16:creationId xmlns:a16="http://schemas.microsoft.com/office/drawing/2014/main" id="{00000000-0008-0000-1300-00004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RESET CH_VIDEO POSITION</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500</xdr:row>
          <xdr:rowOff>38100</xdr:rowOff>
        </xdr:from>
        <xdr:to>
          <xdr:col>20</xdr:col>
          <xdr:colOff>438150</xdr:colOff>
          <xdr:row>501</xdr:row>
          <xdr:rowOff>95250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14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CREATE mklink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497</xdr:row>
          <xdr:rowOff>133350</xdr:rowOff>
        </xdr:from>
        <xdr:to>
          <xdr:col>16</xdr:col>
          <xdr:colOff>381000</xdr:colOff>
          <xdr:row>499</xdr:row>
          <xdr:rowOff>0</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1400-000004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Execute Command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533</xdr:row>
          <xdr:rowOff>19050</xdr:rowOff>
        </xdr:from>
        <xdr:to>
          <xdr:col>17</xdr:col>
          <xdr:colOff>38100</xdr:colOff>
          <xdr:row>534</xdr:row>
          <xdr:rowOff>66675</xdr:rowOff>
        </xdr:to>
        <xdr:sp macro="" textlink="">
          <xdr:nvSpPr>
            <xdr:cNvPr id="107525" name="Button 5" hidden="1">
              <a:extLst>
                <a:ext uri="{63B3BB69-23CF-44E3-9099-C40C66FF867C}">
                  <a14:compatExt spid="_x0000_s107525"/>
                </a:ext>
                <a:ext uri="{FF2B5EF4-FFF2-40B4-BE49-F238E27FC236}">
                  <a16:creationId xmlns:a16="http://schemas.microsoft.com/office/drawing/2014/main" id="{00000000-0008-0000-1400-000005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Open Video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832</xdr:row>
          <xdr:rowOff>0</xdr:rowOff>
        </xdr:from>
        <xdr:to>
          <xdr:col>1</xdr:col>
          <xdr:colOff>1562100</xdr:colOff>
          <xdr:row>833</xdr:row>
          <xdr:rowOff>95250</xdr:rowOff>
        </xdr:to>
        <xdr:sp macro="" textlink="">
          <xdr:nvSpPr>
            <xdr:cNvPr id="107527" name="Button 7" hidden="1">
              <a:extLst>
                <a:ext uri="{63B3BB69-23CF-44E3-9099-C40C66FF867C}">
                  <a14:compatExt spid="_x0000_s107527"/>
                </a:ext>
                <a:ext uri="{FF2B5EF4-FFF2-40B4-BE49-F238E27FC236}">
                  <a16:creationId xmlns:a16="http://schemas.microsoft.com/office/drawing/2014/main" id="{00000000-0008-0000-1400-000007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Calibri"/>
                  <a:cs typeface="Calibri"/>
                </a:rPr>
                <a:t>CALL GET_GLOBALS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15.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3.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1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omments" Target="../comments4.xml"/><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20.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ECDB1-2AC2-4BD2-BF0F-27690ACE71F9}">
  <sheetPr codeName="Introduction"/>
  <dimension ref="A2:CG515"/>
  <sheetViews>
    <sheetView tabSelected="1" zoomScale="70" zoomScaleNormal="70" workbookViewId="0">
      <selection activeCell="D24" sqref="D24"/>
    </sheetView>
  </sheetViews>
  <sheetFormatPr defaultRowHeight="15" x14ac:dyDescent="0.25"/>
  <cols>
    <col min="2" max="2" width="4" customWidth="1"/>
    <col min="3" max="3" width="5.7109375" customWidth="1"/>
    <col min="4" max="7" width="23.28515625" customWidth="1"/>
    <col min="8" max="8" width="5.7109375" customWidth="1"/>
    <col min="9" max="9" width="4" customWidth="1"/>
    <col min="11" max="11" width="4" customWidth="1"/>
    <col min="12" max="12" width="5.7109375" customWidth="1"/>
    <col min="13" max="16" width="23.28515625" customWidth="1"/>
    <col min="17" max="17" width="5.7109375" customWidth="1"/>
    <col min="18" max="18" width="4" customWidth="1"/>
    <col min="20" max="20" width="4" customWidth="1"/>
    <col min="21" max="21" width="5.7109375" customWidth="1"/>
    <col min="22" max="25" width="23.28515625" customWidth="1"/>
    <col min="26" max="26" width="5.7109375" customWidth="1"/>
    <col min="27" max="27" width="4" customWidth="1"/>
    <col min="29" max="29" width="4" customWidth="1"/>
  </cols>
  <sheetData>
    <row r="2" spans="2:85" x14ac:dyDescent="0.25">
      <c r="B2" s="384" t="s">
        <v>3042</v>
      </c>
      <c r="K2" s="384" t="s">
        <v>3043</v>
      </c>
      <c r="T2" s="384" t="s">
        <v>3044</v>
      </c>
      <c r="AC2" s="623" t="s">
        <v>3049</v>
      </c>
    </row>
    <row r="3" spans="2:85" ht="15.75" thickBot="1" x14ac:dyDescent="0.3">
      <c r="AD3" s="185" t="s">
        <v>1864</v>
      </c>
      <c r="BG3" s="185" t="s">
        <v>4403</v>
      </c>
    </row>
    <row r="4" spans="2:85" ht="15.75" thickBot="1" x14ac:dyDescent="0.3">
      <c r="B4" s="237"/>
      <c r="C4" s="456"/>
      <c r="D4" s="456"/>
      <c r="E4" s="456"/>
      <c r="F4" s="456"/>
      <c r="G4" s="456"/>
      <c r="H4" s="456"/>
      <c r="I4" s="238"/>
      <c r="K4" s="237"/>
      <c r="L4" s="456"/>
      <c r="M4" s="456"/>
      <c r="N4" s="456"/>
      <c r="O4" s="456"/>
      <c r="P4" s="456"/>
      <c r="Q4" s="456"/>
      <c r="R4" s="238"/>
      <c r="T4" s="237"/>
      <c r="U4" s="456"/>
      <c r="V4" s="456"/>
      <c r="W4" s="456"/>
      <c r="X4" s="456"/>
      <c r="Y4" s="456"/>
      <c r="Z4" s="456"/>
      <c r="AA4" s="238"/>
    </row>
    <row r="5" spans="2:85" ht="15.75" thickBot="1" x14ac:dyDescent="0.3">
      <c r="B5" s="129"/>
      <c r="C5" s="52" t="s">
        <v>4449</v>
      </c>
      <c r="D5" s="52"/>
      <c r="E5" s="52"/>
      <c r="F5" s="52"/>
      <c r="G5" s="52"/>
      <c r="H5" s="52"/>
      <c r="I5" s="66"/>
      <c r="K5" s="129"/>
      <c r="L5" s="52" t="s">
        <v>4442</v>
      </c>
      <c r="M5" s="52"/>
      <c r="N5" s="52"/>
      <c r="O5" s="52"/>
      <c r="P5" s="52"/>
      <c r="Q5" s="52"/>
      <c r="R5" s="66"/>
      <c r="T5" s="129"/>
      <c r="U5" s="52" t="s">
        <v>4447</v>
      </c>
      <c r="V5" s="52"/>
      <c r="W5" s="52"/>
      <c r="X5" s="52"/>
      <c r="Y5" s="52"/>
      <c r="Z5" s="52"/>
      <c r="AA5" s="66"/>
      <c r="AD5" s="625" t="s">
        <v>6</v>
      </c>
      <c r="AE5" s="185"/>
      <c r="AF5" s="185"/>
      <c r="AG5" s="370" t="s">
        <v>997</v>
      </c>
      <c r="AH5" s="448" t="s">
        <v>3051</v>
      </c>
      <c r="AI5" s="148"/>
      <c r="AJ5" s="370" t="s">
        <v>997</v>
      </c>
      <c r="AK5" s="448" t="s">
        <v>3052</v>
      </c>
      <c r="AL5" s="148"/>
      <c r="AM5" s="370" t="s">
        <v>997</v>
      </c>
      <c r="AN5" s="448" t="s">
        <v>3053</v>
      </c>
      <c r="AO5" s="148"/>
      <c r="AP5" s="370" t="s">
        <v>997</v>
      </c>
      <c r="AQ5" s="448" t="s">
        <v>3054</v>
      </c>
      <c r="AR5" s="148"/>
      <c r="AS5" s="370" t="s">
        <v>997</v>
      </c>
      <c r="AT5" s="448" t="s">
        <v>3055</v>
      </c>
      <c r="AU5" s="148"/>
      <c r="AV5" s="370" t="s">
        <v>997</v>
      </c>
      <c r="AW5" s="448" t="s">
        <v>3056</v>
      </c>
      <c r="AX5" s="148"/>
      <c r="AY5" s="370" t="s">
        <v>997</v>
      </c>
      <c r="AZ5" s="448" t="s">
        <v>3057</v>
      </c>
      <c r="BA5" s="148"/>
      <c r="BB5" s="370" t="s">
        <v>997</v>
      </c>
      <c r="BC5" s="624" t="s">
        <v>3058</v>
      </c>
      <c r="BD5" s="148"/>
      <c r="BG5" s="625" t="s">
        <v>6</v>
      </c>
      <c r="BH5" s="185"/>
      <c r="BI5" s="185"/>
      <c r="BJ5" s="370" t="s">
        <v>997</v>
      </c>
      <c r="BK5" s="448" t="s">
        <v>3051</v>
      </c>
      <c r="BL5" s="148"/>
      <c r="BM5" s="370" t="s">
        <v>997</v>
      </c>
      <c r="BN5" s="448" t="s">
        <v>3052</v>
      </c>
      <c r="BO5" s="148"/>
      <c r="BP5" s="370" t="s">
        <v>997</v>
      </c>
      <c r="BQ5" s="448" t="s">
        <v>3053</v>
      </c>
      <c r="BR5" s="148"/>
      <c r="BS5" s="370" t="s">
        <v>997</v>
      </c>
      <c r="BT5" s="448" t="s">
        <v>3054</v>
      </c>
      <c r="BU5" s="148"/>
      <c r="BV5" s="370" t="s">
        <v>997</v>
      </c>
      <c r="BW5" s="448" t="s">
        <v>3055</v>
      </c>
      <c r="BX5" s="148"/>
      <c r="BY5" s="370" t="s">
        <v>997</v>
      </c>
      <c r="BZ5" s="448" t="s">
        <v>3056</v>
      </c>
      <c r="CA5" s="148"/>
      <c r="CB5" s="370" t="s">
        <v>997</v>
      </c>
      <c r="CC5" s="448" t="s">
        <v>3057</v>
      </c>
      <c r="CD5" s="148"/>
      <c r="CE5" s="370" t="s">
        <v>997</v>
      </c>
      <c r="CF5" s="624" t="s">
        <v>3058</v>
      </c>
      <c r="CG5" s="148"/>
    </row>
    <row r="6" spans="2:85" ht="15.75" thickBot="1" x14ac:dyDescent="0.3">
      <c r="B6" s="129"/>
      <c r="C6" s="52"/>
      <c r="D6" s="52"/>
      <c r="E6" s="52"/>
      <c r="F6" s="52"/>
      <c r="G6" s="52"/>
      <c r="H6" s="52"/>
      <c r="I6" s="66"/>
      <c r="K6" s="129"/>
      <c r="L6" s="52"/>
      <c r="M6" s="52"/>
      <c r="N6" s="52"/>
      <c r="O6" s="52"/>
      <c r="P6" s="52"/>
      <c r="Q6" s="52"/>
      <c r="R6" s="66"/>
      <c r="T6" s="129"/>
      <c r="U6" s="52"/>
      <c r="V6" s="52"/>
      <c r="W6" s="52"/>
      <c r="X6" s="52"/>
      <c r="Y6" s="52"/>
      <c r="Z6" s="52"/>
      <c r="AA6" s="66"/>
      <c r="AD6" s="364" t="s">
        <v>993</v>
      </c>
      <c r="AE6" s="369" t="s">
        <v>999</v>
      </c>
      <c r="AF6" s="369" t="s">
        <v>93</v>
      </c>
      <c r="AG6" s="371" t="s">
        <v>70</v>
      </c>
      <c r="AH6" s="154" t="s">
        <v>995</v>
      </c>
      <c r="AI6" s="155" t="s">
        <v>251</v>
      </c>
      <c r="AJ6" s="371" t="s">
        <v>70</v>
      </c>
      <c r="AK6" s="154" t="s">
        <v>995</v>
      </c>
      <c r="AL6" s="155" t="s">
        <v>251</v>
      </c>
      <c r="AM6" s="371" t="s">
        <v>70</v>
      </c>
      <c r="AN6" s="154" t="s">
        <v>995</v>
      </c>
      <c r="AO6" s="155" t="s">
        <v>251</v>
      </c>
      <c r="AP6" s="371" t="s">
        <v>70</v>
      </c>
      <c r="AQ6" s="154" t="s">
        <v>995</v>
      </c>
      <c r="AR6" s="155" t="s">
        <v>251</v>
      </c>
      <c r="AS6" s="371" t="s">
        <v>70</v>
      </c>
      <c r="AT6" s="154" t="s">
        <v>995</v>
      </c>
      <c r="AU6" s="155" t="s">
        <v>251</v>
      </c>
      <c r="AV6" s="371" t="s">
        <v>70</v>
      </c>
      <c r="AW6" s="154" t="s">
        <v>995</v>
      </c>
      <c r="AX6" s="155" t="s">
        <v>251</v>
      </c>
      <c r="AY6" s="371" t="s">
        <v>70</v>
      </c>
      <c r="AZ6" s="154" t="s">
        <v>995</v>
      </c>
      <c r="BA6" s="155" t="s">
        <v>251</v>
      </c>
      <c r="BB6" s="371" t="s">
        <v>70</v>
      </c>
      <c r="BC6" s="154" t="s">
        <v>995</v>
      </c>
      <c r="BD6" s="155" t="s">
        <v>251</v>
      </c>
      <c r="BG6" s="364" t="s">
        <v>993</v>
      </c>
      <c r="BH6" s="369" t="s">
        <v>999</v>
      </c>
      <c r="BI6" s="369" t="s">
        <v>93</v>
      </c>
      <c r="BJ6" s="371" t="s">
        <v>70</v>
      </c>
      <c r="BK6" s="154" t="s">
        <v>995</v>
      </c>
      <c r="BL6" s="155" t="s">
        <v>251</v>
      </c>
      <c r="BM6" s="371" t="s">
        <v>70</v>
      </c>
      <c r="BN6" s="154" t="s">
        <v>995</v>
      </c>
      <c r="BO6" s="155" t="s">
        <v>251</v>
      </c>
      <c r="BP6" s="371" t="s">
        <v>70</v>
      </c>
      <c r="BQ6" s="154" t="s">
        <v>995</v>
      </c>
      <c r="BR6" s="155" t="s">
        <v>251</v>
      </c>
      <c r="BS6" s="371" t="s">
        <v>70</v>
      </c>
      <c r="BT6" s="154" t="s">
        <v>995</v>
      </c>
      <c r="BU6" s="155" t="s">
        <v>251</v>
      </c>
      <c r="BV6" s="371" t="s">
        <v>70</v>
      </c>
      <c r="BW6" s="154" t="s">
        <v>995</v>
      </c>
      <c r="BX6" s="155" t="s">
        <v>251</v>
      </c>
      <c r="BY6" s="371" t="s">
        <v>70</v>
      </c>
      <c r="BZ6" s="154" t="s">
        <v>995</v>
      </c>
      <c r="CA6" s="155" t="s">
        <v>251</v>
      </c>
      <c r="CB6" s="371" t="s">
        <v>70</v>
      </c>
      <c r="CC6" s="154" t="s">
        <v>995</v>
      </c>
      <c r="CD6" s="155" t="s">
        <v>251</v>
      </c>
      <c r="CE6" s="371" t="s">
        <v>70</v>
      </c>
      <c r="CF6" s="154" t="s">
        <v>995</v>
      </c>
      <c r="CG6" s="155" t="s">
        <v>251</v>
      </c>
    </row>
    <row r="7" spans="2:85" x14ac:dyDescent="0.25">
      <c r="B7" s="129"/>
      <c r="C7" s="52" t="s">
        <v>4458</v>
      </c>
      <c r="D7" s="52"/>
      <c r="E7" s="52"/>
      <c r="F7" s="52"/>
      <c r="G7" s="52"/>
      <c r="H7" s="52"/>
      <c r="I7" s="66"/>
      <c r="K7" s="129"/>
      <c r="L7" s="52"/>
      <c r="M7" s="52"/>
      <c r="N7" s="52"/>
      <c r="O7" s="52"/>
      <c r="P7" s="52"/>
      <c r="Q7" s="52"/>
      <c r="R7" s="66"/>
      <c r="T7" s="129"/>
      <c r="U7" s="52" t="s">
        <v>4443</v>
      </c>
      <c r="V7" s="52"/>
      <c r="W7" s="52"/>
      <c r="X7" s="52"/>
      <c r="Y7" s="52"/>
      <c r="Z7" s="52"/>
      <c r="AA7" s="66"/>
      <c r="AD7" s="372" t="s">
        <v>986</v>
      </c>
      <c r="AE7" s="372" t="s">
        <v>115</v>
      </c>
      <c r="AF7" s="125" t="s">
        <v>115</v>
      </c>
      <c r="AG7" s="366" t="s">
        <v>246</v>
      </c>
      <c r="AH7" s="368" t="s">
        <v>399</v>
      </c>
      <c r="AI7" s="232">
        <v>-1</v>
      </c>
      <c r="AJ7" s="366"/>
      <c r="AK7" s="368"/>
      <c r="AL7" s="232"/>
      <c r="AM7" s="366"/>
      <c r="AN7" s="368"/>
      <c r="AO7" s="232"/>
      <c r="AP7" s="366"/>
      <c r="AQ7" s="368"/>
      <c r="AR7" s="232"/>
      <c r="AS7" s="366"/>
      <c r="AT7" s="368"/>
      <c r="AU7" s="232"/>
      <c r="AV7" s="366"/>
      <c r="AW7" s="368"/>
      <c r="AX7" s="232"/>
      <c r="AY7" s="366"/>
      <c r="AZ7" s="368"/>
      <c r="BA7" s="232"/>
      <c r="BB7" s="366"/>
      <c r="BC7" s="368"/>
      <c r="BD7" s="232"/>
      <c r="BG7" s="372" t="s">
        <v>986</v>
      </c>
      <c r="BH7" s="372" t="s">
        <v>115</v>
      </c>
      <c r="BI7" s="125" t="s">
        <v>115</v>
      </c>
      <c r="BJ7" s="366" t="s">
        <v>246</v>
      </c>
      <c r="BK7" s="368" t="s">
        <v>399</v>
      </c>
      <c r="BL7" s="232">
        <v>-1</v>
      </c>
      <c r="BM7" s="366"/>
      <c r="BN7" s="368"/>
      <c r="BO7" s="232"/>
      <c r="BP7" s="366"/>
      <c r="BQ7" s="368"/>
      <c r="BR7" s="232"/>
      <c r="BS7" s="366"/>
      <c r="BT7" s="368"/>
      <c r="BU7" s="232"/>
      <c r="BV7" s="366"/>
      <c r="BW7" s="368"/>
      <c r="BX7" s="232"/>
      <c r="BY7" s="366"/>
      <c r="BZ7" s="368"/>
      <c r="CA7" s="232"/>
      <c r="CB7" s="366"/>
      <c r="CC7" s="368"/>
      <c r="CD7" s="232"/>
      <c r="CE7" s="366"/>
      <c r="CF7" s="368"/>
      <c r="CG7" s="232"/>
    </row>
    <row r="8" spans="2:85" x14ac:dyDescent="0.25">
      <c r="B8" s="129"/>
      <c r="C8" s="52" t="s">
        <v>4459</v>
      </c>
      <c r="D8" s="52"/>
      <c r="E8" s="52"/>
      <c r="F8" s="52"/>
      <c r="G8" s="52"/>
      <c r="H8" s="52"/>
      <c r="I8" s="66"/>
      <c r="K8" s="129"/>
      <c r="L8" s="52"/>
      <c r="M8" s="52"/>
      <c r="N8" s="52"/>
      <c r="O8" s="52"/>
      <c r="P8" s="52"/>
      <c r="Q8" s="52"/>
      <c r="R8" s="66"/>
      <c r="T8" s="129"/>
      <c r="U8" s="52" t="s">
        <v>4444</v>
      </c>
      <c r="V8" s="52"/>
      <c r="W8" s="52"/>
      <c r="X8" s="52"/>
      <c r="Y8" s="52"/>
      <c r="Z8" s="52"/>
      <c r="AA8" s="66"/>
      <c r="AD8" s="373"/>
      <c r="AE8" s="373" t="s">
        <v>115</v>
      </c>
      <c r="AF8" s="96" t="s">
        <v>990</v>
      </c>
      <c r="AG8" s="65" t="s">
        <v>246</v>
      </c>
      <c r="AH8" s="53" t="s">
        <v>399</v>
      </c>
      <c r="AI8" s="68">
        <v>-5</v>
      </c>
      <c r="AJ8" s="65"/>
      <c r="AK8" s="53"/>
      <c r="AL8" s="68"/>
      <c r="AM8" s="65"/>
      <c r="AN8" s="53"/>
      <c r="AO8" s="68"/>
      <c r="AP8" s="65"/>
      <c r="AQ8" s="53"/>
      <c r="AR8" s="68"/>
      <c r="AS8" s="65"/>
      <c r="AT8" s="53"/>
      <c r="AU8" s="68"/>
      <c r="AV8" s="65"/>
      <c r="AW8" s="53"/>
      <c r="AX8" s="68"/>
      <c r="AY8" s="65"/>
      <c r="AZ8" s="53"/>
      <c r="BA8" s="68"/>
      <c r="BB8" s="65"/>
      <c r="BC8" s="53"/>
      <c r="BD8" s="68"/>
      <c r="BG8" s="373"/>
      <c r="BH8" s="373" t="s">
        <v>115</v>
      </c>
      <c r="BI8" s="96" t="s">
        <v>990</v>
      </c>
      <c r="BJ8" s="65" t="s">
        <v>246</v>
      </c>
      <c r="BK8" s="53" t="s">
        <v>399</v>
      </c>
      <c r="BL8" s="68">
        <v>-5</v>
      </c>
      <c r="BM8" s="65"/>
      <c r="BN8" s="53"/>
      <c r="BO8" s="68"/>
      <c r="BP8" s="65"/>
      <c r="BQ8" s="53"/>
      <c r="BR8" s="68"/>
      <c r="BS8" s="65"/>
      <c r="BT8" s="53"/>
      <c r="BU8" s="68"/>
      <c r="BV8" s="65"/>
      <c r="BW8" s="53"/>
      <c r="BX8" s="68"/>
      <c r="BY8" s="65"/>
      <c r="BZ8" s="53"/>
      <c r="CA8" s="68"/>
      <c r="CB8" s="65"/>
      <c r="CC8" s="53"/>
      <c r="CD8" s="68"/>
      <c r="CE8" s="65"/>
      <c r="CF8" s="53"/>
      <c r="CG8" s="68"/>
    </row>
    <row r="9" spans="2:85" ht="15.75" thickBot="1" x14ac:dyDescent="0.3">
      <c r="B9" s="129"/>
      <c r="C9" s="52"/>
      <c r="D9" s="52"/>
      <c r="E9" s="52"/>
      <c r="F9" s="52"/>
      <c r="G9" s="52"/>
      <c r="H9" s="52"/>
      <c r="I9" s="66"/>
      <c r="K9" s="129"/>
      <c r="L9" s="52"/>
      <c r="M9" s="52"/>
      <c r="N9" s="52"/>
      <c r="O9" s="52"/>
      <c r="P9" s="52"/>
      <c r="Q9" s="52"/>
      <c r="R9" s="66"/>
      <c r="T9" s="129"/>
      <c r="U9" s="140" t="s">
        <v>4445</v>
      </c>
      <c r="V9" s="52"/>
      <c r="W9" s="52"/>
      <c r="X9" s="52"/>
      <c r="Y9" s="52"/>
      <c r="Z9" s="52"/>
      <c r="AA9" s="66"/>
      <c r="AD9" s="374"/>
      <c r="AE9" s="374" t="s">
        <v>115</v>
      </c>
      <c r="AF9" s="97" t="s">
        <v>991</v>
      </c>
      <c r="AG9" s="367" t="s">
        <v>246</v>
      </c>
      <c r="AH9" s="131" t="s">
        <v>399</v>
      </c>
      <c r="AI9" s="54">
        <v>-10</v>
      </c>
      <c r="AJ9" s="367"/>
      <c r="AK9" s="131"/>
      <c r="AL9" s="54"/>
      <c r="AM9" s="367"/>
      <c r="AN9" s="131"/>
      <c r="AO9" s="54"/>
      <c r="AP9" s="367"/>
      <c r="AQ9" s="131"/>
      <c r="AR9" s="54"/>
      <c r="AS9" s="367"/>
      <c r="AT9" s="131"/>
      <c r="AU9" s="54"/>
      <c r="AV9" s="367"/>
      <c r="AW9" s="131"/>
      <c r="AX9" s="54"/>
      <c r="AY9" s="367"/>
      <c r="AZ9" s="131"/>
      <c r="BA9" s="54"/>
      <c r="BB9" s="367"/>
      <c r="BC9" s="131"/>
      <c r="BD9" s="54"/>
      <c r="BG9" s="374"/>
      <c r="BH9" s="374" t="s">
        <v>115</v>
      </c>
      <c r="BI9" s="97" t="s">
        <v>991</v>
      </c>
      <c r="BJ9" s="367" t="s">
        <v>246</v>
      </c>
      <c r="BK9" s="131" t="s">
        <v>399</v>
      </c>
      <c r="BL9" s="54">
        <v>-10</v>
      </c>
      <c r="BM9" s="367"/>
      <c r="BN9" s="131"/>
      <c r="BO9" s="54"/>
      <c r="BP9" s="367"/>
      <c r="BQ9" s="131"/>
      <c r="BR9" s="54"/>
      <c r="BS9" s="367"/>
      <c r="BT9" s="131"/>
      <c r="BU9" s="54"/>
      <c r="BV9" s="367"/>
      <c r="BW9" s="131"/>
      <c r="BX9" s="54"/>
      <c r="BY9" s="367"/>
      <c r="BZ9" s="131"/>
      <c r="CA9" s="54"/>
      <c r="CB9" s="367"/>
      <c r="CC9" s="131"/>
      <c r="CD9" s="54"/>
      <c r="CE9" s="367"/>
      <c r="CF9" s="131"/>
      <c r="CG9" s="54"/>
    </row>
    <row r="10" spans="2:85" x14ac:dyDescent="0.25">
      <c r="B10" s="129"/>
      <c r="C10" s="140" t="s">
        <v>4461</v>
      </c>
      <c r="D10" s="52"/>
      <c r="E10" s="52"/>
      <c r="F10" s="52"/>
      <c r="G10" s="52"/>
      <c r="H10" s="52"/>
      <c r="I10" s="66"/>
      <c r="K10" s="129"/>
      <c r="L10" s="52"/>
      <c r="M10" s="52"/>
      <c r="N10" s="52"/>
      <c r="O10" s="52"/>
      <c r="P10" s="52"/>
      <c r="Q10" s="52"/>
      <c r="R10" s="66"/>
      <c r="T10" s="129"/>
      <c r="U10" s="140" t="s">
        <v>4446</v>
      </c>
      <c r="V10" s="52"/>
      <c r="W10" s="52"/>
      <c r="X10" s="52"/>
      <c r="Y10" s="52"/>
      <c r="Z10" s="52"/>
      <c r="AA10" s="66"/>
      <c r="AD10" s="372" t="s">
        <v>987</v>
      </c>
      <c r="AE10" s="372" t="s">
        <v>115</v>
      </c>
      <c r="AF10" s="125" t="s">
        <v>115</v>
      </c>
      <c r="AG10" s="366" t="s">
        <v>246</v>
      </c>
      <c r="AH10" s="368" t="s">
        <v>399</v>
      </c>
      <c r="AI10" s="232">
        <v>1</v>
      </c>
      <c r="AJ10" s="366"/>
      <c r="AK10" s="368"/>
      <c r="AL10" s="232"/>
      <c r="AM10" s="366"/>
      <c r="AN10" s="368"/>
      <c r="AO10" s="232"/>
      <c r="AP10" s="366"/>
      <c r="AQ10" s="368"/>
      <c r="AR10" s="232"/>
      <c r="AS10" s="366"/>
      <c r="AT10" s="368"/>
      <c r="AU10" s="232"/>
      <c r="AV10" s="366"/>
      <c r="AW10" s="368"/>
      <c r="AX10" s="232"/>
      <c r="AY10" s="366"/>
      <c r="AZ10" s="368"/>
      <c r="BA10" s="232"/>
      <c r="BB10" s="366"/>
      <c r="BC10" s="368"/>
      <c r="BD10" s="232"/>
      <c r="BG10" s="372" t="s">
        <v>987</v>
      </c>
      <c r="BH10" s="372" t="s">
        <v>115</v>
      </c>
      <c r="BI10" s="125" t="s">
        <v>115</v>
      </c>
      <c r="BJ10" s="366" t="s">
        <v>246</v>
      </c>
      <c r="BK10" s="368" t="s">
        <v>399</v>
      </c>
      <c r="BL10" s="232">
        <v>1</v>
      </c>
      <c r="BM10" s="366"/>
      <c r="BN10" s="368"/>
      <c r="BO10" s="232"/>
      <c r="BP10" s="366"/>
      <c r="BQ10" s="368"/>
      <c r="BR10" s="232"/>
      <c r="BS10" s="366"/>
      <c r="BT10" s="368"/>
      <c r="BU10" s="232"/>
      <c r="BV10" s="366"/>
      <c r="BW10" s="368"/>
      <c r="BX10" s="232"/>
      <c r="BY10" s="366"/>
      <c r="BZ10" s="368"/>
      <c r="CA10" s="232"/>
      <c r="CB10" s="366"/>
      <c r="CC10" s="368"/>
      <c r="CD10" s="232"/>
      <c r="CE10" s="366"/>
      <c r="CF10" s="368"/>
      <c r="CG10" s="232"/>
    </row>
    <row r="11" spans="2:85" x14ac:dyDescent="0.25">
      <c r="B11" s="129"/>
      <c r="C11" s="140" t="s">
        <v>4462</v>
      </c>
      <c r="D11" s="52"/>
      <c r="E11" s="52"/>
      <c r="F11" s="52"/>
      <c r="G11" s="52"/>
      <c r="H11" s="52"/>
      <c r="I11" s="66"/>
      <c r="K11" s="129"/>
      <c r="L11" s="52"/>
      <c r="M11" s="52"/>
      <c r="N11" s="52"/>
      <c r="O11" s="52"/>
      <c r="P11" s="52"/>
      <c r="Q11" s="52"/>
      <c r="R11" s="66"/>
      <c r="T11" s="129"/>
      <c r="U11" s="52"/>
      <c r="V11" s="52"/>
      <c r="W11" s="52"/>
      <c r="X11" s="52"/>
      <c r="Y11" s="52"/>
      <c r="Z11" s="52"/>
      <c r="AA11" s="66"/>
      <c r="AD11" s="373"/>
      <c r="AE11" s="373" t="s">
        <v>115</v>
      </c>
      <c r="AF11" s="96" t="s">
        <v>990</v>
      </c>
      <c r="AG11" s="65" t="s">
        <v>246</v>
      </c>
      <c r="AH11" s="53" t="s">
        <v>399</v>
      </c>
      <c r="AI11" s="68">
        <v>5</v>
      </c>
      <c r="AJ11" s="65"/>
      <c r="AK11" s="53"/>
      <c r="AL11" s="68"/>
      <c r="AM11" s="65"/>
      <c r="AN11" s="53"/>
      <c r="AO11" s="68"/>
      <c r="AP11" s="65"/>
      <c r="AQ11" s="53"/>
      <c r="AR11" s="68"/>
      <c r="AS11" s="65"/>
      <c r="AT11" s="53"/>
      <c r="AU11" s="68"/>
      <c r="AV11" s="65"/>
      <c r="AW11" s="53"/>
      <c r="AX11" s="68"/>
      <c r="AY11" s="65"/>
      <c r="AZ11" s="53"/>
      <c r="BA11" s="68"/>
      <c r="BB11" s="65"/>
      <c r="BC11" s="53"/>
      <c r="BD11" s="68"/>
      <c r="BG11" s="373"/>
      <c r="BH11" s="373" t="s">
        <v>115</v>
      </c>
      <c r="BI11" s="96" t="s">
        <v>990</v>
      </c>
      <c r="BJ11" s="65" t="s">
        <v>246</v>
      </c>
      <c r="BK11" s="53" t="s">
        <v>399</v>
      </c>
      <c r="BL11" s="68">
        <v>5</v>
      </c>
      <c r="BM11" s="65"/>
      <c r="BN11" s="53"/>
      <c r="BO11" s="68"/>
      <c r="BP11" s="65"/>
      <c r="BQ11" s="53"/>
      <c r="BR11" s="68"/>
      <c r="BS11" s="65"/>
      <c r="BT11" s="53"/>
      <c r="BU11" s="68"/>
      <c r="BV11" s="65"/>
      <c r="BW11" s="53"/>
      <c r="BX11" s="68"/>
      <c r="BY11" s="65"/>
      <c r="BZ11" s="53"/>
      <c r="CA11" s="68"/>
      <c r="CB11" s="65"/>
      <c r="CC11" s="53"/>
      <c r="CD11" s="68"/>
      <c r="CE11" s="65"/>
      <c r="CF11" s="53"/>
      <c r="CG11" s="68"/>
    </row>
    <row r="12" spans="2:85" ht="15.75" thickBot="1" x14ac:dyDescent="0.3">
      <c r="B12" s="129"/>
      <c r="C12" s="52" t="s">
        <v>4463</v>
      </c>
      <c r="D12" s="52"/>
      <c r="E12" s="52"/>
      <c r="F12" s="52"/>
      <c r="G12" s="52"/>
      <c r="H12" s="52"/>
      <c r="I12" s="66"/>
      <c r="K12" s="129"/>
      <c r="L12" s="52"/>
      <c r="M12" s="52"/>
      <c r="N12" s="52"/>
      <c r="O12" s="52"/>
      <c r="P12" s="52"/>
      <c r="Q12" s="52"/>
      <c r="R12" s="66"/>
      <c r="T12" s="129"/>
      <c r="U12" s="140" t="s">
        <v>4448</v>
      </c>
      <c r="V12" s="52"/>
      <c r="W12" s="52"/>
      <c r="X12" s="52"/>
      <c r="Y12" s="52"/>
      <c r="Z12" s="52"/>
      <c r="AA12" s="66"/>
      <c r="AD12" s="374"/>
      <c r="AE12" s="374" t="s">
        <v>115</v>
      </c>
      <c r="AF12" s="97" t="s">
        <v>991</v>
      </c>
      <c r="AG12" s="367" t="s">
        <v>246</v>
      </c>
      <c r="AH12" s="131" t="s">
        <v>399</v>
      </c>
      <c r="AI12" s="54">
        <v>10</v>
      </c>
      <c r="AJ12" s="367"/>
      <c r="AK12" s="131"/>
      <c r="AL12" s="54"/>
      <c r="AM12" s="367"/>
      <c r="AN12" s="131"/>
      <c r="AO12" s="54"/>
      <c r="AP12" s="367"/>
      <c r="AQ12" s="131"/>
      <c r="AR12" s="54"/>
      <c r="AS12" s="367"/>
      <c r="AT12" s="131"/>
      <c r="AU12" s="54"/>
      <c r="AV12" s="367"/>
      <c r="AW12" s="131"/>
      <c r="AX12" s="54"/>
      <c r="AY12" s="367"/>
      <c r="AZ12" s="131"/>
      <c r="BA12" s="54"/>
      <c r="BB12" s="367"/>
      <c r="BC12" s="131"/>
      <c r="BD12" s="54"/>
      <c r="BG12" s="374"/>
      <c r="BH12" s="374" t="s">
        <v>115</v>
      </c>
      <c r="BI12" s="97" t="s">
        <v>991</v>
      </c>
      <c r="BJ12" s="367" t="s">
        <v>246</v>
      </c>
      <c r="BK12" s="131" t="s">
        <v>399</v>
      </c>
      <c r="BL12" s="54">
        <v>10</v>
      </c>
      <c r="BM12" s="367"/>
      <c r="BN12" s="131"/>
      <c r="BO12" s="54"/>
      <c r="BP12" s="367"/>
      <c r="BQ12" s="131"/>
      <c r="BR12" s="54"/>
      <c r="BS12" s="367"/>
      <c r="BT12" s="131"/>
      <c r="BU12" s="54"/>
      <c r="BV12" s="367"/>
      <c r="BW12" s="131"/>
      <c r="BX12" s="54"/>
      <c r="BY12" s="367"/>
      <c r="BZ12" s="131"/>
      <c r="CA12" s="54"/>
      <c r="CB12" s="367"/>
      <c r="CC12" s="131"/>
      <c r="CD12" s="54"/>
      <c r="CE12" s="367"/>
      <c r="CF12" s="131"/>
      <c r="CG12" s="54"/>
    </row>
    <row r="13" spans="2:85" x14ac:dyDescent="0.25">
      <c r="B13" s="129"/>
      <c r="C13" s="52"/>
      <c r="D13" s="52"/>
      <c r="E13" s="52"/>
      <c r="F13" s="52"/>
      <c r="G13" s="52"/>
      <c r="H13" s="52"/>
      <c r="I13" s="66"/>
      <c r="K13" s="129"/>
      <c r="L13" s="52"/>
      <c r="M13" s="52"/>
      <c r="N13" s="52"/>
      <c r="O13" s="52"/>
      <c r="P13" s="52"/>
      <c r="Q13" s="52"/>
      <c r="R13" s="66"/>
      <c r="T13" s="129"/>
      <c r="U13" s="52"/>
      <c r="V13" s="52"/>
      <c r="W13" s="52"/>
      <c r="X13" s="52"/>
      <c r="Y13" s="52"/>
      <c r="Z13" s="52"/>
      <c r="AA13" s="66"/>
      <c r="AD13" s="372"/>
      <c r="AE13" s="372" t="s">
        <v>115</v>
      </c>
      <c r="AF13" s="125" t="s">
        <v>115</v>
      </c>
      <c r="AG13" s="366"/>
      <c r="AH13" s="368"/>
      <c r="AI13" s="232"/>
      <c r="AJ13" s="366"/>
      <c r="AK13" s="368"/>
      <c r="AL13" s="232"/>
      <c r="AM13" s="366"/>
      <c r="AN13" s="368"/>
      <c r="AO13" s="232"/>
      <c r="AP13" s="366"/>
      <c r="AQ13" s="368"/>
      <c r="AR13" s="232"/>
      <c r="AS13" s="366"/>
      <c r="AT13" s="368"/>
      <c r="AU13" s="232"/>
      <c r="AV13" s="366"/>
      <c r="AW13" s="368"/>
      <c r="AX13" s="232"/>
      <c r="AY13" s="366"/>
      <c r="AZ13" s="368"/>
      <c r="BA13" s="232"/>
      <c r="BB13" s="366"/>
      <c r="BC13" s="368"/>
      <c r="BD13" s="232"/>
      <c r="BG13" s="372" t="s">
        <v>988</v>
      </c>
      <c r="BH13" s="372" t="s">
        <v>115</v>
      </c>
      <c r="BI13" s="125" t="s">
        <v>115</v>
      </c>
      <c r="BJ13" s="366"/>
      <c r="BK13" s="368"/>
      <c r="BL13" s="232"/>
      <c r="BM13" s="366"/>
      <c r="BN13" s="368"/>
      <c r="BO13" s="232"/>
      <c r="BP13" s="366"/>
      <c r="BQ13" s="368"/>
      <c r="BR13" s="232"/>
      <c r="BS13" s="366"/>
      <c r="BT13" s="368"/>
      <c r="BU13" s="232"/>
      <c r="BV13" s="366"/>
      <c r="BW13" s="368"/>
      <c r="BX13" s="232"/>
      <c r="BY13" s="366"/>
      <c r="BZ13" s="368"/>
      <c r="CA13" s="232"/>
      <c r="CB13" s="366"/>
      <c r="CC13" s="368"/>
      <c r="CD13" s="232"/>
      <c r="CE13" s="366"/>
      <c r="CF13" s="368"/>
      <c r="CG13" s="232"/>
    </row>
    <row r="14" spans="2:85" x14ac:dyDescent="0.25">
      <c r="B14" s="129"/>
      <c r="C14" s="52"/>
      <c r="D14" s="52"/>
      <c r="E14" s="52"/>
      <c r="F14" s="52"/>
      <c r="G14" s="52"/>
      <c r="H14" s="52"/>
      <c r="I14" s="66"/>
      <c r="K14" s="129"/>
      <c r="L14" s="52"/>
      <c r="M14" s="52"/>
      <c r="N14" s="52"/>
      <c r="O14" s="52"/>
      <c r="P14" s="52"/>
      <c r="Q14" s="52"/>
      <c r="R14" s="66"/>
      <c r="T14" s="129"/>
      <c r="U14" s="52"/>
      <c r="V14" s="52"/>
      <c r="W14" s="52"/>
      <c r="X14" s="52"/>
      <c r="Y14" s="52"/>
      <c r="Z14" s="52"/>
      <c r="AA14" s="66"/>
      <c r="AD14" s="373"/>
      <c r="AE14" s="373" t="s">
        <v>115</v>
      </c>
      <c r="AF14" s="96" t="s">
        <v>990</v>
      </c>
      <c r="AG14" s="65"/>
      <c r="AH14" s="53"/>
      <c r="AI14" s="68"/>
      <c r="AJ14" s="65"/>
      <c r="AK14" s="53"/>
      <c r="AL14" s="68"/>
      <c r="AM14" s="65"/>
      <c r="AN14" s="53"/>
      <c r="AO14" s="68"/>
      <c r="AP14" s="65"/>
      <c r="AQ14" s="53"/>
      <c r="AR14" s="68"/>
      <c r="AS14" s="65"/>
      <c r="AT14" s="53"/>
      <c r="AU14" s="68"/>
      <c r="AV14" s="65"/>
      <c r="AW14" s="53"/>
      <c r="AX14" s="68"/>
      <c r="AY14" s="65"/>
      <c r="AZ14" s="53"/>
      <c r="BA14" s="68"/>
      <c r="BB14" s="65"/>
      <c r="BC14" s="53"/>
      <c r="BD14" s="68"/>
      <c r="BG14" s="373"/>
      <c r="BH14" s="373" t="s">
        <v>115</v>
      </c>
      <c r="BI14" s="96" t="s">
        <v>990</v>
      </c>
      <c r="BJ14" s="65"/>
      <c r="BK14" s="53"/>
      <c r="BL14" s="68"/>
      <c r="BM14" s="65"/>
      <c r="BN14" s="53"/>
      <c r="BO14" s="68"/>
      <c r="BP14" s="65"/>
      <c r="BQ14" s="53"/>
      <c r="BR14" s="68"/>
      <c r="BS14" s="65"/>
      <c r="BT14" s="53"/>
      <c r="BU14" s="68"/>
      <c r="BV14" s="65"/>
      <c r="BW14" s="53"/>
      <c r="BX14" s="68"/>
      <c r="BY14" s="65"/>
      <c r="BZ14" s="53"/>
      <c r="CA14" s="68"/>
      <c r="CB14" s="65"/>
      <c r="CC14" s="53"/>
      <c r="CD14" s="68"/>
      <c r="CE14" s="65"/>
      <c r="CF14" s="53"/>
      <c r="CG14" s="68"/>
    </row>
    <row r="15" spans="2:85" ht="15.75" thickBot="1" x14ac:dyDescent="0.3">
      <c r="B15" s="129"/>
      <c r="C15" s="52"/>
      <c r="D15" s="52"/>
      <c r="E15" s="52"/>
      <c r="F15" s="52"/>
      <c r="G15" s="52"/>
      <c r="H15" s="52"/>
      <c r="I15" s="66"/>
      <c r="K15" s="129"/>
      <c r="L15" s="52"/>
      <c r="M15" s="52"/>
      <c r="N15" s="52"/>
      <c r="O15" s="52"/>
      <c r="P15" s="52"/>
      <c r="Q15" s="52"/>
      <c r="R15" s="66"/>
      <c r="T15" s="129"/>
      <c r="U15" s="52"/>
      <c r="V15" s="52"/>
      <c r="W15" s="52"/>
      <c r="X15" s="52"/>
      <c r="Y15" s="52"/>
      <c r="Z15" s="52"/>
      <c r="AA15" s="66"/>
      <c r="AD15" s="374"/>
      <c r="AE15" s="374" t="s">
        <v>115</v>
      </c>
      <c r="AF15" s="97" t="s">
        <v>991</v>
      </c>
      <c r="AG15" s="367"/>
      <c r="AH15" s="131"/>
      <c r="AI15" s="54"/>
      <c r="AJ15" s="367"/>
      <c r="AK15" s="131"/>
      <c r="AL15" s="54"/>
      <c r="AM15" s="367"/>
      <c r="AN15" s="131"/>
      <c r="AO15" s="54"/>
      <c r="AP15" s="367"/>
      <c r="AQ15" s="131"/>
      <c r="AR15" s="54"/>
      <c r="AS15" s="367"/>
      <c r="AT15" s="131"/>
      <c r="AU15" s="54"/>
      <c r="AV15" s="367"/>
      <c r="AW15" s="131"/>
      <c r="AX15" s="54"/>
      <c r="AY15" s="367"/>
      <c r="AZ15" s="131"/>
      <c r="BA15" s="54"/>
      <c r="BB15" s="367"/>
      <c r="BC15" s="131"/>
      <c r="BD15" s="54"/>
      <c r="BG15" s="374"/>
      <c r="BH15" s="374" t="s">
        <v>115</v>
      </c>
      <c r="BI15" s="97" t="s">
        <v>991</v>
      </c>
      <c r="BJ15" s="367"/>
      <c r="BK15" s="131"/>
      <c r="BL15" s="54"/>
      <c r="BM15" s="367"/>
      <c r="BN15" s="131"/>
      <c r="BO15" s="54"/>
      <c r="BP15" s="367"/>
      <c r="BQ15" s="131"/>
      <c r="BR15" s="54"/>
      <c r="BS15" s="367"/>
      <c r="BT15" s="131"/>
      <c r="BU15" s="54"/>
      <c r="BV15" s="367"/>
      <c r="BW15" s="131"/>
      <c r="BX15" s="54"/>
      <c r="BY15" s="367"/>
      <c r="BZ15" s="131"/>
      <c r="CA15" s="54"/>
      <c r="CB15" s="367"/>
      <c r="CC15" s="131"/>
      <c r="CD15" s="54"/>
      <c r="CE15" s="367"/>
      <c r="CF15" s="131"/>
      <c r="CG15" s="54"/>
    </row>
    <row r="16" spans="2:85" x14ac:dyDescent="0.25">
      <c r="B16" s="129"/>
      <c r="C16" s="52"/>
      <c r="D16" s="52"/>
      <c r="E16" s="52"/>
      <c r="F16" s="52"/>
      <c r="G16" s="52"/>
      <c r="H16" s="52"/>
      <c r="I16" s="66"/>
      <c r="K16" s="129"/>
      <c r="L16" s="52"/>
      <c r="M16" s="52"/>
      <c r="N16" s="52"/>
      <c r="O16" s="52"/>
      <c r="P16" s="52"/>
      <c r="Q16" s="52"/>
      <c r="R16" s="66"/>
      <c r="T16" s="129"/>
      <c r="U16" s="52"/>
      <c r="V16" s="52"/>
      <c r="W16" s="52"/>
      <c r="X16" s="52"/>
      <c r="Y16" s="52"/>
      <c r="Z16" s="52"/>
      <c r="AA16" s="66"/>
      <c r="AD16" s="372" t="s">
        <v>988</v>
      </c>
      <c r="AE16" s="372" t="s">
        <v>115</v>
      </c>
      <c r="AF16" s="125" t="s">
        <v>115</v>
      </c>
      <c r="AG16" s="366"/>
      <c r="AH16" s="368"/>
      <c r="AI16" s="232"/>
      <c r="AJ16" s="366"/>
      <c r="AK16" s="368"/>
      <c r="AL16" s="232"/>
      <c r="AM16" s="366"/>
      <c r="AN16" s="368"/>
      <c r="AO16" s="232"/>
      <c r="AP16" s="366"/>
      <c r="AQ16" s="368"/>
      <c r="AR16" s="232"/>
      <c r="AS16" s="366"/>
      <c r="AT16" s="368"/>
      <c r="AU16" s="232"/>
      <c r="AV16" s="366"/>
      <c r="AW16" s="368"/>
      <c r="AX16" s="232"/>
      <c r="AY16" s="366"/>
      <c r="AZ16" s="368"/>
      <c r="BA16" s="232"/>
      <c r="BB16" s="366"/>
      <c r="BC16" s="368"/>
      <c r="BD16" s="232"/>
      <c r="BG16" s="372" t="s">
        <v>3050</v>
      </c>
      <c r="BH16" s="372" t="s">
        <v>115</v>
      </c>
      <c r="BI16" s="125" t="s">
        <v>115</v>
      </c>
      <c r="BJ16" s="366"/>
      <c r="BK16" s="368"/>
      <c r="BL16" s="232"/>
      <c r="BM16" s="366"/>
      <c r="BN16" s="368"/>
      <c r="BO16" s="232"/>
      <c r="BP16" s="366"/>
      <c r="BQ16" s="368"/>
      <c r="BR16" s="232"/>
      <c r="BS16" s="366"/>
      <c r="BT16" s="368"/>
      <c r="BU16" s="232"/>
      <c r="BV16" s="366"/>
      <c r="BW16" s="368"/>
      <c r="BX16" s="232"/>
      <c r="BY16" s="366"/>
      <c r="BZ16" s="368"/>
      <c r="CA16" s="232"/>
      <c r="CB16" s="366"/>
      <c r="CC16" s="368"/>
      <c r="CD16" s="232"/>
      <c r="CE16" s="366"/>
      <c r="CF16" s="368"/>
      <c r="CG16" s="232"/>
    </row>
    <row r="17" spans="2:85" x14ac:dyDescent="0.25">
      <c r="B17" s="129"/>
      <c r="C17" s="52"/>
      <c r="D17" s="52"/>
      <c r="E17" s="52"/>
      <c r="F17" s="52"/>
      <c r="G17" s="52"/>
      <c r="H17" s="52"/>
      <c r="I17" s="66"/>
      <c r="K17" s="129"/>
      <c r="L17" s="52"/>
      <c r="M17" s="52"/>
      <c r="N17" s="52"/>
      <c r="O17" s="52"/>
      <c r="P17" s="52"/>
      <c r="Q17" s="52"/>
      <c r="R17" s="66"/>
      <c r="T17" s="129"/>
      <c r="U17" s="52"/>
      <c r="V17" s="52"/>
      <c r="W17" s="52"/>
      <c r="X17" s="52"/>
      <c r="Y17" s="52"/>
      <c r="Z17" s="52"/>
      <c r="AA17" s="66"/>
      <c r="AD17" s="373"/>
      <c r="AE17" s="373" t="s">
        <v>115</v>
      </c>
      <c r="AF17" s="96" t="s">
        <v>990</v>
      </c>
      <c r="AG17" s="129"/>
      <c r="AH17" s="52"/>
      <c r="AI17" s="66"/>
      <c r="AJ17" s="129"/>
      <c r="AK17" s="52"/>
      <c r="AL17" s="66"/>
      <c r="AM17" s="129"/>
      <c r="AN17" s="52"/>
      <c r="AO17" s="66"/>
      <c r="AP17" s="129"/>
      <c r="AQ17" s="52"/>
      <c r="AR17" s="66"/>
      <c r="AS17" s="129"/>
      <c r="AT17" s="52"/>
      <c r="AU17" s="66"/>
      <c r="AV17" s="129"/>
      <c r="AW17" s="52"/>
      <c r="AX17" s="66"/>
      <c r="AY17" s="129"/>
      <c r="AZ17" s="52"/>
      <c r="BA17" s="66"/>
      <c r="BB17" s="129"/>
      <c r="BC17" s="52"/>
      <c r="BD17" s="66"/>
      <c r="BG17" s="373"/>
      <c r="BH17" s="373" t="s">
        <v>115</v>
      </c>
      <c r="BI17" s="96" t="s">
        <v>990</v>
      </c>
      <c r="BJ17" s="129"/>
      <c r="BK17" s="52"/>
      <c r="BL17" s="66"/>
      <c r="BM17" s="129"/>
      <c r="BN17" s="52"/>
      <c r="BO17" s="66"/>
      <c r="BP17" s="129"/>
      <c r="BQ17" s="52"/>
      <c r="BR17" s="66"/>
      <c r="BS17" s="129"/>
      <c r="BT17" s="52"/>
      <c r="BU17" s="66"/>
      <c r="BV17" s="129"/>
      <c r="BW17" s="52"/>
      <c r="BX17" s="66"/>
      <c r="BY17" s="129"/>
      <c r="BZ17" s="52"/>
      <c r="CA17" s="66"/>
      <c r="CB17" s="129"/>
      <c r="CC17" s="52"/>
      <c r="CD17" s="66"/>
      <c r="CE17" s="129"/>
      <c r="CF17" s="52"/>
      <c r="CG17" s="66"/>
    </row>
    <row r="18" spans="2:85" ht="15.75" thickBot="1" x14ac:dyDescent="0.3">
      <c r="B18" s="129"/>
      <c r="C18" s="52"/>
      <c r="D18" s="52"/>
      <c r="E18" s="52"/>
      <c r="F18" s="52"/>
      <c r="G18" s="52"/>
      <c r="H18" s="52"/>
      <c r="I18" s="66"/>
      <c r="K18" s="129"/>
      <c r="L18" s="52"/>
      <c r="M18" s="52"/>
      <c r="N18" s="52"/>
      <c r="O18" s="52"/>
      <c r="P18" s="52"/>
      <c r="Q18" s="52"/>
      <c r="R18" s="66"/>
      <c r="T18" s="129"/>
      <c r="U18" s="52"/>
      <c r="V18" s="52"/>
      <c r="W18" s="52"/>
      <c r="X18" s="52"/>
      <c r="Y18" s="52"/>
      <c r="Z18" s="52"/>
      <c r="AA18" s="66"/>
      <c r="AD18" s="374"/>
      <c r="AE18" s="374" t="s">
        <v>115</v>
      </c>
      <c r="AF18" s="97" t="s">
        <v>991</v>
      </c>
      <c r="AG18" s="50"/>
      <c r="AH18" s="130"/>
      <c r="AI18" s="51"/>
      <c r="AJ18" s="50"/>
      <c r="AK18" s="130"/>
      <c r="AL18" s="51"/>
      <c r="AM18" s="50"/>
      <c r="AN18" s="130"/>
      <c r="AO18" s="51"/>
      <c r="AP18" s="50"/>
      <c r="AQ18" s="130"/>
      <c r="AR18" s="51"/>
      <c r="AS18" s="50"/>
      <c r="AT18" s="130"/>
      <c r="AU18" s="51"/>
      <c r="AV18" s="50"/>
      <c r="AW18" s="130"/>
      <c r="AX18" s="51"/>
      <c r="AY18" s="50"/>
      <c r="AZ18" s="130"/>
      <c r="BA18" s="51"/>
      <c r="BB18" s="50"/>
      <c r="BC18" s="130"/>
      <c r="BD18" s="51"/>
      <c r="BG18" s="374"/>
      <c r="BH18" s="374" t="s">
        <v>115</v>
      </c>
      <c r="BI18" s="97" t="s">
        <v>991</v>
      </c>
      <c r="BJ18" s="50"/>
      <c r="BK18" s="130"/>
      <c r="BL18" s="51"/>
      <c r="BM18" s="50"/>
      <c r="BN18" s="130"/>
      <c r="BO18" s="51"/>
      <c r="BP18" s="50"/>
      <c r="BQ18" s="130"/>
      <c r="BR18" s="51"/>
      <c r="BS18" s="50"/>
      <c r="BT18" s="130"/>
      <c r="BU18" s="51"/>
      <c r="BV18" s="50"/>
      <c r="BW18" s="130"/>
      <c r="BX18" s="51"/>
      <c r="BY18" s="50"/>
      <c r="BZ18" s="130"/>
      <c r="CA18" s="51"/>
      <c r="CB18" s="50"/>
      <c r="CC18" s="130"/>
      <c r="CD18" s="51"/>
      <c r="CE18" s="50"/>
      <c r="CF18" s="130"/>
      <c r="CG18" s="51"/>
    </row>
    <row r="19" spans="2:85" x14ac:dyDescent="0.25">
      <c r="B19" s="129"/>
      <c r="C19" s="52"/>
      <c r="D19" s="52"/>
      <c r="E19" s="52"/>
      <c r="F19" s="52"/>
      <c r="G19" s="52"/>
      <c r="H19" s="52"/>
      <c r="I19" s="66"/>
      <c r="K19" s="129"/>
      <c r="L19" s="52"/>
      <c r="M19" s="52"/>
      <c r="N19" s="52"/>
      <c r="O19" s="52"/>
      <c r="P19" s="52"/>
      <c r="Q19" s="52"/>
      <c r="R19" s="66"/>
      <c r="T19" s="129"/>
      <c r="U19" s="52"/>
      <c r="V19" s="52"/>
      <c r="W19" s="52"/>
      <c r="X19" s="52"/>
      <c r="Y19" s="52"/>
      <c r="Z19" s="52"/>
      <c r="AA19" s="66"/>
      <c r="AD19" s="375" t="s">
        <v>986</v>
      </c>
      <c r="AE19" s="375" t="s">
        <v>998</v>
      </c>
      <c r="AF19" s="125" t="s">
        <v>115</v>
      </c>
      <c r="AG19" s="366"/>
      <c r="AH19" s="368"/>
      <c r="AI19" s="232"/>
      <c r="AJ19" s="366"/>
      <c r="AK19" s="368"/>
      <c r="AL19" s="232"/>
      <c r="AM19" s="366"/>
      <c r="AN19" s="368"/>
      <c r="AO19" s="232"/>
      <c r="AP19" s="366"/>
      <c r="AQ19" s="368"/>
      <c r="AR19" s="232"/>
      <c r="AS19" s="366"/>
      <c r="AT19" s="368"/>
      <c r="AU19" s="232"/>
      <c r="AV19" s="366"/>
      <c r="AW19" s="368"/>
      <c r="AX19" s="232"/>
      <c r="AY19" s="366"/>
      <c r="AZ19" s="368"/>
      <c r="BA19" s="232"/>
      <c r="BB19" s="366"/>
      <c r="BC19" s="368"/>
      <c r="BD19" s="232"/>
      <c r="BG19" s="375" t="s">
        <v>986</v>
      </c>
      <c r="BH19" s="375" t="s">
        <v>998</v>
      </c>
      <c r="BI19" s="125" t="s">
        <v>115</v>
      </c>
      <c r="BJ19" s="366"/>
      <c r="BK19" s="368"/>
      <c r="BL19" s="232"/>
      <c r="BM19" s="366"/>
      <c r="BN19" s="368"/>
      <c r="BO19" s="232"/>
      <c r="BP19" s="366"/>
      <c r="BQ19" s="368"/>
      <c r="BR19" s="232"/>
      <c r="BS19" s="366"/>
      <c r="BT19" s="368"/>
      <c r="BU19" s="232"/>
      <c r="BV19" s="366"/>
      <c r="BW19" s="368"/>
      <c r="BX19" s="232"/>
      <c r="BY19" s="366"/>
      <c r="BZ19" s="368"/>
      <c r="CA19" s="232"/>
      <c r="CB19" s="366"/>
      <c r="CC19" s="368"/>
      <c r="CD19" s="232"/>
      <c r="CE19" s="366"/>
      <c r="CF19" s="368"/>
      <c r="CG19" s="232"/>
    </row>
    <row r="20" spans="2:85" ht="15.75" thickBot="1" x14ac:dyDescent="0.3">
      <c r="B20" s="50"/>
      <c r="C20" s="130"/>
      <c r="D20" s="130"/>
      <c r="E20" s="130"/>
      <c r="F20" s="130"/>
      <c r="G20" s="130"/>
      <c r="H20" s="130"/>
      <c r="I20" s="51"/>
      <c r="K20" s="50"/>
      <c r="L20" s="130"/>
      <c r="M20" s="130"/>
      <c r="N20" s="130"/>
      <c r="O20" s="130"/>
      <c r="P20" s="130"/>
      <c r="Q20" s="130"/>
      <c r="R20" s="51"/>
      <c r="T20" s="50"/>
      <c r="U20" s="130"/>
      <c r="V20" s="130"/>
      <c r="W20" s="130"/>
      <c r="X20" s="130"/>
      <c r="Y20" s="130"/>
      <c r="Z20" s="130"/>
      <c r="AA20" s="51"/>
      <c r="AD20" s="376"/>
      <c r="AE20" s="376" t="s">
        <v>998</v>
      </c>
      <c r="AF20" s="96" t="s">
        <v>990</v>
      </c>
      <c r="AG20" s="65"/>
      <c r="AH20" s="53"/>
      <c r="AI20" s="68"/>
      <c r="AJ20" s="65"/>
      <c r="AK20" s="53"/>
      <c r="AL20" s="68"/>
      <c r="AM20" s="65"/>
      <c r="AN20" s="53"/>
      <c r="AO20" s="68"/>
      <c r="AP20" s="65"/>
      <c r="AQ20" s="53"/>
      <c r="AR20" s="68"/>
      <c r="AS20" s="65"/>
      <c r="AT20" s="53"/>
      <c r="AU20" s="68"/>
      <c r="AV20" s="65"/>
      <c r="AW20" s="53"/>
      <c r="AX20" s="68"/>
      <c r="AY20" s="65"/>
      <c r="AZ20" s="53"/>
      <c r="BA20" s="68"/>
      <c r="BB20" s="65"/>
      <c r="BC20" s="53"/>
      <c r="BD20" s="68"/>
      <c r="BG20" s="376"/>
      <c r="BH20" s="376" t="s">
        <v>998</v>
      </c>
      <c r="BI20" s="96" t="s">
        <v>990</v>
      </c>
      <c r="BJ20" s="65"/>
      <c r="BK20" s="53"/>
      <c r="BL20" s="68"/>
      <c r="BM20" s="65"/>
      <c r="BN20" s="53"/>
      <c r="BO20" s="68"/>
      <c r="BP20" s="65"/>
      <c r="BQ20" s="53"/>
      <c r="BR20" s="68"/>
      <c r="BS20" s="65"/>
      <c r="BT20" s="53"/>
      <c r="BU20" s="68"/>
      <c r="BV20" s="65"/>
      <c r="BW20" s="53"/>
      <c r="BX20" s="68"/>
      <c r="BY20" s="65"/>
      <c r="BZ20" s="53"/>
      <c r="CA20" s="68"/>
      <c r="CB20" s="65"/>
      <c r="CC20" s="53"/>
      <c r="CD20" s="68"/>
      <c r="CE20" s="65"/>
      <c r="CF20" s="53"/>
      <c r="CG20" s="68"/>
    </row>
    <row r="21" spans="2:85" ht="15.75" thickBot="1" x14ac:dyDescent="0.3">
      <c r="AD21" s="377"/>
      <c r="AE21" s="377" t="s">
        <v>998</v>
      </c>
      <c r="AF21" s="97" t="s">
        <v>991</v>
      </c>
      <c r="AG21" s="367"/>
      <c r="AH21" s="131"/>
      <c r="AI21" s="54"/>
      <c r="AJ21" s="367"/>
      <c r="AK21" s="131"/>
      <c r="AL21" s="54"/>
      <c r="AM21" s="367"/>
      <c r="AN21" s="131"/>
      <c r="AO21" s="54"/>
      <c r="AP21" s="367"/>
      <c r="AQ21" s="131"/>
      <c r="AR21" s="54"/>
      <c r="AS21" s="367"/>
      <c r="AT21" s="131"/>
      <c r="AU21" s="54"/>
      <c r="AV21" s="367"/>
      <c r="AW21" s="131"/>
      <c r="AX21" s="54"/>
      <c r="AY21" s="367"/>
      <c r="AZ21" s="131"/>
      <c r="BA21" s="54"/>
      <c r="BB21" s="367"/>
      <c r="BC21" s="131"/>
      <c r="BD21" s="54"/>
      <c r="BG21" s="377"/>
      <c r="BH21" s="377" t="s">
        <v>998</v>
      </c>
      <c r="BI21" s="97" t="s">
        <v>991</v>
      </c>
      <c r="BJ21" s="367"/>
      <c r="BK21" s="131"/>
      <c r="BL21" s="54"/>
      <c r="BM21" s="367"/>
      <c r="BN21" s="131"/>
      <c r="BO21" s="54"/>
      <c r="BP21" s="367"/>
      <c r="BQ21" s="131"/>
      <c r="BR21" s="54"/>
      <c r="BS21" s="367"/>
      <c r="BT21" s="131"/>
      <c r="BU21" s="54"/>
      <c r="BV21" s="367"/>
      <c r="BW21" s="131"/>
      <c r="BX21" s="54"/>
      <c r="BY21" s="367"/>
      <c r="BZ21" s="131"/>
      <c r="CA21" s="54"/>
      <c r="CB21" s="367"/>
      <c r="CC21" s="131"/>
      <c r="CD21" s="54"/>
      <c r="CE21" s="367"/>
      <c r="CF21" s="131"/>
      <c r="CG21" s="54"/>
    </row>
    <row r="22" spans="2:85" x14ac:dyDescent="0.25">
      <c r="AD22" s="375" t="s">
        <v>987</v>
      </c>
      <c r="AE22" s="375" t="s">
        <v>998</v>
      </c>
      <c r="AF22" s="125" t="s">
        <v>115</v>
      </c>
      <c r="AG22" s="366"/>
      <c r="AH22" s="368"/>
      <c r="AI22" s="232"/>
      <c r="AJ22" s="366"/>
      <c r="AK22" s="368"/>
      <c r="AL22" s="232"/>
      <c r="AM22" s="366"/>
      <c r="AN22" s="368"/>
      <c r="AO22" s="232"/>
      <c r="AP22" s="366"/>
      <c r="AQ22" s="368"/>
      <c r="AR22" s="232"/>
      <c r="AS22" s="366"/>
      <c r="AT22" s="368"/>
      <c r="AU22" s="232"/>
      <c r="AV22" s="366"/>
      <c r="AW22" s="368"/>
      <c r="AX22" s="232"/>
      <c r="AY22" s="366"/>
      <c r="AZ22" s="368"/>
      <c r="BA22" s="232"/>
      <c r="BB22" s="366"/>
      <c r="BC22" s="368"/>
      <c r="BD22" s="232"/>
      <c r="BG22" s="375" t="s">
        <v>987</v>
      </c>
      <c r="BH22" s="375" t="s">
        <v>998</v>
      </c>
      <c r="BI22" s="125" t="s">
        <v>115</v>
      </c>
      <c r="BJ22" s="366"/>
      <c r="BK22" s="368"/>
      <c r="BL22" s="232"/>
      <c r="BM22" s="366"/>
      <c r="BN22" s="368"/>
      <c r="BO22" s="232"/>
      <c r="BP22" s="366"/>
      <c r="BQ22" s="368"/>
      <c r="BR22" s="232"/>
      <c r="BS22" s="366"/>
      <c r="BT22" s="368"/>
      <c r="BU22" s="232"/>
      <c r="BV22" s="366"/>
      <c r="BW22" s="368"/>
      <c r="BX22" s="232"/>
      <c r="BY22" s="366"/>
      <c r="BZ22" s="368"/>
      <c r="CA22" s="232"/>
      <c r="CB22" s="366"/>
      <c r="CC22" s="368"/>
      <c r="CD22" s="232"/>
      <c r="CE22" s="366"/>
      <c r="CF22" s="368"/>
      <c r="CG22" s="232"/>
    </row>
    <row r="23" spans="2:85" x14ac:dyDescent="0.25">
      <c r="AD23" s="376"/>
      <c r="AE23" s="376" t="s">
        <v>998</v>
      </c>
      <c r="AF23" s="96" t="s">
        <v>990</v>
      </c>
      <c r="AG23" s="65"/>
      <c r="AH23" s="53"/>
      <c r="AI23" s="68"/>
      <c r="AJ23" s="65"/>
      <c r="AK23" s="53"/>
      <c r="AL23" s="68"/>
      <c r="AM23" s="65"/>
      <c r="AN23" s="53"/>
      <c r="AO23" s="68"/>
      <c r="AP23" s="65"/>
      <c r="AQ23" s="53"/>
      <c r="AR23" s="68"/>
      <c r="AS23" s="65"/>
      <c r="AT23" s="53"/>
      <c r="AU23" s="68"/>
      <c r="AV23" s="65"/>
      <c r="AW23" s="53"/>
      <c r="AX23" s="68"/>
      <c r="AY23" s="65"/>
      <c r="AZ23" s="53"/>
      <c r="BA23" s="68"/>
      <c r="BB23" s="65"/>
      <c r="BC23" s="53"/>
      <c r="BD23" s="68"/>
      <c r="BG23" s="376"/>
      <c r="BH23" s="376" t="s">
        <v>998</v>
      </c>
      <c r="BI23" s="96" t="s">
        <v>990</v>
      </c>
      <c r="BJ23" s="65"/>
      <c r="BK23" s="53"/>
      <c r="BL23" s="68"/>
      <c r="BM23" s="65"/>
      <c r="BN23" s="53"/>
      <c r="BO23" s="68"/>
      <c r="BP23" s="65"/>
      <c r="BQ23" s="53"/>
      <c r="BR23" s="68"/>
      <c r="BS23" s="65"/>
      <c r="BT23" s="53"/>
      <c r="BU23" s="68"/>
      <c r="BV23" s="65"/>
      <c r="BW23" s="53"/>
      <c r="BX23" s="68"/>
      <c r="BY23" s="65"/>
      <c r="BZ23" s="53"/>
      <c r="CA23" s="68"/>
      <c r="CB23" s="65"/>
      <c r="CC23" s="53"/>
      <c r="CD23" s="68"/>
      <c r="CE23" s="65"/>
      <c r="CF23" s="53"/>
      <c r="CG23" s="68"/>
    </row>
    <row r="24" spans="2:85" ht="15.75" thickBot="1" x14ac:dyDescent="0.3">
      <c r="AD24" s="377"/>
      <c r="AE24" s="377" t="s">
        <v>998</v>
      </c>
      <c r="AF24" s="97" t="s">
        <v>991</v>
      </c>
      <c r="AG24" s="367"/>
      <c r="AH24" s="131"/>
      <c r="AI24" s="54"/>
      <c r="AJ24" s="367"/>
      <c r="AK24" s="131"/>
      <c r="AL24" s="54"/>
      <c r="AM24" s="367"/>
      <c r="AN24" s="131"/>
      <c r="AO24" s="54"/>
      <c r="AP24" s="367"/>
      <c r="AQ24" s="131"/>
      <c r="AR24" s="54"/>
      <c r="AS24" s="367"/>
      <c r="AT24" s="131"/>
      <c r="AU24" s="54"/>
      <c r="AV24" s="367"/>
      <c r="AW24" s="131"/>
      <c r="AX24" s="54"/>
      <c r="AY24" s="367"/>
      <c r="AZ24" s="131"/>
      <c r="BA24" s="54"/>
      <c r="BB24" s="367"/>
      <c r="BC24" s="131"/>
      <c r="BD24" s="54"/>
      <c r="BG24" s="377"/>
      <c r="BH24" s="377" t="s">
        <v>998</v>
      </c>
      <c r="BI24" s="97" t="s">
        <v>991</v>
      </c>
      <c r="BJ24" s="367"/>
      <c r="BK24" s="131"/>
      <c r="BL24" s="54"/>
      <c r="BM24" s="367"/>
      <c r="BN24" s="131"/>
      <c r="BO24" s="54"/>
      <c r="BP24" s="367"/>
      <c r="BQ24" s="131"/>
      <c r="BR24" s="54"/>
      <c r="BS24" s="367"/>
      <c r="BT24" s="131"/>
      <c r="BU24" s="54"/>
      <c r="BV24" s="367"/>
      <c r="BW24" s="131"/>
      <c r="BX24" s="54"/>
      <c r="BY24" s="367"/>
      <c r="BZ24" s="131"/>
      <c r="CA24" s="54"/>
      <c r="CB24" s="367"/>
      <c r="CC24" s="131"/>
      <c r="CD24" s="54"/>
      <c r="CE24" s="367"/>
      <c r="CF24" s="131"/>
      <c r="CG24" s="54"/>
    </row>
    <row r="25" spans="2:85" x14ac:dyDescent="0.25">
      <c r="AD25" s="375"/>
      <c r="AE25" s="375" t="s">
        <v>998</v>
      </c>
      <c r="AF25" s="125" t="s">
        <v>115</v>
      </c>
      <c r="AG25" s="366"/>
      <c r="AH25" s="368"/>
      <c r="AI25" s="232"/>
      <c r="AJ25" s="366"/>
      <c r="AK25" s="368"/>
      <c r="AL25" s="232"/>
      <c r="AM25" s="366"/>
      <c r="AN25" s="368"/>
      <c r="AO25" s="232"/>
      <c r="AP25" s="366"/>
      <c r="AQ25" s="368"/>
      <c r="AR25" s="232"/>
      <c r="AS25" s="366"/>
      <c r="AT25" s="368"/>
      <c r="AU25" s="232"/>
      <c r="AV25" s="366"/>
      <c r="AW25" s="368"/>
      <c r="AX25" s="232"/>
      <c r="AY25" s="366"/>
      <c r="AZ25" s="368"/>
      <c r="BA25" s="232"/>
      <c r="BB25" s="366"/>
      <c r="BC25" s="368"/>
      <c r="BD25" s="232"/>
      <c r="BG25" s="375" t="s">
        <v>988</v>
      </c>
      <c r="BH25" s="375" t="s">
        <v>998</v>
      </c>
      <c r="BI25" s="125" t="s">
        <v>115</v>
      </c>
      <c r="BJ25" s="366"/>
      <c r="BK25" s="368"/>
      <c r="BL25" s="232"/>
      <c r="BM25" s="366"/>
      <c r="BN25" s="368"/>
      <c r="BO25" s="232"/>
      <c r="BP25" s="366"/>
      <c r="BQ25" s="368"/>
      <c r="BR25" s="232"/>
      <c r="BS25" s="366"/>
      <c r="BT25" s="368"/>
      <c r="BU25" s="232"/>
      <c r="BV25" s="366"/>
      <c r="BW25" s="368"/>
      <c r="BX25" s="232"/>
      <c r="BY25" s="366"/>
      <c r="BZ25" s="368"/>
      <c r="CA25" s="232"/>
      <c r="CB25" s="366"/>
      <c r="CC25" s="368"/>
      <c r="CD25" s="232"/>
      <c r="CE25" s="366"/>
      <c r="CF25" s="368"/>
      <c r="CG25" s="232"/>
    </row>
    <row r="26" spans="2:85" x14ac:dyDescent="0.25">
      <c r="AD26" s="376"/>
      <c r="AE26" s="376" t="s">
        <v>998</v>
      </c>
      <c r="AF26" s="96" t="s">
        <v>990</v>
      </c>
      <c r="AG26" s="65"/>
      <c r="AH26" s="53"/>
      <c r="AI26" s="68"/>
      <c r="AJ26" s="65"/>
      <c r="AK26" s="53"/>
      <c r="AL26" s="68"/>
      <c r="AM26" s="65"/>
      <c r="AN26" s="53"/>
      <c r="AO26" s="68"/>
      <c r="AP26" s="65"/>
      <c r="AQ26" s="53"/>
      <c r="AR26" s="68"/>
      <c r="AS26" s="65"/>
      <c r="AT26" s="53"/>
      <c r="AU26" s="68"/>
      <c r="AV26" s="65"/>
      <c r="AW26" s="53"/>
      <c r="AX26" s="68"/>
      <c r="AY26" s="65"/>
      <c r="AZ26" s="53"/>
      <c r="BA26" s="68"/>
      <c r="BB26" s="65"/>
      <c r="BC26" s="53"/>
      <c r="BD26" s="68"/>
      <c r="BG26" s="376"/>
      <c r="BH26" s="376" t="s">
        <v>998</v>
      </c>
      <c r="BI26" s="96" t="s">
        <v>990</v>
      </c>
      <c r="BJ26" s="65"/>
      <c r="BK26" s="53"/>
      <c r="BL26" s="68"/>
      <c r="BM26" s="65"/>
      <c r="BN26" s="53"/>
      <c r="BO26" s="68"/>
      <c r="BP26" s="65"/>
      <c r="BQ26" s="53"/>
      <c r="BR26" s="68"/>
      <c r="BS26" s="65"/>
      <c r="BT26" s="53"/>
      <c r="BU26" s="68"/>
      <c r="BV26" s="65"/>
      <c r="BW26" s="53"/>
      <c r="BX26" s="68"/>
      <c r="BY26" s="65"/>
      <c r="BZ26" s="53"/>
      <c r="CA26" s="68"/>
      <c r="CB26" s="65"/>
      <c r="CC26" s="53"/>
      <c r="CD26" s="68"/>
      <c r="CE26" s="65"/>
      <c r="CF26" s="53"/>
      <c r="CG26" s="68"/>
    </row>
    <row r="27" spans="2:85" ht="15.75" thickBot="1" x14ac:dyDescent="0.3">
      <c r="AD27" s="377"/>
      <c r="AE27" s="377" t="s">
        <v>998</v>
      </c>
      <c r="AF27" s="97" t="s">
        <v>991</v>
      </c>
      <c r="AG27" s="367"/>
      <c r="AH27" s="131"/>
      <c r="AI27" s="54"/>
      <c r="AJ27" s="367"/>
      <c r="AK27" s="131"/>
      <c r="AL27" s="54"/>
      <c r="AM27" s="367"/>
      <c r="AN27" s="131"/>
      <c r="AO27" s="54"/>
      <c r="AP27" s="367"/>
      <c r="AQ27" s="131"/>
      <c r="AR27" s="54"/>
      <c r="AS27" s="367"/>
      <c r="AT27" s="131"/>
      <c r="AU27" s="54"/>
      <c r="AV27" s="367"/>
      <c r="AW27" s="131"/>
      <c r="AX27" s="54"/>
      <c r="AY27" s="367"/>
      <c r="AZ27" s="131"/>
      <c r="BA27" s="54"/>
      <c r="BB27" s="367"/>
      <c r="BC27" s="131"/>
      <c r="BD27" s="54"/>
      <c r="BG27" s="377"/>
      <c r="BH27" s="377" t="s">
        <v>998</v>
      </c>
      <c r="BI27" s="97" t="s">
        <v>991</v>
      </c>
      <c r="BJ27" s="367"/>
      <c r="BK27" s="131"/>
      <c r="BL27" s="54"/>
      <c r="BM27" s="367"/>
      <c r="BN27" s="131"/>
      <c r="BO27" s="54"/>
      <c r="BP27" s="367"/>
      <c r="BQ27" s="131"/>
      <c r="BR27" s="54"/>
      <c r="BS27" s="367"/>
      <c r="BT27" s="131"/>
      <c r="BU27" s="54"/>
      <c r="BV27" s="367"/>
      <c r="BW27" s="131"/>
      <c r="BX27" s="54"/>
      <c r="BY27" s="367"/>
      <c r="BZ27" s="131"/>
      <c r="CA27" s="54"/>
      <c r="CB27" s="367"/>
      <c r="CC27" s="131"/>
      <c r="CD27" s="54"/>
      <c r="CE27" s="367"/>
      <c r="CF27" s="131"/>
      <c r="CG27" s="54"/>
    </row>
    <row r="28" spans="2:85" x14ac:dyDescent="0.25">
      <c r="AD28" s="375" t="s">
        <v>988</v>
      </c>
      <c r="AE28" s="375" t="s">
        <v>998</v>
      </c>
      <c r="AF28" s="125" t="s">
        <v>115</v>
      </c>
      <c r="AG28" s="366"/>
      <c r="AH28" s="368"/>
      <c r="AI28" s="232"/>
      <c r="AJ28" s="366"/>
      <c r="AK28" s="368"/>
      <c r="AL28" s="232"/>
      <c r="AM28" s="366"/>
      <c r="AN28" s="368"/>
      <c r="AO28" s="232"/>
      <c r="AP28" s="366"/>
      <c r="AQ28" s="368"/>
      <c r="AR28" s="232"/>
      <c r="AS28" s="366"/>
      <c r="AT28" s="368"/>
      <c r="AU28" s="232"/>
      <c r="AV28" s="366"/>
      <c r="AW28" s="368"/>
      <c r="AX28" s="232"/>
      <c r="AY28" s="366"/>
      <c r="AZ28" s="368"/>
      <c r="BA28" s="232"/>
      <c r="BB28" s="366"/>
      <c r="BC28" s="368"/>
      <c r="BD28" s="232"/>
      <c r="BG28" s="375" t="s">
        <v>3050</v>
      </c>
      <c r="BH28" s="375" t="s">
        <v>998</v>
      </c>
      <c r="BI28" s="125" t="s">
        <v>115</v>
      </c>
      <c r="BJ28" s="366"/>
      <c r="BK28" s="368"/>
      <c r="BL28" s="232"/>
      <c r="BM28" s="366"/>
      <c r="BN28" s="368"/>
      <c r="BO28" s="232"/>
      <c r="BP28" s="366"/>
      <c r="BQ28" s="368"/>
      <c r="BR28" s="232"/>
      <c r="BS28" s="366"/>
      <c r="BT28" s="368"/>
      <c r="BU28" s="232"/>
      <c r="BV28" s="366"/>
      <c r="BW28" s="368"/>
      <c r="BX28" s="232"/>
      <c r="BY28" s="366"/>
      <c r="BZ28" s="368"/>
      <c r="CA28" s="232"/>
      <c r="CB28" s="366"/>
      <c r="CC28" s="368"/>
      <c r="CD28" s="232"/>
      <c r="CE28" s="366"/>
      <c r="CF28" s="368"/>
      <c r="CG28" s="232"/>
    </row>
    <row r="29" spans="2:85" x14ac:dyDescent="0.25">
      <c r="AD29" s="376"/>
      <c r="AE29" s="376" t="s">
        <v>998</v>
      </c>
      <c r="AF29" s="96" t="s">
        <v>990</v>
      </c>
      <c r="AG29" s="129"/>
      <c r="AH29" s="52"/>
      <c r="AI29" s="66"/>
      <c r="AJ29" s="129"/>
      <c r="AK29" s="52"/>
      <c r="AL29" s="66"/>
      <c r="AM29" s="129"/>
      <c r="AN29" s="52"/>
      <c r="AO29" s="66"/>
      <c r="AP29" s="129"/>
      <c r="AQ29" s="52"/>
      <c r="AR29" s="66"/>
      <c r="AS29" s="129"/>
      <c r="AT29" s="52"/>
      <c r="AU29" s="66"/>
      <c r="AV29" s="129"/>
      <c r="AW29" s="52"/>
      <c r="AX29" s="66"/>
      <c r="AY29" s="129"/>
      <c r="AZ29" s="52"/>
      <c r="BA29" s="66"/>
      <c r="BB29" s="129"/>
      <c r="BC29" s="52"/>
      <c r="BD29" s="66"/>
      <c r="BG29" s="376"/>
      <c r="BH29" s="376" t="s">
        <v>998</v>
      </c>
      <c r="BI29" s="96" t="s">
        <v>990</v>
      </c>
      <c r="BJ29" s="129"/>
      <c r="BK29" s="52"/>
      <c r="BL29" s="66"/>
      <c r="BM29" s="129"/>
      <c r="BN29" s="52"/>
      <c r="BO29" s="66"/>
      <c r="BP29" s="129"/>
      <c r="BQ29" s="52"/>
      <c r="BR29" s="66"/>
      <c r="BS29" s="129"/>
      <c r="BT29" s="52"/>
      <c r="BU29" s="66"/>
      <c r="BV29" s="129"/>
      <c r="BW29" s="52"/>
      <c r="BX29" s="66"/>
      <c r="BY29" s="129"/>
      <c r="BZ29" s="52"/>
      <c r="CA29" s="66"/>
      <c r="CB29" s="129"/>
      <c r="CC29" s="52"/>
      <c r="CD29" s="66"/>
      <c r="CE29" s="129"/>
      <c r="CF29" s="52"/>
      <c r="CG29" s="66"/>
    </row>
    <row r="30" spans="2:85" ht="15.75" thickBot="1" x14ac:dyDescent="0.3">
      <c r="AD30" s="377"/>
      <c r="AE30" s="377" t="s">
        <v>998</v>
      </c>
      <c r="AF30" s="97" t="s">
        <v>991</v>
      </c>
      <c r="AG30" s="50"/>
      <c r="AH30" s="130"/>
      <c r="AI30" s="51"/>
      <c r="AJ30" s="50"/>
      <c r="AK30" s="130"/>
      <c r="AL30" s="51"/>
      <c r="AM30" s="50"/>
      <c r="AN30" s="130"/>
      <c r="AO30" s="51"/>
      <c r="AP30" s="50"/>
      <c r="AQ30" s="130"/>
      <c r="AR30" s="51"/>
      <c r="AS30" s="50"/>
      <c r="AT30" s="130"/>
      <c r="AU30" s="51"/>
      <c r="AV30" s="50"/>
      <c r="AW30" s="130"/>
      <c r="AX30" s="51"/>
      <c r="AY30" s="50"/>
      <c r="AZ30" s="130"/>
      <c r="BA30" s="51"/>
      <c r="BB30" s="50"/>
      <c r="BC30" s="130"/>
      <c r="BD30" s="51"/>
      <c r="BG30" s="377"/>
      <c r="BH30" s="377" t="s">
        <v>998</v>
      </c>
      <c r="BI30" s="97" t="s">
        <v>991</v>
      </c>
      <c r="BJ30" s="50"/>
      <c r="BK30" s="130"/>
      <c r="BL30" s="51"/>
      <c r="BM30" s="50"/>
      <c r="BN30" s="130"/>
      <c r="BO30" s="51"/>
      <c r="BP30" s="50"/>
      <c r="BQ30" s="130"/>
      <c r="BR30" s="51"/>
      <c r="BS30" s="50"/>
      <c r="BT30" s="130"/>
      <c r="BU30" s="51"/>
      <c r="BV30" s="50"/>
      <c r="BW30" s="130"/>
      <c r="BX30" s="51"/>
      <c r="BY30" s="50"/>
      <c r="BZ30" s="130"/>
      <c r="CA30" s="51"/>
      <c r="CB30" s="50"/>
      <c r="CC30" s="130"/>
      <c r="CD30" s="51"/>
      <c r="CE30" s="50"/>
      <c r="CF30" s="130"/>
      <c r="CG30" s="51"/>
    </row>
    <row r="31" spans="2:85" ht="15.75" thickBot="1" x14ac:dyDescent="0.3">
      <c r="AD31" s="378" t="s">
        <v>986</v>
      </c>
      <c r="AE31" s="378" t="s">
        <v>115</v>
      </c>
      <c r="AF31" s="363" t="s">
        <v>989</v>
      </c>
      <c r="AG31" s="356"/>
      <c r="AH31" s="358"/>
      <c r="AI31" s="121"/>
      <c r="AJ31" s="356"/>
      <c r="AK31" s="358"/>
      <c r="AL31" s="121"/>
      <c r="AM31" s="356"/>
      <c r="AN31" s="358"/>
      <c r="AO31" s="121"/>
      <c r="AP31" s="356"/>
      <c r="AQ31" s="358"/>
      <c r="AR31" s="121"/>
      <c r="AS31" s="356"/>
      <c r="AT31" s="358"/>
      <c r="AU31" s="121"/>
      <c r="AV31" s="356"/>
      <c r="AW31" s="358"/>
      <c r="AX31" s="121"/>
      <c r="AY31" s="356"/>
      <c r="AZ31" s="358"/>
      <c r="BA31" s="121"/>
      <c r="BB31" s="356"/>
      <c r="BC31" s="358"/>
      <c r="BD31" s="121"/>
      <c r="BG31" s="378" t="s">
        <v>986</v>
      </c>
      <c r="BH31" s="378" t="s">
        <v>115</v>
      </c>
      <c r="BI31" s="363" t="s">
        <v>989</v>
      </c>
      <c r="BJ31" s="356"/>
      <c r="BK31" s="358"/>
      <c r="BL31" s="121"/>
      <c r="BM31" s="356"/>
      <c r="BN31" s="358"/>
      <c r="BO31" s="121"/>
      <c r="BP31" s="356"/>
      <c r="BQ31" s="358"/>
      <c r="BR31" s="121"/>
      <c r="BS31" s="356"/>
      <c r="BT31" s="358"/>
      <c r="BU31" s="121"/>
      <c r="BV31" s="356"/>
      <c r="BW31" s="358"/>
      <c r="BX31" s="121"/>
      <c r="BY31" s="356"/>
      <c r="BZ31" s="358"/>
      <c r="CA31" s="121"/>
      <c r="CB31" s="356"/>
      <c r="CC31" s="358"/>
      <c r="CD31" s="121"/>
      <c r="CE31" s="356"/>
      <c r="CF31" s="358"/>
      <c r="CG31" s="121"/>
    </row>
    <row r="32" spans="2:85" ht="15.75" thickBot="1" x14ac:dyDescent="0.3">
      <c r="M32" t="s">
        <v>4457</v>
      </c>
      <c r="AD32" s="379" t="s">
        <v>987</v>
      </c>
      <c r="AE32" s="379" t="s">
        <v>115</v>
      </c>
      <c r="AF32" s="97" t="s">
        <v>989</v>
      </c>
      <c r="AG32" s="367"/>
      <c r="AH32" s="131"/>
      <c r="AI32" s="54"/>
      <c r="AJ32" s="367"/>
      <c r="AK32" s="131"/>
      <c r="AL32" s="54"/>
      <c r="AM32" s="367"/>
      <c r="AN32" s="131"/>
      <c r="AO32" s="54"/>
      <c r="AP32" s="367"/>
      <c r="AQ32" s="131"/>
      <c r="AR32" s="54"/>
      <c r="AS32" s="367"/>
      <c r="AT32" s="131"/>
      <c r="AU32" s="54"/>
      <c r="AV32" s="367"/>
      <c r="AW32" s="131"/>
      <c r="AX32" s="54"/>
      <c r="AY32" s="367"/>
      <c r="AZ32" s="131"/>
      <c r="BA32" s="54"/>
      <c r="BB32" s="367"/>
      <c r="BC32" s="131"/>
      <c r="BD32" s="54"/>
      <c r="BG32" s="379" t="s">
        <v>987</v>
      </c>
      <c r="BH32" s="379" t="s">
        <v>115</v>
      </c>
      <c r="BI32" s="97" t="s">
        <v>989</v>
      </c>
      <c r="BJ32" s="367"/>
      <c r="BK32" s="131"/>
      <c r="BL32" s="54"/>
      <c r="BM32" s="367"/>
      <c r="BN32" s="131"/>
      <c r="BO32" s="54"/>
      <c r="BP32" s="367"/>
      <c r="BQ32" s="131"/>
      <c r="BR32" s="54"/>
      <c r="BS32" s="367"/>
      <c r="BT32" s="131"/>
      <c r="BU32" s="54"/>
      <c r="BV32" s="367"/>
      <c r="BW32" s="131"/>
      <c r="BX32" s="54"/>
      <c r="BY32" s="367"/>
      <c r="BZ32" s="131"/>
      <c r="CA32" s="54"/>
      <c r="CB32" s="367"/>
      <c r="CC32" s="131"/>
      <c r="CD32" s="54"/>
      <c r="CE32" s="367"/>
      <c r="CF32" s="131"/>
      <c r="CG32" s="54"/>
    </row>
    <row r="33" spans="4:85" ht="15.75" thickBot="1" x14ac:dyDescent="0.3">
      <c r="AD33" s="379"/>
      <c r="AE33" s="379" t="s">
        <v>115</v>
      </c>
      <c r="AF33" s="97" t="s">
        <v>989</v>
      </c>
      <c r="AG33" s="50"/>
      <c r="AH33" s="130"/>
      <c r="AI33" s="51"/>
      <c r="AJ33" s="50"/>
      <c r="AK33" s="130"/>
      <c r="AL33" s="51"/>
      <c r="AM33" s="50"/>
      <c r="AN33" s="130"/>
      <c r="AO33" s="51"/>
      <c r="AP33" s="50"/>
      <c r="AQ33" s="130"/>
      <c r="AR33" s="51"/>
      <c r="AS33" s="50"/>
      <c r="AT33" s="130"/>
      <c r="AU33" s="51"/>
      <c r="AV33" s="50"/>
      <c r="AW33" s="130"/>
      <c r="AX33" s="51"/>
      <c r="AY33" s="50"/>
      <c r="AZ33" s="130"/>
      <c r="BA33" s="51"/>
      <c r="BB33" s="50"/>
      <c r="BC33" s="130"/>
      <c r="BD33" s="51"/>
      <c r="BG33" s="379" t="s">
        <v>988</v>
      </c>
      <c r="BH33" s="379" t="s">
        <v>115</v>
      </c>
      <c r="BI33" s="97" t="s">
        <v>989</v>
      </c>
      <c r="BJ33" s="50"/>
      <c r="BK33" s="130"/>
      <c r="BL33" s="51"/>
      <c r="BM33" s="50"/>
      <c r="BN33" s="130"/>
      <c r="BO33" s="51"/>
      <c r="BP33" s="50"/>
      <c r="BQ33" s="130"/>
      <c r="BR33" s="51"/>
      <c r="BS33" s="50"/>
      <c r="BT33" s="130"/>
      <c r="BU33" s="51"/>
      <c r="BV33" s="50"/>
      <c r="BW33" s="130"/>
      <c r="BX33" s="51"/>
      <c r="BY33" s="50"/>
      <c r="BZ33" s="130"/>
      <c r="CA33" s="51"/>
      <c r="CB33" s="50"/>
      <c r="CC33" s="130"/>
      <c r="CD33" s="51"/>
      <c r="CE33" s="50"/>
      <c r="CF33" s="130"/>
      <c r="CG33" s="51"/>
    </row>
    <row r="34" spans="4:85" ht="15.75" thickBot="1" x14ac:dyDescent="0.3">
      <c r="D34" s="455" t="s">
        <v>99</v>
      </c>
      <c r="M34" s="46" t="s">
        <v>100</v>
      </c>
      <c r="N34" s="46"/>
      <c r="O34" s="46"/>
      <c r="P34" s="46"/>
      <c r="Q34" s="46"/>
      <c r="R34" s="46"/>
      <c r="S34" s="46"/>
      <c r="T34" s="46"/>
      <c r="AD34" s="379" t="s">
        <v>988</v>
      </c>
      <c r="AE34" s="379" t="s">
        <v>115</v>
      </c>
      <c r="AF34" s="97" t="s">
        <v>989</v>
      </c>
      <c r="AG34" s="50"/>
      <c r="AH34" s="130"/>
      <c r="AI34" s="51"/>
      <c r="AJ34" s="50"/>
      <c r="AK34" s="130"/>
      <c r="AL34" s="51"/>
      <c r="AM34" s="50"/>
      <c r="AN34" s="130"/>
      <c r="AO34" s="51"/>
      <c r="AP34" s="50"/>
      <c r="AQ34" s="130"/>
      <c r="AR34" s="51"/>
      <c r="AS34" s="50"/>
      <c r="AT34" s="130"/>
      <c r="AU34" s="51"/>
      <c r="AV34" s="50"/>
      <c r="AW34" s="130"/>
      <c r="AX34" s="51"/>
      <c r="AY34" s="50"/>
      <c r="AZ34" s="130"/>
      <c r="BA34" s="51"/>
      <c r="BB34" s="50"/>
      <c r="BC34" s="130"/>
      <c r="BD34" s="51"/>
      <c r="BG34" s="379" t="s">
        <v>3050</v>
      </c>
      <c r="BH34" s="379" t="s">
        <v>115</v>
      </c>
      <c r="BI34" s="97" t="s">
        <v>989</v>
      </c>
      <c r="BJ34" s="50"/>
      <c r="BK34" s="130"/>
      <c r="BL34" s="51"/>
      <c r="BM34" s="50"/>
      <c r="BN34" s="130"/>
      <c r="BO34" s="51"/>
      <c r="BP34" s="50"/>
      <c r="BQ34" s="130"/>
      <c r="BR34" s="51"/>
      <c r="BS34" s="50"/>
      <c r="BT34" s="130"/>
      <c r="BU34" s="51"/>
      <c r="BV34" s="50"/>
      <c r="BW34" s="130"/>
      <c r="BX34" s="51"/>
      <c r="BY34" s="50"/>
      <c r="BZ34" s="130"/>
      <c r="CA34" s="51"/>
      <c r="CB34" s="50"/>
      <c r="CC34" s="130"/>
      <c r="CD34" s="51"/>
      <c r="CE34" s="50"/>
      <c r="CF34" s="130"/>
      <c r="CG34" s="51"/>
    </row>
    <row r="35" spans="4:85" x14ac:dyDescent="0.25">
      <c r="D35" t="s">
        <v>4450</v>
      </c>
      <c r="M35" s="48"/>
      <c r="N35" s="48"/>
      <c r="O35" s="48"/>
      <c r="P35" s="48"/>
      <c r="Q35" s="48"/>
      <c r="R35" s="48"/>
      <c r="S35" s="48"/>
      <c r="T35" s="48"/>
    </row>
    <row r="36" spans="4:85" ht="15.75" thickBot="1" x14ac:dyDescent="0.3">
      <c r="D36" t="s">
        <v>4451</v>
      </c>
      <c r="M36" s="513" t="s">
        <v>246</v>
      </c>
      <c r="N36" t="s">
        <v>135</v>
      </c>
      <c r="O36" t="s">
        <v>95</v>
      </c>
      <c r="R36" t="s">
        <v>143</v>
      </c>
    </row>
    <row r="37" spans="4:85" ht="15.75" thickBot="1" x14ac:dyDescent="0.3">
      <c r="D37" t="s">
        <v>4452</v>
      </c>
      <c r="N37" t="s">
        <v>137</v>
      </c>
      <c r="O37" t="s">
        <v>95</v>
      </c>
      <c r="R37" t="s">
        <v>146</v>
      </c>
      <c r="AD37" s="625" t="s">
        <v>1954</v>
      </c>
      <c r="AE37" s="185"/>
      <c r="AF37" s="185"/>
      <c r="AG37" s="370" t="s">
        <v>997</v>
      </c>
      <c r="AH37" s="448" t="s">
        <v>3051</v>
      </c>
      <c r="AI37" s="148"/>
      <c r="AJ37" s="370" t="s">
        <v>997</v>
      </c>
      <c r="AK37" s="448" t="s">
        <v>3052</v>
      </c>
      <c r="AL37" s="148"/>
      <c r="AM37" s="370" t="s">
        <v>997</v>
      </c>
      <c r="AN37" s="448" t="s">
        <v>3053</v>
      </c>
      <c r="AO37" s="148"/>
      <c r="AP37" s="370" t="s">
        <v>997</v>
      </c>
      <c r="AQ37" s="448" t="s">
        <v>3054</v>
      </c>
      <c r="AR37" s="148"/>
      <c r="AS37" s="370" t="s">
        <v>997</v>
      </c>
      <c r="AT37" s="448" t="s">
        <v>3055</v>
      </c>
      <c r="AU37" s="148"/>
      <c r="AV37" s="370" t="s">
        <v>997</v>
      </c>
      <c r="AW37" s="448" t="s">
        <v>3056</v>
      </c>
      <c r="AX37" s="148"/>
      <c r="AY37" s="370" t="s">
        <v>997</v>
      </c>
      <c r="AZ37" s="448" t="s">
        <v>3057</v>
      </c>
      <c r="BA37" s="148"/>
      <c r="BB37" s="370" t="s">
        <v>997</v>
      </c>
      <c r="BC37" s="624" t="s">
        <v>3058</v>
      </c>
      <c r="BD37" s="148"/>
      <c r="BG37" s="625" t="s">
        <v>1954</v>
      </c>
      <c r="BH37" s="185"/>
      <c r="BI37" s="185"/>
      <c r="BJ37" s="370" t="s">
        <v>997</v>
      </c>
      <c r="BK37" s="448" t="s">
        <v>3051</v>
      </c>
      <c r="BL37" s="148"/>
      <c r="BM37" s="370" t="s">
        <v>997</v>
      </c>
      <c r="BN37" s="448" t="s">
        <v>3052</v>
      </c>
      <c r="BO37" s="148"/>
      <c r="BP37" s="370" t="s">
        <v>997</v>
      </c>
      <c r="BQ37" s="448" t="s">
        <v>3053</v>
      </c>
      <c r="BR37" s="148"/>
      <c r="BS37" s="370" t="s">
        <v>997</v>
      </c>
      <c r="BT37" s="448" t="s">
        <v>3054</v>
      </c>
      <c r="BU37" s="148"/>
      <c r="BV37" s="370" t="s">
        <v>997</v>
      </c>
      <c r="BW37" s="448" t="s">
        <v>3055</v>
      </c>
      <c r="BX37" s="148"/>
      <c r="BY37" s="370" t="s">
        <v>997</v>
      </c>
      <c r="BZ37" s="448" t="s">
        <v>3056</v>
      </c>
      <c r="CA37" s="148"/>
      <c r="CB37" s="370" t="s">
        <v>997</v>
      </c>
      <c r="CC37" s="448" t="s">
        <v>3057</v>
      </c>
      <c r="CD37" s="148"/>
      <c r="CE37" s="370" t="s">
        <v>997</v>
      </c>
      <c r="CF37" s="624" t="s">
        <v>3058</v>
      </c>
      <c r="CG37" s="148"/>
    </row>
    <row r="38" spans="4:85" ht="15.75" thickBot="1" x14ac:dyDescent="0.3">
      <c r="D38" t="s">
        <v>4453</v>
      </c>
      <c r="N38" t="s">
        <v>88</v>
      </c>
      <c r="O38" t="s">
        <v>95</v>
      </c>
      <c r="R38" t="s">
        <v>421</v>
      </c>
      <c r="AD38" s="364" t="s">
        <v>993</v>
      </c>
      <c r="AE38" s="369" t="s">
        <v>999</v>
      </c>
      <c r="AF38" s="369" t="s">
        <v>93</v>
      </c>
      <c r="AG38" s="371" t="s">
        <v>70</v>
      </c>
      <c r="AH38" s="154" t="s">
        <v>995</v>
      </c>
      <c r="AI38" s="155" t="s">
        <v>251</v>
      </c>
      <c r="AJ38" s="371" t="s">
        <v>70</v>
      </c>
      <c r="AK38" s="154" t="s">
        <v>995</v>
      </c>
      <c r="AL38" s="155" t="s">
        <v>251</v>
      </c>
      <c r="AM38" s="371" t="s">
        <v>70</v>
      </c>
      <c r="AN38" s="154" t="s">
        <v>995</v>
      </c>
      <c r="AO38" s="155" t="s">
        <v>251</v>
      </c>
      <c r="AP38" s="371" t="s">
        <v>70</v>
      </c>
      <c r="AQ38" s="154" t="s">
        <v>995</v>
      </c>
      <c r="AR38" s="155" t="s">
        <v>251</v>
      </c>
      <c r="AS38" s="371" t="s">
        <v>70</v>
      </c>
      <c r="AT38" s="154" t="s">
        <v>995</v>
      </c>
      <c r="AU38" s="155" t="s">
        <v>251</v>
      </c>
      <c r="AV38" s="371" t="s">
        <v>70</v>
      </c>
      <c r="AW38" s="154" t="s">
        <v>995</v>
      </c>
      <c r="AX38" s="155" t="s">
        <v>251</v>
      </c>
      <c r="AY38" s="371" t="s">
        <v>70</v>
      </c>
      <c r="AZ38" s="154" t="s">
        <v>995</v>
      </c>
      <c r="BA38" s="155" t="s">
        <v>251</v>
      </c>
      <c r="BB38" s="371" t="s">
        <v>70</v>
      </c>
      <c r="BC38" s="154" t="s">
        <v>995</v>
      </c>
      <c r="BD38" s="155" t="s">
        <v>251</v>
      </c>
      <c r="BG38" s="364" t="s">
        <v>993</v>
      </c>
      <c r="BH38" s="369" t="s">
        <v>999</v>
      </c>
      <c r="BI38" s="369" t="s">
        <v>93</v>
      </c>
      <c r="BJ38" s="371" t="s">
        <v>70</v>
      </c>
      <c r="BK38" s="154" t="s">
        <v>995</v>
      </c>
      <c r="BL38" s="155" t="s">
        <v>251</v>
      </c>
      <c r="BM38" s="371" t="s">
        <v>70</v>
      </c>
      <c r="BN38" s="154" t="s">
        <v>995</v>
      </c>
      <c r="BO38" s="155" t="s">
        <v>251</v>
      </c>
      <c r="BP38" s="371" t="s">
        <v>70</v>
      </c>
      <c r="BQ38" s="154" t="s">
        <v>995</v>
      </c>
      <c r="BR38" s="155" t="s">
        <v>251</v>
      </c>
      <c r="BS38" s="371" t="s">
        <v>70</v>
      </c>
      <c r="BT38" s="154" t="s">
        <v>995</v>
      </c>
      <c r="BU38" s="155" t="s">
        <v>251</v>
      </c>
      <c r="BV38" s="371" t="s">
        <v>70</v>
      </c>
      <c r="BW38" s="154" t="s">
        <v>995</v>
      </c>
      <c r="BX38" s="155" t="s">
        <v>251</v>
      </c>
      <c r="BY38" s="371" t="s">
        <v>70</v>
      </c>
      <c r="BZ38" s="154" t="s">
        <v>995</v>
      </c>
      <c r="CA38" s="155" t="s">
        <v>251</v>
      </c>
      <c r="CB38" s="371" t="s">
        <v>70</v>
      </c>
      <c r="CC38" s="154" t="s">
        <v>995</v>
      </c>
      <c r="CD38" s="155" t="s">
        <v>251</v>
      </c>
      <c r="CE38" s="371" t="s">
        <v>70</v>
      </c>
      <c r="CF38" s="154" t="s">
        <v>995</v>
      </c>
      <c r="CG38" s="155" t="s">
        <v>251</v>
      </c>
    </row>
    <row r="39" spans="4:85" x14ac:dyDescent="0.25">
      <c r="D39" t="s">
        <v>4454</v>
      </c>
      <c r="N39" t="s">
        <v>134</v>
      </c>
      <c r="O39" t="s">
        <v>1048</v>
      </c>
      <c r="R39" t="s">
        <v>142</v>
      </c>
      <c r="AD39" s="372" t="s">
        <v>986</v>
      </c>
      <c r="AE39" s="372" t="s">
        <v>115</v>
      </c>
      <c r="AF39" s="125" t="s">
        <v>115</v>
      </c>
      <c r="AG39" s="366" t="s">
        <v>246</v>
      </c>
      <c r="AH39" s="368" t="s">
        <v>1036</v>
      </c>
      <c r="AI39" s="232">
        <v>-1</v>
      </c>
      <c r="AJ39" s="366"/>
      <c r="AK39" s="368"/>
      <c r="AL39" s="232"/>
      <c r="AM39" s="366"/>
      <c r="AN39" s="368"/>
      <c r="AO39" s="232"/>
      <c r="AP39" s="366"/>
      <c r="AQ39" s="368"/>
      <c r="AR39" s="232"/>
      <c r="AS39" s="366"/>
      <c r="AT39" s="368"/>
      <c r="AU39" s="232"/>
      <c r="AV39" s="366"/>
      <c r="AW39" s="368"/>
      <c r="AX39" s="232"/>
      <c r="AY39" s="366"/>
      <c r="AZ39" s="368"/>
      <c r="BA39" s="232"/>
      <c r="BB39" s="366"/>
      <c r="BC39" s="368"/>
      <c r="BD39" s="232"/>
      <c r="BG39" s="372" t="s">
        <v>986</v>
      </c>
      <c r="BH39" s="372" t="s">
        <v>115</v>
      </c>
      <c r="BI39" s="125" t="s">
        <v>115</v>
      </c>
      <c r="BJ39" s="366" t="s">
        <v>246</v>
      </c>
      <c r="BK39" s="368" t="s">
        <v>1036</v>
      </c>
      <c r="BL39" s="232">
        <v>-1</v>
      </c>
      <c r="BM39" s="366"/>
      <c r="BN39" s="368"/>
      <c r="BO39" s="232"/>
      <c r="BP39" s="366"/>
      <c r="BQ39" s="368"/>
      <c r="BR39" s="232"/>
      <c r="BS39" s="366"/>
      <c r="BT39" s="368"/>
      <c r="BU39" s="232"/>
      <c r="BV39" s="366"/>
      <c r="BW39" s="368"/>
      <c r="BX39" s="232"/>
      <c r="BY39" s="366"/>
      <c r="BZ39" s="368"/>
      <c r="CA39" s="232"/>
      <c r="CB39" s="366"/>
      <c r="CC39" s="368"/>
      <c r="CD39" s="232"/>
      <c r="CE39" s="366"/>
      <c r="CF39" s="368"/>
      <c r="CG39" s="232"/>
    </row>
    <row r="40" spans="4:85" x14ac:dyDescent="0.25">
      <c r="D40" t="s">
        <v>4455</v>
      </c>
      <c r="N40" t="s">
        <v>136</v>
      </c>
      <c r="O40" t="s">
        <v>1048</v>
      </c>
      <c r="R40" t="s">
        <v>144</v>
      </c>
      <c r="AD40" s="373"/>
      <c r="AE40" s="373" t="s">
        <v>115</v>
      </c>
      <c r="AF40" s="96" t="s">
        <v>990</v>
      </c>
      <c r="AG40" s="65"/>
      <c r="AH40" s="53"/>
      <c r="AI40" s="68"/>
      <c r="AJ40" s="65"/>
      <c r="AK40" s="53"/>
      <c r="AL40" s="68"/>
      <c r="AM40" s="65"/>
      <c r="AN40" s="53"/>
      <c r="AO40" s="68"/>
      <c r="AP40" s="65"/>
      <c r="AQ40" s="53"/>
      <c r="AR40" s="68"/>
      <c r="AS40" s="65"/>
      <c r="AT40" s="53"/>
      <c r="AU40" s="68"/>
      <c r="AV40" s="65"/>
      <c r="AW40" s="53"/>
      <c r="AX40" s="68"/>
      <c r="AY40" s="65"/>
      <c r="AZ40" s="53"/>
      <c r="BA40" s="68"/>
      <c r="BB40" s="65"/>
      <c r="BC40" s="53"/>
      <c r="BD40" s="68"/>
      <c r="BG40" s="373"/>
      <c r="BH40" s="373" t="s">
        <v>115</v>
      </c>
      <c r="BI40" s="96" t="s">
        <v>990</v>
      </c>
      <c r="BJ40" s="65"/>
      <c r="BK40" s="53"/>
      <c r="BL40" s="68"/>
      <c r="BM40" s="65"/>
      <c r="BN40" s="53"/>
      <c r="BO40" s="68"/>
      <c r="BP40" s="65"/>
      <c r="BQ40" s="53"/>
      <c r="BR40" s="68"/>
      <c r="BS40" s="65"/>
      <c r="BT40" s="53"/>
      <c r="BU40" s="68"/>
      <c r="BV40" s="65"/>
      <c r="BW40" s="53"/>
      <c r="BX40" s="68"/>
      <c r="BY40" s="65"/>
      <c r="BZ40" s="53"/>
      <c r="CA40" s="68"/>
      <c r="CB40" s="65"/>
      <c r="CC40" s="53"/>
      <c r="CD40" s="68"/>
      <c r="CE40" s="65"/>
      <c r="CF40" s="53"/>
      <c r="CG40" s="68"/>
    </row>
    <row r="41" spans="4:85" ht="15.75" thickBot="1" x14ac:dyDescent="0.3">
      <c r="D41" t="s">
        <v>4456</v>
      </c>
      <c r="N41" t="s">
        <v>2662</v>
      </c>
      <c r="O41" t="s">
        <v>95</v>
      </c>
      <c r="R41" t="s">
        <v>2679</v>
      </c>
      <c r="AD41" s="374"/>
      <c r="AE41" s="374" t="s">
        <v>115</v>
      </c>
      <c r="AF41" s="97" t="s">
        <v>991</v>
      </c>
      <c r="AG41" s="367"/>
      <c r="AH41" s="131"/>
      <c r="AI41" s="54"/>
      <c r="AJ41" s="367"/>
      <c r="AK41" s="131"/>
      <c r="AL41" s="54"/>
      <c r="AM41" s="367"/>
      <c r="AN41" s="131"/>
      <c r="AO41" s="54"/>
      <c r="AP41" s="367"/>
      <c r="AQ41" s="131"/>
      <c r="AR41" s="54"/>
      <c r="AS41" s="367"/>
      <c r="AT41" s="131"/>
      <c r="AU41" s="54"/>
      <c r="AV41" s="367"/>
      <c r="AW41" s="131"/>
      <c r="AX41" s="54"/>
      <c r="AY41" s="367"/>
      <c r="AZ41" s="131"/>
      <c r="BA41" s="54"/>
      <c r="BB41" s="367"/>
      <c r="BC41" s="131"/>
      <c r="BD41" s="54"/>
      <c r="BG41" s="374"/>
      <c r="BH41" s="374" t="s">
        <v>115</v>
      </c>
      <c r="BI41" s="97" t="s">
        <v>991</v>
      </c>
      <c r="BJ41" s="367"/>
      <c r="BK41" s="131"/>
      <c r="BL41" s="54"/>
      <c r="BM41" s="367"/>
      <c r="BN41" s="131"/>
      <c r="BO41" s="54"/>
      <c r="BP41" s="367"/>
      <c r="BQ41" s="131"/>
      <c r="BR41" s="54"/>
      <c r="BS41" s="367"/>
      <c r="BT41" s="131"/>
      <c r="BU41" s="54"/>
      <c r="BV41" s="367"/>
      <c r="BW41" s="131"/>
      <c r="BX41" s="54"/>
      <c r="BY41" s="367"/>
      <c r="BZ41" s="131"/>
      <c r="CA41" s="54"/>
      <c r="CB41" s="367"/>
      <c r="CC41" s="131"/>
      <c r="CD41" s="54"/>
      <c r="CE41" s="367"/>
      <c r="CF41" s="131"/>
      <c r="CG41" s="54"/>
    </row>
    <row r="42" spans="4:85" x14ac:dyDescent="0.25">
      <c r="N42" t="s">
        <v>2662</v>
      </c>
      <c r="O42" t="s">
        <v>406</v>
      </c>
      <c r="R42" t="s">
        <v>3032</v>
      </c>
      <c r="AD42" s="372" t="s">
        <v>987</v>
      </c>
      <c r="AE42" s="372" t="s">
        <v>115</v>
      </c>
      <c r="AF42" s="125" t="s">
        <v>115</v>
      </c>
      <c r="AG42" s="366" t="s">
        <v>246</v>
      </c>
      <c r="AH42" s="368" t="s">
        <v>1036</v>
      </c>
      <c r="AI42" s="232">
        <v>1</v>
      </c>
      <c r="AJ42" s="366"/>
      <c r="AK42" s="368"/>
      <c r="AL42" s="232"/>
      <c r="AM42" s="366"/>
      <c r="AN42" s="368"/>
      <c r="AO42" s="232"/>
      <c r="AP42" s="366"/>
      <c r="AQ42" s="368"/>
      <c r="AR42" s="232"/>
      <c r="AS42" s="366"/>
      <c r="AT42" s="368"/>
      <c r="AU42" s="232"/>
      <c r="AV42" s="366"/>
      <c r="AW42" s="368"/>
      <c r="AX42" s="232"/>
      <c r="AY42" s="366"/>
      <c r="AZ42" s="368"/>
      <c r="BA42" s="232"/>
      <c r="BB42" s="366"/>
      <c r="BC42" s="368"/>
      <c r="BD42" s="232"/>
      <c r="BG42" s="372" t="s">
        <v>987</v>
      </c>
      <c r="BH42" s="372" t="s">
        <v>115</v>
      </c>
      <c r="BI42" s="125" t="s">
        <v>115</v>
      </c>
      <c r="BJ42" s="366" t="s">
        <v>246</v>
      </c>
      <c r="BK42" s="368" t="s">
        <v>1036</v>
      </c>
      <c r="BL42" s="232">
        <v>1</v>
      </c>
      <c r="BM42" s="366"/>
      <c r="BN42" s="368"/>
      <c r="BO42" s="232"/>
      <c r="BP42" s="366"/>
      <c r="BQ42" s="368"/>
      <c r="BR42" s="232"/>
      <c r="BS42" s="366"/>
      <c r="BT42" s="368"/>
      <c r="BU42" s="232"/>
      <c r="BV42" s="366"/>
      <c r="BW42" s="368"/>
      <c r="BX42" s="232"/>
      <c r="BY42" s="366"/>
      <c r="BZ42" s="368"/>
      <c r="CA42" s="232"/>
      <c r="CB42" s="366"/>
      <c r="CC42" s="368"/>
      <c r="CD42" s="232"/>
      <c r="CE42" s="366"/>
      <c r="CF42" s="368"/>
      <c r="CG42" s="232"/>
    </row>
    <row r="43" spans="4:85" x14ac:dyDescent="0.25">
      <c r="D43" s="290" t="s">
        <v>2695</v>
      </c>
      <c r="N43" t="s">
        <v>2663</v>
      </c>
      <c r="O43" t="s">
        <v>95</v>
      </c>
      <c r="R43" t="s">
        <v>2680</v>
      </c>
      <c r="AD43" s="373"/>
      <c r="AE43" s="373" t="s">
        <v>115</v>
      </c>
      <c r="AF43" s="96" t="s">
        <v>990</v>
      </c>
      <c r="AG43" s="65"/>
      <c r="AH43" s="53"/>
      <c r="AI43" s="68"/>
      <c r="AJ43" s="65"/>
      <c r="AK43" s="53"/>
      <c r="AL43" s="68"/>
      <c r="AM43" s="65"/>
      <c r="AN43" s="53"/>
      <c r="AO43" s="68"/>
      <c r="AP43" s="65"/>
      <c r="AQ43" s="53"/>
      <c r="AR43" s="68"/>
      <c r="AS43" s="65"/>
      <c r="AT43" s="53"/>
      <c r="AU43" s="68"/>
      <c r="AV43" s="65"/>
      <c r="AW43" s="53"/>
      <c r="AX43" s="68"/>
      <c r="AY43" s="65"/>
      <c r="AZ43" s="53"/>
      <c r="BA43" s="68"/>
      <c r="BB43" s="65"/>
      <c r="BC43" s="53"/>
      <c r="BD43" s="68"/>
      <c r="BG43" s="373"/>
      <c r="BH43" s="373" t="s">
        <v>115</v>
      </c>
      <c r="BI43" s="96" t="s">
        <v>990</v>
      </c>
      <c r="BJ43" s="65"/>
      <c r="BK43" s="53"/>
      <c r="BL43" s="68"/>
      <c r="BM43" s="65"/>
      <c r="BN43" s="53"/>
      <c r="BO43" s="68"/>
      <c r="BP43" s="65"/>
      <c r="BQ43" s="53"/>
      <c r="BR43" s="68"/>
      <c r="BS43" s="65"/>
      <c r="BT43" s="53"/>
      <c r="BU43" s="68"/>
      <c r="BV43" s="65"/>
      <c r="BW43" s="53"/>
      <c r="BX43" s="68"/>
      <c r="BY43" s="65"/>
      <c r="BZ43" s="53"/>
      <c r="CA43" s="68"/>
      <c r="CB43" s="65"/>
      <c r="CC43" s="53"/>
      <c r="CD43" s="68"/>
      <c r="CE43" s="65"/>
      <c r="CF43" s="53"/>
      <c r="CG43" s="68"/>
    </row>
    <row r="44" spans="4:85" ht="15.75" thickBot="1" x14ac:dyDescent="0.3">
      <c r="D44" s="612" t="s">
        <v>4381</v>
      </c>
      <c r="N44" t="s">
        <v>399</v>
      </c>
      <c r="O44" t="s">
        <v>1048</v>
      </c>
      <c r="R44" t="s">
        <v>422</v>
      </c>
      <c r="AD44" s="374"/>
      <c r="AE44" s="374" t="s">
        <v>115</v>
      </c>
      <c r="AF44" s="97" t="s">
        <v>991</v>
      </c>
      <c r="AG44" s="367"/>
      <c r="AH44" s="131"/>
      <c r="AI44" s="54"/>
      <c r="AJ44" s="367"/>
      <c r="AK44" s="131"/>
      <c r="AL44" s="54"/>
      <c r="AM44" s="367"/>
      <c r="AN44" s="131"/>
      <c r="AO44" s="54"/>
      <c r="AP44" s="367"/>
      <c r="AQ44" s="131"/>
      <c r="AR44" s="54"/>
      <c r="AS44" s="367"/>
      <c r="AT44" s="131"/>
      <c r="AU44" s="54"/>
      <c r="AV44" s="367"/>
      <c r="AW44" s="131"/>
      <c r="AX44" s="54"/>
      <c r="AY44" s="367"/>
      <c r="AZ44" s="131"/>
      <c r="BA44" s="54"/>
      <c r="BB44" s="367"/>
      <c r="BC44" s="131"/>
      <c r="BD44" s="54"/>
      <c r="BG44" s="374"/>
      <c r="BH44" s="374" t="s">
        <v>115</v>
      </c>
      <c r="BI44" s="97" t="s">
        <v>991</v>
      </c>
      <c r="BJ44" s="367"/>
      <c r="BK44" s="131"/>
      <c r="BL44" s="54"/>
      <c r="BM44" s="367"/>
      <c r="BN44" s="131"/>
      <c r="BO44" s="54"/>
      <c r="BP44" s="367"/>
      <c r="BQ44" s="131"/>
      <c r="BR44" s="54"/>
      <c r="BS44" s="367"/>
      <c r="BT44" s="131"/>
      <c r="BU44" s="54"/>
      <c r="BV44" s="367"/>
      <c r="BW44" s="131"/>
      <c r="BX44" s="54"/>
      <c r="BY44" s="367"/>
      <c r="BZ44" s="131"/>
      <c r="CA44" s="54"/>
      <c r="CB44" s="367"/>
      <c r="CC44" s="131"/>
      <c r="CD44" s="54"/>
      <c r="CE44" s="367"/>
      <c r="CF44" s="131"/>
      <c r="CG44" s="54"/>
    </row>
    <row r="45" spans="4:85" x14ac:dyDescent="0.25">
      <c r="D45" t="s">
        <v>4324</v>
      </c>
      <c r="N45" t="s">
        <v>405</v>
      </c>
      <c r="O45" t="s">
        <v>1048</v>
      </c>
      <c r="R45" t="s">
        <v>423</v>
      </c>
      <c r="AD45" s="372" t="s">
        <v>988</v>
      </c>
      <c r="AE45" s="372" t="s">
        <v>115</v>
      </c>
      <c r="AF45" s="125" t="s">
        <v>115</v>
      </c>
      <c r="AG45" s="366"/>
      <c r="AH45" s="368"/>
      <c r="AI45" s="232"/>
      <c r="AJ45" s="366"/>
      <c r="AK45" s="368"/>
      <c r="AL45" s="232"/>
      <c r="AM45" s="366"/>
      <c r="AN45" s="368"/>
      <c r="AO45" s="232"/>
      <c r="AP45" s="366"/>
      <c r="AQ45" s="368"/>
      <c r="AR45" s="232"/>
      <c r="AS45" s="366"/>
      <c r="AT45" s="368"/>
      <c r="AU45" s="232"/>
      <c r="AV45" s="366"/>
      <c r="AW45" s="368"/>
      <c r="AX45" s="232"/>
      <c r="AY45" s="366"/>
      <c r="AZ45" s="368"/>
      <c r="BA45" s="232"/>
      <c r="BB45" s="366"/>
      <c r="BC45" s="368"/>
      <c r="BD45" s="232"/>
      <c r="BG45" s="372" t="s">
        <v>988</v>
      </c>
      <c r="BH45" s="372" t="s">
        <v>115</v>
      </c>
      <c r="BI45" s="125" t="s">
        <v>115</v>
      </c>
      <c r="BJ45" s="366"/>
      <c r="BK45" s="368"/>
      <c r="BL45" s="232"/>
      <c r="BM45" s="366"/>
      <c r="BN45" s="368"/>
      <c r="BO45" s="232"/>
      <c r="BP45" s="366"/>
      <c r="BQ45" s="368"/>
      <c r="BR45" s="232"/>
      <c r="BS45" s="366"/>
      <c r="BT45" s="368"/>
      <c r="BU45" s="232"/>
      <c r="BV45" s="366"/>
      <c r="BW45" s="368"/>
      <c r="BX45" s="232"/>
      <c r="BY45" s="366"/>
      <c r="BZ45" s="368"/>
      <c r="CA45" s="232"/>
      <c r="CB45" s="366"/>
      <c r="CC45" s="368"/>
      <c r="CD45" s="232"/>
      <c r="CE45" s="366"/>
      <c r="CF45" s="368"/>
      <c r="CG45" s="232"/>
    </row>
    <row r="46" spans="4:85" x14ac:dyDescent="0.25">
      <c r="D46" s="598" t="s">
        <v>2828</v>
      </c>
      <c r="N46" t="s">
        <v>381</v>
      </c>
      <c r="O46" t="s">
        <v>1048</v>
      </c>
      <c r="R46" t="s">
        <v>1050</v>
      </c>
      <c r="AD46" s="373"/>
      <c r="AE46" s="373" t="s">
        <v>115</v>
      </c>
      <c r="AF46" s="96" t="s">
        <v>990</v>
      </c>
      <c r="AG46" s="65"/>
      <c r="AH46" s="53"/>
      <c r="AI46" s="68"/>
      <c r="AJ46" s="65"/>
      <c r="AK46" s="53"/>
      <c r="AL46" s="68"/>
      <c r="AM46" s="65"/>
      <c r="AN46" s="53"/>
      <c r="AO46" s="68"/>
      <c r="AP46" s="65"/>
      <c r="AQ46" s="53"/>
      <c r="AR46" s="68"/>
      <c r="AS46" s="65"/>
      <c r="AT46" s="53"/>
      <c r="AU46" s="68"/>
      <c r="AV46" s="65"/>
      <c r="AW46" s="53"/>
      <c r="AX46" s="68"/>
      <c r="AY46" s="65"/>
      <c r="AZ46" s="53"/>
      <c r="BA46" s="68"/>
      <c r="BB46" s="65"/>
      <c r="BC46" s="53"/>
      <c r="BD46" s="68"/>
      <c r="BG46" s="373"/>
      <c r="BH46" s="373" t="s">
        <v>115</v>
      </c>
      <c r="BI46" s="96" t="s">
        <v>990</v>
      </c>
      <c r="BJ46" s="65"/>
      <c r="BK46" s="53"/>
      <c r="BL46" s="68"/>
      <c r="BM46" s="65"/>
      <c r="BN46" s="53"/>
      <c r="BO46" s="68"/>
      <c r="BP46" s="65"/>
      <c r="BQ46" s="53"/>
      <c r="BR46" s="68"/>
      <c r="BS46" s="65"/>
      <c r="BT46" s="53"/>
      <c r="BU46" s="68"/>
      <c r="BV46" s="65"/>
      <c r="BW46" s="53"/>
      <c r="BX46" s="68"/>
      <c r="BY46" s="65"/>
      <c r="BZ46" s="53"/>
      <c r="CA46" s="68"/>
      <c r="CB46" s="65"/>
      <c r="CC46" s="53"/>
      <c r="CD46" s="68"/>
      <c r="CE46" s="65"/>
      <c r="CF46" s="53"/>
      <c r="CG46" s="68"/>
    </row>
    <row r="47" spans="4:85" ht="15.75" thickBot="1" x14ac:dyDescent="0.3">
      <c r="D47" s="598" t="s">
        <v>3782</v>
      </c>
      <c r="N47" t="s">
        <v>373</v>
      </c>
      <c r="O47" t="s">
        <v>1048</v>
      </c>
      <c r="R47" t="s">
        <v>145</v>
      </c>
      <c r="AD47" s="374"/>
      <c r="AE47" s="374" t="s">
        <v>115</v>
      </c>
      <c r="AF47" s="97" t="s">
        <v>991</v>
      </c>
      <c r="AG47" s="367"/>
      <c r="AH47" s="131"/>
      <c r="AI47" s="54"/>
      <c r="AJ47" s="367"/>
      <c r="AK47" s="131"/>
      <c r="AL47" s="54"/>
      <c r="AM47" s="367"/>
      <c r="AN47" s="131"/>
      <c r="AO47" s="54"/>
      <c r="AP47" s="367"/>
      <c r="AQ47" s="131"/>
      <c r="AR47" s="54"/>
      <c r="AS47" s="367"/>
      <c r="AT47" s="131"/>
      <c r="AU47" s="54"/>
      <c r="AV47" s="367"/>
      <c r="AW47" s="131"/>
      <c r="AX47" s="54"/>
      <c r="AY47" s="367"/>
      <c r="AZ47" s="131"/>
      <c r="BA47" s="54"/>
      <c r="BB47" s="367"/>
      <c r="BC47" s="131"/>
      <c r="BD47" s="54"/>
      <c r="BG47" s="374"/>
      <c r="BH47" s="374" t="s">
        <v>115</v>
      </c>
      <c r="BI47" s="97" t="s">
        <v>991</v>
      </c>
      <c r="BJ47" s="367"/>
      <c r="BK47" s="131"/>
      <c r="BL47" s="54"/>
      <c r="BM47" s="367"/>
      <c r="BN47" s="131"/>
      <c r="BO47" s="54"/>
      <c r="BP47" s="367"/>
      <c r="BQ47" s="131"/>
      <c r="BR47" s="54"/>
      <c r="BS47" s="367"/>
      <c r="BT47" s="131"/>
      <c r="BU47" s="54"/>
      <c r="BV47" s="367"/>
      <c r="BW47" s="131"/>
      <c r="BX47" s="54"/>
      <c r="BY47" s="367"/>
      <c r="BZ47" s="131"/>
      <c r="CA47" s="54"/>
      <c r="CB47" s="367"/>
      <c r="CC47" s="131"/>
      <c r="CD47" s="54"/>
      <c r="CE47" s="367"/>
      <c r="CF47" s="131"/>
      <c r="CG47" s="54"/>
    </row>
    <row r="48" spans="4:85" x14ac:dyDescent="0.25">
      <c r="D48" s="598" t="s">
        <v>3781</v>
      </c>
      <c r="N48" t="s">
        <v>1034</v>
      </c>
      <c r="O48" t="s">
        <v>1048</v>
      </c>
      <c r="R48" t="s">
        <v>1035</v>
      </c>
      <c r="AD48" s="372" t="s">
        <v>3050</v>
      </c>
      <c r="AE48" s="372" t="s">
        <v>115</v>
      </c>
      <c r="AF48" s="125" t="s">
        <v>115</v>
      </c>
      <c r="AG48" s="366"/>
      <c r="AH48" s="368"/>
      <c r="AI48" s="232"/>
      <c r="AJ48" s="366"/>
      <c r="AK48" s="368"/>
      <c r="AL48" s="232"/>
      <c r="AM48" s="366"/>
      <c r="AN48" s="368"/>
      <c r="AO48" s="232"/>
      <c r="AP48" s="366"/>
      <c r="AQ48" s="368"/>
      <c r="AR48" s="232"/>
      <c r="AS48" s="366"/>
      <c r="AT48" s="368"/>
      <c r="AU48" s="232"/>
      <c r="AV48" s="366"/>
      <c r="AW48" s="368"/>
      <c r="AX48" s="232"/>
      <c r="AY48" s="366"/>
      <c r="AZ48" s="368"/>
      <c r="BA48" s="232"/>
      <c r="BB48" s="366"/>
      <c r="BC48" s="368"/>
      <c r="BD48" s="232"/>
      <c r="BG48" s="372" t="s">
        <v>3050</v>
      </c>
      <c r="BH48" s="372" t="s">
        <v>115</v>
      </c>
      <c r="BI48" s="125" t="s">
        <v>115</v>
      </c>
      <c r="BJ48" s="366"/>
      <c r="BK48" s="368"/>
      <c r="BL48" s="232"/>
      <c r="BM48" s="366"/>
      <c r="BN48" s="368"/>
      <c r="BO48" s="232"/>
      <c r="BP48" s="366"/>
      <c r="BQ48" s="368"/>
      <c r="BR48" s="232"/>
      <c r="BS48" s="366"/>
      <c r="BT48" s="368"/>
      <c r="BU48" s="232"/>
      <c r="BV48" s="366"/>
      <c r="BW48" s="368"/>
      <c r="BX48" s="232"/>
      <c r="BY48" s="366"/>
      <c r="BZ48" s="368"/>
      <c r="CA48" s="232"/>
      <c r="CB48" s="366"/>
      <c r="CC48" s="368"/>
      <c r="CD48" s="232"/>
      <c r="CE48" s="366"/>
      <c r="CF48" s="368"/>
      <c r="CG48" s="232"/>
    </row>
    <row r="49" spans="4:85" x14ac:dyDescent="0.25">
      <c r="D49" t="s">
        <v>3832</v>
      </c>
      <c r="N49" t="s">
        <v>1036</v>
      </c>
      <c r="O49" t="s">
        <v>1048</v>
      </c>
      <c r="R49" t="s">
        <v>1037</v>
      </c>
      <c r="AD49" s="373"/>
      <c r="AE49" s="373" t="s">
        <v>115</v>
      </c>
      <c r="AF49" s="96" t="s">
        <v>990</v>
      </c>
      <c r="AG49" s="129"/>
      <c r="AH49" s="52"/>
      <c r="AI49" s="66"/>
      <c r="AJ49" s="129"/>
      <c r="AK49" s="52"/>
      <c r="AL49" s="66"/>
      <c r="AM49" s="129"/>
      <c r="AN49" s="52"/>
      <c r="AO49" s="66"/>
      <c r="AP49" s="129"/>
      <c r="AQ49" s="52"/>
      <c r="AR49" s="66"/>
      <c r="AS49" s="129"/>
      <c r="AT49" s="52"/>
      <c r="AU49" s="66"/>
      <c r="AV49" s="129"/>
      <c r="AW49" s="52"/>
      <c r="AX49" s="66"/>
      <c r="AY49" s="129"/>
      <c r="AZ49" s="52"/>
      <c r="BA49" s="66"/>
      <c r="BB49" s="129"/>
      <c r="BC49" s="52"/>
      <c r="BD49" s="66"/>
      <c r="BG49" s="373"/>
      <c r="BH49" s="373" t="s">
        <v>115</v>
      </c>
      <c r="BI49" s="96" t="s">
        <v>990</v>
      </c>
      <c r="BJ49" s="129"/>
      <c r="BK49" s="52"/>
      <c r="BL49" s="66"/>
      <c r="BM49" s="129"/>
      <c r="BN49" s="52"/>
      <c r="BO49" s="66"/>
      <c r="BP49" s="129"/>
      <c r="BQ49" s="52"/>
      <c r="BR49" s="66"/>
      <c r="BS49" s="129"/>
      <c r="BT49" s="52"/>
      <c r="BU49" s="66"/>
      <c r="BV49" s="129"/>
      <c r="BW49" s="52"/>
      <c r="BX49" s="66"/>
      <c r="BY49" s="129"/>
      <c r="BZ49" s="52"/>
      <c r="CA49" s="66"/>
      <c r="CB49" s="129"/>
      <c r="CC49" s="52"/>
      <c r="CD49" s="66"/>
      <c r="CE49" s="129"/>
      <c r="CF49" s="52"/>
      <c r="CG49" s="66"/>
    </row>
    <row r="50" spans="4:85" ht="15.75" thickBot="1" x14ac:dyDescent="0.3">
      <c r="N50" t="s">
        <v>434</v>
      </c>
      <c r="O50" t="s">
        <v>1048</v>
      </c>
      <c r="R50" t="s">
        <v>1038</v>
      </c>
      <c r="AD50" s="374"/>
      <c r="AE50" s="374" t="s">
        <v>115</v>
      </c>
      <c r="AF50" s="97" t="s">
        <v>991</v>
      </c>
      <c r="AG50" s="50"/>
      <c r="AH50" s="130"/>
      <c r="AI50" s="51"/>
      <c r="AJ50" s="50"/>
      <c r="AK50" s="130"/>
      <c r="AL50" s="51"/>
      <c r="AM50" s="50"/>
      <c r="AN50" s="130"/>
      <c r="AO50" s="51"/>
      <c r="AP50" s="50"/>
      <c r="AQ50" s="130"/>
      <c r="AR50" s="51"/>
      <c r="AS50" s="50"/>
      <c r="AT50" s="130"/>
      <c r="AU50" s="51"/>
      <c r="AV50" s="50"/>
      <c r="AW50" s="130"/>
      <c r="AX50" s="51"/>
      <c r="AY50" s="50"/>
      <c r="AZ50" s="130"/>
      <c r="BA50" s="51"/>
      <c r="BB50" s="50"/>
      <c r="BC50" s="130"/>
      <c r="BD50" s="51"/>
      <c r="BG50" s="374"/>
      <c r="BH50" s="374" t="s">
        <v>115</v>
      </c>
      <c r="BI50" s="97" t="s">
        <v>991</v>
      </c>
      <c r="BJ50" s="50"/>
      <c r="BK50" s="130"/>
      <c r="BL50" s="51"/>
      <c r="BM50" s="50"/>
      <c r="BN50" s="130"/>
      <c r="BO50" s="51"/>
      <c r="BP50" s="50"/>
      <c r="BQ50" s="130"/>
      <c r="BR50" s="51"/>
      <c r="BS50" s="50"/>
      <c r="BT50" s="130"/>
      <c r="BU50" s="51"/>
      <c r="BV50" s="50"/>
      <c r="BW50" s="130"/>
      <c r="BX50" s="51"/>
      <c r="BY50" s="50"/>
      <c r="BZ50" s="130"/>
      <c r="CA50" s="51"/>
      <c r="CB50" s="50"/>
      <c r="CC50" s="130"/>
      <c r="CD50" s="51"/>
      <c r="CE50" s="50"/>
      <c r="CF50" s="130"/>
      <c r="CG50" s="51"/>
    </row>
    <row r="51" spans="4:85" x14ac:dyDescent="0.25">
      <c r="D51" s="290" t="s">
        <v>2647</v>
      </c>
      <c r="N51" t="s">
        <v>391</v>
      </c>
      <c r="O51" t="s">
        <v>1048</v>
      </c>
      <c r="R51" t="s">
        <v>1039</v>
      </c>
      <c r="AD51" s="375" t="s">
        <v>986</v>
      </c>
      <c r="AE51" s="375" t="s">
        <v>998</v>
      </c>
      <c r="AF51" s="125" t="s">
        <v>115</v>
      </c>
      <c r="AG51" s="366"/>
      <c r="AH51" s="368"/>
      <c r="AI51" s="232"/>
      <c r="AJ51" s="366"/>
      <c r="AK51" s="368"/>
      <c r="AL51" s="232"/>
      <c r="AM51" s="366"/>
      <c r="AN51" s="368"/>
      <c r="AO51" s="232"/>
      <c r="AP51" s="366"/>
      <c r="AQ51" s="368"/>
      <c r="AR51" s="232"/>
      <c r="AS51" s="366"/>
      <c r="AT51" s="368"/>
      <c r="AU51" s="232"/>
      <c r="AV51" s="366"/>
      <c r="AW51" s="368"/>
      <c r="AX51" s="232"/>
      <c r="AY51" s="366"/>
      <c r="AZ51" s="368"/>
      <c r="BA51" s="232"/>
      <c r="BB51" s="366"/>
      <c r="BC51" s="368"/>
      <c r="BD51" s="232"/>
      <c r="BG51" s="375" t="s">
        <v>986</v>
      </c>
      <c r="BH51" s="375" t="s">
        <v>998</v>
      </c>
      <c r="BI51" s="125" t="s">
        <v>115</v>
      </c>
      <c r="BJ51" s="366"/>
      <c r="BK51" s="368"/>
      <c r="BL51" s="232"/>
      <c r="BM51" s="366"/>
      <c r="BN51" s="368"/>
      <c r="BO51" s="232"/>
      <c r="BP51" s="366"/>
      <c r="BQ51" s="368"/>
      <c r="BR51" s="232"/>
      <c r="BS51" s="366"/>
      <c r="BT51" s="368"/>
      <c r="BU51" s="232"/>
      <c r="BV51" s="366"/>
      <c r="BW51" s="368"/>
      <c r="BX51" s="232"/>
      <c r="BY51" s="366"/>
      <c r="BZ51" s="368"/>
      <c r="CA51" s="232"/>
      <c r="CB51" s="366"/>
      <c r="CC51" s="368"/>
      <c r="CD51" s="232"/>
      <c r="CE51" s="366"/>
      <c r="CF51" s="368"/>
      <c r="CG51" s="232"/>
    </row>
    <row r="52" spans="4:85" x14ac:dyDescent="0.25">
      <c r="N52" t="s">
        <v>377</v>
      </c>
      <c r="O52" t="s">
        <v>1048</v>
      </c>
      <c r="R52" t="s">
        <v>1049</v>
      </c>
      <c r="AD52" s="376"/>
      <c r="AE52" s="376" t="s">
        <v>998</v>
      </c>
      <c r="AF52" s="96" t="s">
        <v>990</v>
      </c>
      <c r="AG52" s="65"/>
      <c r="AH52" s="53"/>
      <c r="AI52" s="68"/>
      <c r="AJ52" s="65"/>
      <c r="AK52" s="53"/>
      <c r="AL52" s="68"/>
      <c r="AM52" s="65"/>
      <c r="AN52" s="53"/>
      <c r="AO52" s="68"/>
      <c r="AP52" s="65"/>
      <c r="AQ52" s="53"/>
      <c r="AR52" s="68"/>
      <c r="AS52" s="65"/>
      <c r="AT52" s="53"/>
      <c r="AU52" s="68"/>
      <c r="AV52" s="65"/>
      <c r="AW52" s="53"/>
      <c r="AX52" s="68"/>
      <c r="AY52" s="65"/>
      <c r="AZ52" s="53"/>
      <c r="BA52" s="68"/>
      <c r="BB52" s="65"/>
      <c r="BC52" s="53"/>
      <c r="BD52" s="68"/>
      <c r="BG52" s="376"/>
      <c r="BH52" s="376" t="s">
        <v>998</v>
      </c>
      <c r="BI52" s="96" t="s">
        <v>990</v>
      </c>
      <c r="BJ52" s="65"/>
      <c r="BK52" s="53"/>
      <c r="BL52" s="68"/>
      <c r="BM52" s="65"/>
      <c r="BN52" s="53"/>
      <c r="BO52" s="68"/>
      <c r="BP52" s="65"/>
      <c r="BQ52" s="53"/>
      <c r="BR52" s="68"/>
      <c r="BS52" s="65"/>
      <c r="BT52" s="53"/>
      <c r="BU52" s="68"/>
      <c r="BV52" s="65"/>
      <c r="BW52" s="53"/>
      <c r="BX52" s="68"/>
      <c r="BY52" s="65"/>
      <c r="BZ52" s="53"/>
      <c r="CA52" s="68"/>
      <c r="CB52" s="65"/>
      <c r="CC52" s="53"/>
      <c r="CD52" s="68"/>
      <c r="CE52" s="65"/>
      <c r="CF52" s="53"/>
      <c r="CG52" s="68"/>
    </row>
    <row r="53" spans="4:85" ht="15.75" thickBot="1" x14ac:dyDescent="0.3">
      <c r="D53" s="290" t="s">
        <v>920</v>
      </c>
      <c r="N53" t="s">
        <v>138</v>
      </c>
      <c r="R53" t="s">
        <v>147</v>
      </c>
      <c r="AD53" s="377"/>
      <c r="AE53" s="377" t="s">
        <v>998</v>
      </c>
      <c r="AF53" s="97" t="s">
        <v>991</v>
      </c>
      <c r="AG53" s="367"/>
      <c r="AH53" s="131"/>
      <c r="AI53" s="54"/>
      <c r="AJ53" s="367"/>
      <c r="AK53" s="131"/>
      <c r="AL53" s="54"/>
      <c r="AM53" s="367"/>
      <c r="AN53" s="131"/>
      <c r="AO53" s="54"/>
      <c r="AP53" s="367"/>
      <c r="AQ53" s="131"/>
      <c r="AR53" s="54"/>
      <c r="AS53" s="367"/>
      <c r="AT53" s="131"/>
      <c r="AU53" s="54"/>
      <c r="AV53" s="367"/>
      <c r="AW53" s="131"/>
      <c r="AX53" s="54"/>
      <c r="AY53" s="367"/>
      <c r="AZ53" s="131"/>
      <c r="BA53" s="54"/>
      <c r="BB53" s="367"/>
      <c r="BC53" s="131"/>
      <c r="BD53" s="54"/>
      <c r="BG53" s="377"/>
      <c r="BH53" s="377" t="s">
        <v>998</v>
      </c>
      <c r="BI53" s="97" t="s">
        <v>991</v>
      </c>
      <c r="BJ53" s="367"/>
      <c r="BK53" s="131"/>
      <c r="BL53" s="54"/>
      <c r="BM53" s="367"/>
      <c r="BN53" s="131"/>
      <c r="BO53" s="54"/>
      <c r="BP53" s="367"/>
      <c r="BQ53" s="131"/>
      <c r="BR53" s="54"/>
      <c r="BS53" s="367"/>
      <c r="BT53" s="131"/>
      <c r="BU53" s="54"/>
      <c r="BV53" s="367"/>
      <c r="BW53" s="131"/>
      <c r="BX53" s="54"/>
      <c r="BY53" s="367"/>
      <c r="BZ53" s="131"/>
      <c r="CA53" s="54"/>
      <c r="CB53" s="367"/>
      <c r="CC53" s="131"/>
      <c r="CD53" s="54"/>
      <c r="CE53" s="367"/>
      <c r="CF53" s="131"/>
      <c r="CG53" s="54"/>
    </row>
    <row r="54" spans="4:85" x14ac:dyDescent="0.25">
      <c r="D54" s="598" t="s">
        <v>4048</v>
      </c>
      <c r="N54" t="s">
        <v>139</v>
      </c>
      <c r="R54" t="s">
        <v>148</v>
      </c>
      <c r="AD54" s="375" t="s">
        <v>987</v>
      </c>
      <c r="AE54" s="375" t="s">
        <v>998</v>
      </c>
      <c r="AF54" s="125" t="s">
        <v>115</v>
      </c>
      <c r="AG54" s="366"/>
      <c r="AH54" s="368"/>
      <c r="AI54" s="232"/>
      <c r="AJ54" s="366"/>
      <c r="AK54" s="368"/>
      <c r="AL54" s="232"/>
      <c r="AM54" s="366"/>
      <c r="AN54" s="368"/>
      <c r="AO54" s="232"/>
      <c r="AP54" s="366"/>
      <c r="AQ54" s="368"/>
      <c r="AR54" s="232"/>
      <c r="AS54" s="366"/>
      <c r="AT54" s="368"/>
      <c r="AU54" s="232"/>
      <c r="AV54" s="366"/>
      <c r="AW54" s="368"/>
      <c r="AX54" s="232"/>
      <c r="AY54" s="366"/>
      <c r="AZ54" s="368"/>
      <c r="BA54" s="232"/>
      <c r="BB54" s="366"/>
      <c r="BC54" s="368"/>
      <c r="BD54" s="232"/>
      <c r="BG54" s="375" t="s">
        <v>987</v>
      </c>
      <c r="BH54" s="375" t="s">
        <v>998</v>
      </c>
      <c r="BI54" s="125" t="s">
        <v>115</v>
      </c>
      <c r="BJ54" s="366"/>
      <c r="BK54" s="368"/>
      <c r="BL54" s="232"/>
      <c r="BM54" s="366"/>
      <c r="BN54" s="368"/>
      <c r="BO54" s="232"/>
      <c r="BP54" s="366"/>
      <c r="BQ54" s="368"/>
      <c r="BR54" s="232"/>
      <c r="BS54" s="366"/>
      <c r="BT54" s="368"/>
      <c r="BU54" s="232"/>
      <c r="BV54" s="366"/>
      <c r="BW54" s="368"/>
      <c r="BX54" s="232"/>
      <c r="BY54" s="366"/>
      <c r="BZ54" s="368"/>
      <c r="CA54" s="232"/>
      <c r="CB54" s="366"/>
      <c r="CC54" s="368"/>
      <c r="CD54" s="232"/>
      <c r="CE54" s="366"/>
      <c r="CF54" s="368"/>
      <c r="CG54" s="232"/>
    </row>
    <row r="55" spans="4:85" x14ac:dyDescent="0.25">
      <c r="N55" t="s">
        <v>140</v>
      </c>
      <c r="R55" t="s">
        <v>149</v>
      </c>
      <c r="AD55" s="376"/>
      <c r="AE55" s="376" t="s">
        <v>998</v>
      </c>
      <c r="AF55" s="96" t="s">
        <v>990</v>
      </c>
      <c r="AG55" s="65"/>
      <c r="AH55" s="53"/>
      <c r="AI55" s="68"/>
      <c r="AJ55" s="65"/>
      <c r="AK55" s="53"/>
      <c r="AL55" s="68"/>
      <c r="AM55" s="65"/>
      <c r="AN55" s="53"/>
      <c r="AO55" s="68"/>
      <c r="AP55" s="65"/>
      <c r="AQ55" s="53"/>
      <c r="AR55" s="68"/>
      <c r="AS55" s="65"/>
      <c r="AT55" s="53"/>
      <c r="AU55" s="68"/>
      <c r="AV55" s="65"/>
      <c r="AW55" s="53"/>
      <c r="AX55" s="68"/>
      <c r="AY55" s="65"/>
      <c r="AZ55" s="53"/>
      <c r="BA55" s="68"/>
      <c r="BB55" s="65"/>
      <c r="BC55" s="53"/>
      <c r="BD55" s="68"/>
      <c r="BG55" s="376"/>
      <c r="BH55" s="376" t="s">
        <v>998</v>
      </c>
      <c r="BI55" s="96" t="s">
        <v>990</v>
      </c>
      <c r="BJ55" s="65"/>
      <c r="BK55" s="53"/>
      <c r="BL55" s="68"/>
      <c r="BM55" s="65"/>
      <c r="BN55" s="53"/>
      <c r="BO55" s="68"/>
      <c r="BP55" s="65"/>
      <c r="BQ55" s="53"/>
      <c r="BR55" s="68"/>
      <c r="BS55" s="65"/>
      <c r="BT55" s="53"/>
      <c r="BU55" s="68"/>
      <c r="BV55" s="65"/>
      <c r="BW55" s="53"/>
      <c r="BX55" s="68"/>
      <c r="BY55" s="65"/>
      <c r="BZ55" s="53"/>
      <c r="CA55" s="68"/>
      <c r="CB55" s="65"/>
      <c r="CC55" s="53"/>
      <c r="CD55" s="68"/>
      <c r="CE55" s="65"/>
      <c r="CF55" s="53"/>
      <c r="CG55" s="68"/>
    </row>
    <row r="56" spans="4:85" ht="15.75" thickBot="1" x14ac:dyDescent="0.3">
      <c r="D56" s="290" t="s">
        <v>2691</v>
      </c>
      <c r="N56" t="s">
        <v>141</v>
      </c>
      <c r="R56" t="s">
        <v>150</v>
      </c>
      <c r="AD56" s="377"/>
      <c r="AE56" s="377" t="s">
        <v>998</v>
      </c>
      <c r="AF56" s="97" t="s">
        <v>991</v>
      </c>
      <c r="AG56" s="367"/>
      <c r="AH56" s="131"/>
      <c r="AI56" s="54"/>
      <c r="AJ56" s="367"/>
      <c r="AK56" s="131"/>
      <c r="AL56" s="54"/>
      <c r="AM56" s="367"/>
      <c r="AN56" s="131"/>
      <c r="AO56" s="54"/>
      <c r="AP56" s="367"/>
      <c r="AQ56" s="131"/>
      <c r="AR56" s="54"/>
      <c r="AS56" s="367"/>
      <c r="AT56" s="131"/>
      <c r="AU56" s="54"/>
      <c r="AV56" s="367"/>
      <c r="AW56" s="131"/>
      <c r="AX56" s="54"/>
      <c r="AY56" s="367"/>
      <c r="AZ56" s="131"/>
      <c r="BA56" s="54"/>
      <c r="BB56" s="367"/>
      <c r="BC56" s="131"/>
      <c r="BD56" s="54"/>
      <c r="BG56" s="377"/>
      <c r="BH56" s="377" t="s">
        <v>998</v>
      </c>
      <c r="BI56" s="97" t="s">
        <v>991</v>
      </c>
      <c r="BJ56" s="367"/>
      <c r="BK56" s="131"/>
      <c r="BL56" s="54"/>
      <c r="BM56" s="367"/>
      <c r="BN56" s="131"/>
      <c r="BO56" s="54"/>
      <c r="BP56" s="367"/>
      <c r="BQ56" s="131"/>
      <c r="BR56" s="54"/>
      <c r="BS56" s="367"/>
      <c r="BT56" s="131"/>
      <c r="BU56" s="54"/>
      <c r="BV56" s="367"/>
      <c r="BW56" s="131"/>
      <c r="BX56" s="54"/>
      <c r="BY56" s="367"/>
      <c r="BZ56" s="131"/>
      <c r="CA56" s="54"/>
      <c r="CB56" s="367"/>
      <c r="CC56" s="131"/>
      <c r="CD56" s="54"/>
      <c r="CE56" s="367"/>
      <c r="CF56" s="131"/>
      <c r="CG56" s="54"/>
    </row>
    <row r="57" spans="4:85" x14ac:dyDescent="0.25">
      <c r="D57" s="627" t="s">
        <v>3774</v>
      </c>
      <c r="N57" t="s">
        <v>1179</v>
      </c>
      <c r="R57" t="s">
        <v>1180</v>
      </c>
      <c r="AD57" s="375" t="s">
        <v>988</v>
      </c>
      <c r="AE57" s="375" t="s">
        <v>998</v>
      </c>
      <c r="AF57" s="125" t="s">
        <v>115</v>
      </c>
      <c r="AG57" s="366"/>
      <c r="AH57" s="368"/>
      <c r="AI57" s="232"/>
      <c r="AJ57" s="366"/>
      <c r="AK57" s="368"/>
      <c r="AL57" s="232"/>
      <c r="AM57" s="366"/>
      <c r="AN57" s="368"/>
      <c r="AO57" s="232"/>
      <c r="AP57" s="366"/>
      <c r="AQ57" s="368"/>
      <c r="AR57" s="232"/>
      <c r="AS57" s="366"/>
      <c r="AT57" s="368"/>
      <c r="AU57" s="232"/>
      <c r="AV57" s="366"/>
      <c r="AW57" s="368"/>
      <c r="AX57" s="232"/>
      <c r="AY57" s="366"/>
      <c r="AZ57" s="368"/>
      <c r="BA57" s="232"/>
      <c r="BB57" s="366"/>
      <c r="BC57" s="368"/>
      <c r="BD57" s="232"/>
      <c r="BG57" s="375" t="s">
        <v>988</v>
      </c>
      <c r="BH57" s="375" t="s">
        <v>998</v>
      </c>
      <c r="BI57" s="125" t="s">
        <v>115</v>
      </c>
      <c r="BJ57" s="366"/>
      <c r="BK57" s="368"/>
      <c r="BL57" s="232"/>
      <c r="BM57" s="366"/>
      <c r="BN57" s="368"/>
      <c r="BO57" s="232"/>
      <c r="BP57" s="366"/>
      <c r="BQ57" s="368"/>
      <c r="BR57" s="232"/>
      <c r="BS57" s="366"/>
      <c r="BT57" s="368"/>
      <c r="BU57" s="232"/>
      <c r="BV57" s="366"/>
      <c r="BW57" s="368"/>
      <c r="BX57" s="232"/>
      <c r="BY57" s="366"/>
      <c r="BZ57" s="368"/>
      <c r="CA57" s="232"/>
      <c r="CB57" s="366"/>
      <c r="CC57" s="368"/>
      <c r="CD57" s="232"/>
      <c r="CE57" s="366"/>
      <c r="CF57" s="368"/>
      <c r="CG57" s="232"/>
    </row>
    <row r="58" spans="4:85" x14ac:dyDescent="0.25">
      <c r="N58" t="s">
        <v>362</v>
      </c>
      <c r="P58" t="s">
        <v>364</v>
      </c>
      <c r="R58" t="s">
        <v>397</v>
      </c>
      <c r="AD58" s="376"/>
      <c r="AE58" s="376" t="s">
        <v>998</v>
      </c>
      <c r="AF58" s="96" t="s">
        <v>990</v>
      </c>
      <c r="AG58" s="65"/>
      <c r="AH58" s="53"/>
      <c r="AI58" s="68"/>
      <c r="AJ58" s="65"/>
      <c r="AK58" s="53"/>
      <c r="AL58" s="68"/>
      <c r="AM58" s="65"/>
      <c r="AN58" s="53"/>
      <c r="AO58" s="68"/>
      <c r="AP58" s="65"/>
      <c r="AQ58" s="53"/>
      <c r="AR58" s="68"/>
      <c r="AS58" s="65"/>
      <c r="AT58" s="53"/>
      <c r="AU58" s="68"/>
      <c r="AV58" s="65"/>
      <c r="AW58" s="53"/>
      <c r="AX58" s="68"/>
      <c r="AY58" s="65"/>
      <c r="AZ58" s="53"/>
      <c r="BA58" s="68"/>
      <c r="BB58" s="65"/>
      <c r="BC58" s="53"/>
      <c r="BD58" s="68"/>
      <c r="BG58" s="376"/>
      <c r="BH58" s="376" t="s">
        <v>998</v>
      </c>
      <c r="BI58" s="96" t="s">
        <v>990</v>
      </c>
      <c r="BJ58" s="65"/>
      <c r="BK58" s="53"/>
      <c r="BL58" s="68"/>
      <c r="BM58" s="65"/>
      <c r="BN58" s="53"/>
      <c r="BO58" s="68"/>
      <c r="BP58" s="65"/>
      <c r="BQ58" s="53"/>
      <c r="BR58" s="68"/>
      <c r="BS58" s="65"/>
      <c r="BT58" s="53"/>
      <c r="BU58" s="68"/>
      <c r="BV58" s="65"/>
      <c r="BW58" s="53"/>
      <c r="BX58" s="68"/>
      <c r="BY58" s="65"/>
      <c r="BZ58" s="53"/>
      <c r="CA58" s="68"/>
      <c r="CB58" s="65"/>
      <c r="CC58" s="53"/>
      <c r="CD58" s="68"/>
      <c r="CE58" s="65"/>
      <c r="CF58" s="53"/>
      <c r="CG58" s="68"/>
    </row>
    <row r="59" spans="4:85" ht="15.75" thickBot="1" x14ac:dyDescent="0.3">
      <c r="D59" s="494" t="s">
        <v>917</v>
      </c>
      <c r="N59" t="s">
        <v>363</v>
      </c>
      <c r="P59" t="s">
        <v>364</v>
      </c>
      <c r="R59" t="s">
        <v>398</v>
      </c>
      <c r="AD59" s="377"/>
      <c r="AE59" s="377" t="s">
        <v>998</v>
      </c>
      <c r="AF59" s="97" t="s">
        <v>991</v>
      </c>
      <c r="AG59" s="367"/>
      <c r="AH59" s="131"/>
      <c r="AI59" s="54"/>
      <c r="AJ59" s="367"/>
      <c r="AK59" s="131"/>
      <c r="AL59" s="54"/>
      <c r="AM59" s="367"/>
      <c r="AN59" s="131"/>
      <c r="AO59" s="54"/>
      <c r="AP59" s="367"/>
      <c r="AQ59" s="131"/>
      <c r="AR59" s="54"/>
      <c r="AS59" s="367"/>
      <c r="AT59" s="131"/>
      <c r="AU59" s="54"/>
      <c r="AV59" s="367"/>
      <c r="AW59" s="131"/>
      <c r="AX59" s="54"/>
      <c r="AY59" s="367"/>
      <c r="AZ59" s="131"/>
      <c r="BA59" s="54"/>
      <c r="BB59" s="367"/>
      <c r="BC59" s="131"/>
      <c r="BD59" s="54"/>
      <c r="BG59" s="377"/>
      <c r="BH59" s="377" t="s">
        <v>998</v>
      </c>
      <c r="BI59" s="97" t="s">
        <v>991</v>
      </c>
      <c r="BJ59" s="367"/>
      <c r="BK59" s="131"/>
      <c r="BL59" s="54"/>
      <c r="BM59" s="367"/>
      <c r="BN59" s="131"/>
      <c r="BO59" s="54"/>
      <c r="BP59" s="367"/>
      <c r="BQ59" s="131"/>
      <c r="BR59" s="54"/>
      <c r="BS59" s="367"/>
      <c r="BT59" s="131"/>
      <c r="BU59" s="54"/>
      <c r="BV59" s="367"/>
      <c r="BW59" s="131"/>
      <c r="BX59" s="54"/>
      <c r="BY59" s="367"/>
      <c r="BZ59" s="131"/>
      <c r="CA59" s="54"/>
      <c r="CB59" s="367"/>
      <c r="CC59" s="131"/>
      <c r="CD59" s="54"/>
      <c r="CE59" s="367"/>
      <c r="CF59" s="131"/>
      <c r="CG59" s="54"/>
    </row>
    <row r="60" spans="4:85" x14ac:dyDescent="0.25">
      <c r="D60" s="627" t="s">
        <v>3421</v>
      </c>
      <c r="N60" t="s">
        <v>220</v>
      </c>
      <c r="O60" t="s">
        <v>1938</v>
      </c>
      <c r="R60" t="s">
        <v>392</v>
      </c>
      <c r="AD60" s="375" t="s">
        <v>3050</v>
      </c>
      <c r="AE60" s="375" t="s">
        <v>998</v>
      </c>
      <c r="AF60" s="125" t="s">
        <v>115</v>
      </c>
      <c r="AG60" s="366"/>
      <c r="AH60" s="368"/>
      <c r="AI60" s="232"/>
      <c r="AJ60" s="366"/>
      <c r="AK60" s="368"/>
      <c r="AL60" s="232"/>
      <c r="AM60" s="366"/>
      <c r="AN60" s="368"/>
      <c r="AO60" s="232"/>
      <c r="AP60" s="366"/>
      <c r="AQ60" s="368"/>
      <c r="AR60" s="232"/>
      <c r="AS60" s="366"/>
      <c r="AT60" s="368"/>
      <c r="AU60" s="232"/>
      <c r="AV60" s="366"/>
      <c r="AW60" s="368"/>
      <c r="AX60" s="232"/>
      <c r="AY60" s="366"/>
      <c r="AZ60" s="368"/>
      <c r="BA60" s="232"/>
      <c r="BB60" s="366"/>
      <c r="BC60" s="368"/>
      <c r="BD60" s="232"/>
      <c r="BG60" s="375" t="s">
        <v>3050</v>
      </c>
      <c r="BH60" s="375" t="s">
        <v>998</v>
      </c>
      <c r="BI60" s="125" t="s">
        <v>115</v>
      </c>
      <c r="BJ60" s="366"/>
      <c r="BK60" s="368"/>
      <c r="BL60" s="232"/>
      <c r="BM60" s="366"/>
      <c r="BN60" s="368"/>
      <c r="BO60" s="232"/>
      <c r="BP60" s="366"/>
      <c r="BQ60" s="368"/>
      <c r="BR60" s="232"/>
      <c r="BS60" s="366"/>
      <c r="BT60" s="368"/>
      <c r="BU60" s="232"/>
      <c r="BV60" s="366"/>
      <c r="BW60" s="368"/>
      <c r="BX60" s="232"/>
      <c r="BY60" s="366"/>
      <c r="BZ60" s="368"/>
      <c r="CA60" s="232"/>
      <c r="CB60" s="366"/>
      <c r="CC60" s="368"/>
      <c r="CD60" s="232"/>
      <c r="CE60" s="366"/>
      <c r="CF60" s="368"/>
      <c r="CG60" s="232"/>
    </row>
    <row r="61" spans="4:85" x14ac:dyDescent="0.25">
      <c r="D61" t="s">
        <v>2694</v>
      </c>
      <c r="N61" t="s">
        <v>1214</v>
      </c>
      <c r="O61" t="s">
        <v>1216</v>
      </c>
      <c r="R61" t="s">
        <v>1220</v>
      </c>
      <c r="AD61" s="376"/>
      <c r="AE61" s="376" t="s">
        <v>998</v>
      </c>
      <c r="AF61" s="96" t="s">
        <v>990</v>
      </c>
      <c r="AG61" s="129"/>
      <c r="AH61" s="52"/>
      <c r="AI61" s="66"/>
      <c r="AJ61" s="129"/>
      <c r="AK61" s="52"/>
      <c r="AL61" s="66"/>
      <c r="AM61" s="129"/>
      <c r="AN61" s="52"/>
      <c r="AO61" s="66"/>
      <c r="AP61" s="129"/>
      <c r="AQ61" s="52"/>
      <c r="AR61" s="66"/>
      <c r="AS61" s="129"/>
      <c r="AT61" s="52"/>
      <c r="AU61" s="66"/>
      <c r="AV61" s="129"/>
      <c r="AW61" s="52"/>
      <c r="AX61" s="66"/>
      <c r="AY61" s="129"/>
      <c r="AZ61" s="52"/>
      <c r="BA61" s="66"/>
      <c r="BB61" s="129"/>
      <c r="BC61" s="52"/>
      <c r="BD61" s="66"/>
      <c r="BG61" s="376"/>
      <c r="BH61" s="376" t="s">
        <v>998</v>
      </c>
      <c r="BI61" s="96" t="s">
        <v>990</v>
      </c>
      <c r="BJ61" s="129"/>
      <c r="BK61" s="52"/>
      <c r="BL61" s="66"/>
      <c r="BM61" s="129"/>
      <c r="BN61" s="52"/>
      <c r="BO61" s="66"/>
      <c r="BP61" s="129"/>
      <c r="BQ61" s="52"/>
      <c r="BR61" s="66"/>
      <c r="BS61" s="129"/>
      <c r="BT61" s="52"/>
      <c r="BU61" s="66"/>
      <c r="BV61" s="129"/>
      <c r="BW61" s="52"/>
      <c r="BX61" s="66"/>
      <c r="BY61" s="129"/>
      <c r="BZ61" s="52"/>
      <c r="CA61" s="66"/>
      <c r="CB61" s="129"/>
      <c r="CC61" s="52"/>
      <c r="CD61" s="66"/>
      <c r="CE61" s="129"/>
      <c r="CF61" s="52"/>
      <c r="CG61" s="66"/>
    </row>
    <row r="62" spans="4:85" ht="15.75" thickBot="1" x14ac:dyDescent="0.3">
      <c r="N62" t="s">
        <v>2538</v>
      </c>
      <c r="O62" t="s">
        <v>1216</v>
      </c>
      <c r="R62" t="s">
        <v>2539</v>
      </c>
      <c r="AD62" s="377"/>
      <c r="AE62" s="377" t="s">
        <v>998</v>
      </c>
      <c r="AF62" s="97" t="s">
        <v>991</v>
      </c>
      <c r="AG62" s="50"/>
      <c r="AH62" s="130"/>
      <c r="AI62" s="51"/>
      <c r="AJ62" s="50"/>
      <c r="AK62" s="130"/>
      <c r="AL62" s="51"/>
      <c r="AM62" s="50"/>
      <c r="AN62" s="130"/>
      <c r="AO62" s="51"/>
      <c r="AP62" s="50"/>
      <c r="AQ62" s="130"/>
      <c r="AR62" s="51"/>
      <c r="AS62" s="50"/>
      <c r="AT62" s="130"/>
      <c r="AU62" s="51"/>
      <c r="AV62" s="50"/>
      <c r="AW62" s="130"/>
      <c r="AX62" s="51"/>
      <c r="AY62" s="50"/>
      <c r="AZ62" s="130"/>
      <c r="BA62" s="51"/>
      <c r="BB62" s="50"/>
      <c r="BC62" s="130"/>
      <c r="BD62" s="51"/>
      <c r="BG62" s="377"/>
      <c r="BH62" s="377" t="s">
        <v>998</v>
      </c>
      <c r="BI62" s="97" t="s">
        <v>991</v>
      </c>
      <c r="BJ62" s="50"/>
      <c r="BK62" s="130"/>
      <c r="BL62" s="51"/>
      <c r="BM62" s="50"/>
      <c r="BN62" s="130"/>
      <c r="BO62" s="51"/>
      <c r="BP62" s="50"/>
      <c r="BQ62" s="130"/>
      <c r="BR62" s="51"/>
      <c r="BS62" s="50"/>
      <c r="BT62" s="130"/>
      <c r="BU62" s="51"/>
      <c r="BV62" s="50"/>
      <c r="BW62" s="130"/>
      <c r="BX62" s="51"/>
      <c r="BY62" s="50"/>
      <c r="BZ62" s="130"/>
      <c r="CA62" s="51"/>
      <c r="CB62" s="50"/>
      <c r="CC62" s="130"/>
      <c r="CD62" s="51"/>
      <c r="CE62" s="50"/>
      <c r="CF62" s="130"/>
      <c r="CG62" s="51"/>
    </row>
    <row r="63" spans="4:85" ht="15.75" thickBot="1" x14ac:dyDescent="0.3">
      <c r="D63" s="290" t="s">
        <v>3831</v>
      </c>
      <c r="N63" t="s">
        <v>2703</v>
      </c>
      <c r="R63" t="s">
        <v>2825</v>
      </c>
      <c r="AD63" s="378" t="s">
        <v>986</v>
      </c>
      <c r="AE63" s="378" t="s">
        <v>115</v>
      </c>
      <c r="AF63" s="363" t="s">
        <v>989</v>
      </c>
      <c r="AG63" s="356"/>
      <c r="AH63" s="358"/>
      <c r="AI63" s="121"/>
      <c r="AJ63" s="356"/>
      <c r="AK63" s="358"/>
      <c r="AL63" s="121"/>
      <c r="AM63" s="356"/>
      <c r="AN63" s="358"/>
      <c r="AO63" s="121"/>
      <c r="AP63" s="356"/>
      <c r="AQ63" s="358"/>
      <c r="AR63" s="121"/>
      <c r="AS63" s="356"/>
      <c r="AT63" s="358"/>
      <c r="AU63" s="121"/>
      <c r="AV63" s="356"/>
      <c r="AW63" s="358"/>
      <c r="AX63" s="121"/>
      <c r="AY63" s="356"/>
      <c r="AZ63" s="358"/>
      <c r="BA63" s="121"/>
      <c r="BB63" s="356"/>
      <c r="BC63" s="358"/>
      <c r="BD63" s="121"/>
      <c r="BG63" s="378" t="s">
        <v>986</v>
      </c>
      <c r="BH63" s="378" t="s">
        <v>115</v>
      </c>
      <c r="BI63" s="363" t="s">
        <v>989</v>
      </c>
      <c r="BJ63" s="356"/>
      <c r="BK63" s="358"/>
      <c r="BL63" s="121"/>
      <c r="BM63" s="356"/>
      <c r="BN63" s="358"/>
      <c r="BO63" s="121"/>
      <c r="BP63" s="356"/>
      <c r="BQ63" s="358"/>
      <c r="BR63" s="121"/>
      <c r="BS63" s="356"/>
      <c r="BT63" s="358"/>
      <c r="BU63" s="121"/>
      <c r="BV63" s="356"/>
      <c r="BW63" s="358"/>
      <c r="BX63" s="121"/>
      <c r="BY63" s="356"/>
      <c r="BZ63" s="358"/>
      <c r="CA63" s="121"/>
      <c r="CB63" s="356"/>
      <c r="CC63" s="358"/>
      <c r="CD63" s="121"/>
      <c r="CE63" s="356"/>
      <c r="CF63" s="358"/>
      <c r="CG63" s="121"/>
    </row>
    <row r="64" spans="4:85" ht="15.75" thickBot="1" x14ac:dyDescent="0.3">
      <c r="D64" s="384" t="s">
        <v>3527</v>
      </c>
      <c r="N64" t="s">
        <v>2810</v>
      </c>
      <c r="O64" t="s">
        <v>95</v>
      </c>
      <c r="R64" t="s">
        <v>2826</v>
      </c>
      <c r="AD64" s="379" t="s">
        <v>987</v>
      </c>
      <c r="AE64" s="379" t="s">
        <v>115</v>
      </c>
      <c r="AF64" s="97" t="s">
        <v>989</v>
      </c>
      <c r="AG64" s="367"/>
      <c r="AH64" s="131"/>
      <c r="AI64" s="54"/>
      <c r="AJ64" s="367"/>
      <c r="AK64" s="131"/>
      <c r="AL64" s="54"/>
      <c r="AM64" s="367"/>
      <c r="AN64" s="131"/>
      <c r="AO64" s="54"/>
      <c r="AP64" s="367"/>
      <c r="AQ64" s="131"/>
      <c r="AR64" s="54"/>
      <c r="AS64" s="367"/>
      <c r="AT64" s="131"/>
      <c r="AU64" s="54"/>
      <c r="AV64" s="367"/>
      <c r="AW64" s="131"/>
      <c r="AX64" s="54"/>
      <c r="AY64" s="367"/>
      <c r="AZ64" s="131"/>
      <c r="BA64" s="54"/>
      <c r="BB64" s="367"/>
      <c r="BC64" s="131"/>
      <c r="BD64" s="54"/>
      <c r="BG64" s="379" t="s">
        <v>987</v>
      </c>
      <c r="BH64" s="379" t="s">
        <v>115</v>
      </c>
      <c r="BI64" s="97" t="s">
        <v>989</v>
      </c>
      <c r="BJ64" s="367"/>
      <c r="BK64" s="131"/>
      <c r="BL64" s="54"/>
      <c r="BM64" s="367"/>
      <c r="BN64" s="131"/>
      <c r="BO64" s="54"/>
      <c r="BP64" s="367"/>
      <c r="BQ64" s="131"/>
      <c r="BR64" s="54"/>
      <c r="BS64" s="367"/>
      <c r="BT64" s="131"/>
      <c r="BU64" s="54"/>
      <c r="BV64" s="367"/>
      <c r="BW64" s="131"/>
      <c r="BX64" s="54"/>
      <c r="BY64" s="367"/>
      <c r="BZ64" s="131"/>
      <c r="CA64" s="54"/>
      <c r="CB64" s="367"/>
      <c r="CC64" s="131"/>
      <c r="CD64" s="54"/>
      <c r="CE64" s="367"/>
      <c r="CF64" s="131"/>
      <c r="CG64" s="54"/>
    </row>
    <row r="65" spans="4:85" ht="15.75" thickBot="1" x14ac:dyDescent="0.3">
      <c r="D65" s="625" t="s">
        <v>4273</v>
      </c>
      <c r="N65" t="s">
        <v>572</v>
      </c>
      <c r="R65" t="s">
        <v>3066</v>
      </c>
      <c r="AD65" s="379" t="s">
        <v>988</v>
      </c>
      <c r="AE65" s="379" t="s">
        <v>115</v>
      </c>
      <c r="AF65" s="97" t="s">
        <v>989</v>
      </c>
      <c r="AG65" s="50"/>
      <c r="AH65" s="130"/>
      <c r="AI65" s="51"/>
      <c r="AJ65" s="50"/>
      <c r="AK65" s="130"/>
      <c r="AL65" s="51"/>
      <c r="AM65" s="50"/>
      <c r="AN65" s="130"/>
      <c r="AO65" s="51"/>
      <c r="AP65" s="50"/>
      <c r="AQ65" s="130"/>
      <c r="AR65" s="51"/>
      <c r="AS65" s="50"/>
      <c r="AT65" s="130"/>
      <c r="AU65" s="51"/>
      <c r="AV65" s="50"/>
      <c r="AW65" s="130"/>
      <c r="AX65" s="51"/>
      <c r="AY65" s="50"/>
      <c r="AZ65" s="130"/>
      <c r="BA65" s="51"/>
      <c r="BB65" s="50"/>
      <c r="BC65" s="130"/>
      <c r="BD65" s="51"/>
      <c r="BG65" s="379" t="s">
        <v>988</v>
      </c>
      <c r="BH65" s="379" t="s">
        <v>115</v>
      </c>
      <c r="BI65" s="97" t="s">
        <v>989</v>
      </c>
      <c r="BJ65" s="50"/>
      <c r="BK65" s="130"/>
      <c r="BL65" s="51"/>
      <c r="BM65" s="50"/>
      <c r="BN65" s="130"/>
      <c r="BO65" s="51"/>
      <c r="BP65" s="50"/>
      <c r="BQ65" s="130"/>
      <c r="BR65" s="51"/>
      <c r="BS65" s="50"/>
      <c r="BT65" s="130"/>
      <c r="BU65" s="51"/>
      <c r="BV65" s="50"/>
      <c r="BW65" s="130"/>
      <c r="BX65" s="51"/>
      <c r="BY65" s="50"/>
      <c r="BZ65" s="130"/>
      <c r="CA65" s="51"/>
      <c r="CB65" s="50"/>
      <c r="CC65" s="130"/>
      <c r="CD65" s="51"/>
      <c r="CE65" s="50"/>
      <c r="CF65" s="130"/>
      <c r="CG65" s="51"/>
    </row>
    <row r="66" spans="4:85" ht="15.75" thickBot="1" x14ac:dyDescent="0.3">
      <c r="D66" s="627" t="s">
        <v>3809</v>
      </c>
      <c r="AD66" s="379" t="s">
        <v>3050</v>
      </c>
      <c r="AE66" s="379" t="s">
        <v>115</v>
      </c>
      <c r="AF66" s="97" t="s">
        <v>989</v>
      </c>
      <c r="AG66" s="50"/>
      <c r="AH66" s="130"/>
      <c r="AI66" s="51"/>
      <c r="AJ66" s="50"/>
      <c r="AK66" s="130"/>
      <c r="AL66" s="51"/>
      <c r="AM66" s="50"/>
      <c r="AN66" s="130"/>
      <c r="AO66" s="51"/>
      <c r="AP66" s="50"/>
      <c r="AQ66" s="130"/>
      <c r="AR66" s="51"/>
      <c r="AS66" s="50"/>
      <c r="AT66" s="130"/>
      <c r="AU66" s="51"/>
      <c r="AV66" s="50"/>
      <c r="AW66" s="130"/>
      <c r="AX66" s="51"/>
      <c r="AY66" s="50"/>
      <c r="AZ66" s="130"/>
      <c r="BA66" s="51"/>
      <c r="BB66" s="50"/>
      <c r="BC66" s="130"/>
      <c r="BD66" s="51"/>
      <c r="BG66" s="379" t="s">
        <v>3050</v>
      </c>
      <c r="BH66" s="379" t="s">
        <v>115</v>
      </c>
      <c r="BI66" s="97" t="s">
        <v>989</v>
      </c>
      <c r="BJ66" s="50"/>
      <c r="BK66" s="130"/>
      <c r="BL66" s="51"/>
      <c r="BM66" s="50"/>
      <c r="BN66" s="130"/>
      <c r="BO66" s="51"/>
      <c r="BP66" s="50"/>
      <c r="BQ66" s="130"/>
      <c r="BR66" s="51"/>
      <c r="BS66" s="50"/>
      <c r="BT66" s="130"/>
      <c r="BU66" s="51"/>
      <c r="BV66" s="50"/>
      <c r="BW66" s="130"/>
      <c r="BX66" s="51"/>
      <c r="BY66" s="50"/>
      <c r="BZ66" s="130"/>
      <c r="CA66" s="51"/>
      <c r="CB66" s="50"/>
      <c r="CC66" s="130"/>
      <c r="CD66" s="51"/>
      <c r="CE66" s="50"/>
      <c r="CF66" s="130"/>
      <c r="CG66" s="51"/>
    </row>
    <row r="67" spans="4:85" x14ac:dyDescent="0.25">
      <c r="D67" s="627" t="s">
        <v>3826</v>
      </c>
      <c r="M67" s="513" t="s">
        <v>1214</v>
      </c>
      <c r="O67" t="s">
        <v>1215</v>
      </c>
      <c r="P67" t="s">
        <v>1216</v>
      </c>
      <c r="R67" t="s">
        <v>1217</v>
      </c>
    </row>
    <row r="68" spans="4:85" ht="15.75" thickBot="1" x14ac:dyDescent="0.3">
      <c r="D68" s="627" t="s">
        <v>3825</v>
      </c>
      <c r="O68" t="s">
        <v>365</v>
      </c>
      <c r="P68" t="s">
        <v>217</v>
      </c>
      <c r="R68" t="s">
        <v>1219</v>
      </c>
    </row>
    <row r="69" spans="4:85" ht="15.75" thickBot="1" x14ac:dyDescent="0.3">
      <c r="D69" t="s">
        <v>3007</v>
      </c>
      <c r="P69" t="s">
        <v>1216</v>
      </c>
      <c r="R69" t="s">
        <v>2353</v>
      </c>
      <c r="AD69" s="625" t="s">
        <v>624</v>
      </c>
      <c r="AE69" s="185"/>
      <c r="AF69" s="185"/>
      <c r="AG69" s="370" t="s">
        <v>997</v>
      </c>
      <c r="AH69" s="448" t="s">
        <v>3051</v>
      </c>
      <c r="AI69" s="148"/>
      <c r="AJ69" s="370" t="s">
        <v>997</v>
      </c>
      <c r="AK69" s="448" t="s">
        <v>3052</v>
      </c>
      <c r="AL69" s="148"/>
      <c r="AM69" s="370" t="s">
        <v>997</v>
      </c>
      <c r="AN69" s="448" t="s">
        <v>3053</v>
      </c>
      <c r="AO69" s="148"/>
      <c r="AP69" s="370" t="s">
        <v>997</v>
      </c>
      <c r="AQ69" s="448" t="s">
        <v>3054</v>
      </c>
      <c r="AR69" s="148"/>
      <c r="AS69" s="370" t="s">
        <v>997</v>
      </c>
      <c r="AT69" s="448" t="s">
        <v>3055</v>
      </c>
      <c r="AU69" s="148"/>
      <c r="AV69" s="370" t="s">
        <v>997</v>
      </c>
      <c r="AW69" s="448" t="s">
        <v>3056</v>
      </c>
      <c r="AX69" s="148"/>
      <c r="AY69" s="370" t="s">
        <v>997</v>
      </c>
      <c r="AZ69" s="448" t="s">
        <v>3057</v>
      </c>
      <c r="BA69" s="148"/>
      <c r="BB69" s="370" t="s">
        <v>997</v>
      </c>
      <c r="BC69" s="624" t="s">
        <v>3058</v>
      </c>
      <c r="BD69" s="148"/>
      <c r="BG69" s="625" t="s">
        <v>83</v>
      </c>
      <c r="BH69" s="185"/>
      <c r="BI69" s="185"/>
      <c r="BJ69" s="370" t="s">
        <v>997</v>
      </c>
      <c r="BK69" s="448" t="s">
        <v>3051</v>
      </c>
      <c r="BL69" s="148"/>
      <c r="BM69" s="370" t="s">
        <v>997</v>
      </c>
      <c r="BN69" s="448" t="s">
        <v>3052</v>
      </c>
      <c r="BO69" s="148"/>
      <c r="BP69" s="370" t="s">
        <v>997</v>
      </c>
      <c r="BQ69" s="448" t="s">
        <v>3053</v>
      </c>
      <c r="BR69" s="148"/>
      <c r="BS69" s="370" t="s">
        <v>997</v>
      </c>
      <c r="BT69" s="448" t="s">
        <v>3054</v>
      </c>
      <c r="BU69" s="148"/>
      <c r="BV69" s="370" t="s">
        <v>997</v>
      </c>
      <c r="BW69" s="448" t="s">
        <v>3055</v>
      </c>
      <c r="BX69" s="148"/>
      <c r="BY69" s="370" t="s">
        <v>997</v>
      </c>
      <c r="BZ69" s="448" t="s">
        <v>3056</v>
      </c>
      <c r="CA69" s="148"/>
      <c r="CB69" s="370" t="s">
        <v>997</v>
      </c>
      <c r="CC69" s="448" t="s">
        <v>3057</v>
      </c>
      <c r="CD69" s="148"/>
      <c r="CE69" s="370" t="s">
        <v>997</v>
      </c>
      <c r="CF69" s="624" t="s">
        <v>3058</v>
      </c>
      <c r="CG69" s="148"/>
    </row>
    <row r="70" spans="4:85" ht="15.75" thickBot="1" x14ac:dyDescent="0.3">
      <c r="D70" t="s">
        <v>3799</v>
      </c>
      <c r="O70" t="s">
        <v>450</v>
      </c>
      <c r="P70" t="s">
        <v>1216</v>
      </c>
      <c r="R70" t="s">
        <v>1218</v>
      </c>
      <c r="AD70" s="364" t="s">
        <v>993</v>
      </c>
      <c r="AE70" s="369" t="s">
        <v>999</v>
      </c>
      <c r="AF70" s="369" t="s">
        <v>93</v>
      </c>
      <c r="AG70" s="371" t="s">
        <v>70</v>
      </c>
      <c r="AH70" s="154" t="s">
        <v>995</v>
      </c>
      <c r="AI70" s="155" t="s">
        <v>251</v>
      </c>
      <c r="AJ70" s="371" t="s">
        <v>70</v>
      </c>
      <c r="AK70" s="154" t="s">
        <v>995</v>
      </c>
      <c r="AL70" s="155" t="s">
        <v>251</v>
      </c>
      <c r="AM70" s="371" t="s">
        <v>70</v>
      </c>
      <c r="AN70" s="154" t="s">
        <v>995</v>
      </c>
      <c r="AO70" s="155" t="s">
        <v>251</v>
      </c>
      <c r="AP70" s="371" t="s">
        <v>70</v>
      </c>
      <c r="AQ70" s="154" t="s">
        <v>995</v>
      </c>
      <c r="AR70" s="155" t="s">
        <v>251</v>
      </c>
      <c r="AS70" s="371" t="s">
        <v>70</v>
      </c>
      <c r="AT70" s="154" t="s">
        <v>995</v>
      </c>
      <c r="AU70" s="155" t="s">
        <v>251</v>
      </c>
      <c r="AV70" s="371" t="s">
        <v>70</v>
      </c>
      <c r="AW70" s="154" t="s">
        <v>995</v>
      </c>
      <c r="AX70" s="155" t="s">
        <v>251</v>
      </c>
      <c r="AY70" s="371" t="s">
        <v>70</v>
      </c>
      <c r="AZ70" s="154" t="s">
        <v>995</v>
      </c>
      <c r="BA70" s="155" t="s">
        <v>251</v>
      </c>
      <c r="BB70" s="371" t="s">
        <v>70</v>
      </c>
      <c r="BC70" s="154" t="s">
        <v>995</v>
      </c>
      <c r="BD70" s="155" t="s">
        <v>251</v>
      </c>
      <c r="BG70" s="364" t="s">
        <v>993</v>
      </c>
      <c r="BH70" s="369" t="s">
        <v>999</v>
      </c>
      <c r="BI70" s="369" t="s">
        <v>93</v>
      </c>
      <c r="BJ70" s="371" t="s">
        <v>70</v>
      </c>
      <c r="BK70" s="154" t="s">
        <v>995</v>
      </c>
      <c r="BL70" s="155" t="s">
        <v>251</v>
      </c>
      <c r="BM70" s="371" t="s">
        <v>70</v>
      </c>
      <c r="BN70" s="154" t="s">
        <v>995</v>
      </c>
      <c r="BO70" s="155" t="s">
        <v>251</v>
      </c>
      <c r="BP70" s="371" t="s">
        <v>70</v>
      </c>
      <c r="BQ70" s="154" t="s">
        <v>995</v>
      </c>
      <c r="BR70" s="155" t="s">
        <v>251</v>
      </c>
      <c r="BS70" s="371" t="s">
        <v>70</v>
      </c>
      <c r="BT70" s="154" t="s">
        <v>995</v>
      </c>
      <c r="BU70" s="155" t="s">
        <v>251</v>
      </c>
      <c r="BV70" s="371" t="s">
        <v>70</v>
      </c>
      <c r="BW70" s="154" t="s">
        <v>995</v>
      </c>
      <c r="BX70" s="155" t="s">
        <v>251</v>
      </c>
      <c r="BY70" s="371" t="s">
        <v>70</v>
      </c>
      <c r="BZ70" s="154" t="s">
        <v>995</v>
      </c>
      <c r="CA70" s="155" t="s">
        <v>251</v>
      </c>
      <c r="CB70" s="371" t="s">
        <v>70</v>
      </c>
      <c r="CC70" s="154" t="s">
        <v>995</v>
      </c>
      <c r="CD70" s="155" t="s">
        <v>251</v>
      </c>
      <c r="CE70" s="371" t="s">
        <v>70</v>
      </c>
      <c r="CF70" s="154" t="s">
        <v>995</v>
      </c>
      <c r="CG70" s="155" t="s">
        <v>251</v>
      </c>
    </row>
    <row r="71" spans="4:85" x14ac:dyDescent="0.25">
      <c r="D71" t="s">
        <v>3796</v>
      </c>
      <c r="AD71" s="372" t="s">
        <v>986</v>
      </c>
      <c r="AE71" s="372" t="s">
        <v>115</v>
      </c>
      <c r="AF71" s="125" t="s">
        <v>115</v>
      </c>
      <c r="AG71" s="366" t="s">
        <v>246</v>
      </c>
      <c r="AH71" s="368" t="s">
        <v>377</v>
      </c>
      <c r="AI71" s="232">
        <v>-1</v>
      </c>
      <c r="AJ71" s="366"/>
      <c r="AK71" s="368"/>
      <c r="AL71" s="232"/>
      <c r="AM71" s="366"/>
      <c r="AN71" s="368"/>
      <c r="AO71" s="232"/>
      <c r="AP71" s="366"/>
      <c r="AQ71" s="368"/>
      <c r="AR71" s="232"/>
      <c r="AS71" s="366"/>
      <c r="AT71" s="368"/>
      <c r="AU71" s="232"/>
      <c r="AV71" s="366"/>
      <c r="AW71" s="368"/>
      <c r="AX71" s="232"/>
      <c r="AY71" s="366"/>
      <c r="AZ71" s="368"/>
      <c r="BA71" s="232"/>
      <c r="BB71" s="366"/>
      <c r="BC71" s="368"/>
      <c r="BD71" s="232"/>
      <c r="BG71" s="372" t="s">
        <v>986</v>
      </c>
      <c r="BH71" s="372" t="s">
        <v>115</v>
      </c>
      <c r="BI71" s="125" t="s">
        <v>115</v>
      </c>
      <c r="BJ71" s="366" t="s">
        <v>246</v>
      </c>
      <c r="BK71" s="368" t="s">
        <v>377</v>
      </c>
      <c r="BL71" s="232">
        <v>-1</v>
      </c>
      <c r="BM71" s="366"/>
      <c r="BN71" s="368"/>
      <c r="BO71" s="232"/>
      <c r="BP71" s="366"/>
      <c r="BQ71" s="368"/>
      <c r="BR71" s="232"/>
      <c r="BS71" s="366"/>
      <c r="BT71" s="368"/>
      <c r="BU71" s="232"/>
      <c r="BV71" s="366"/>
      <c r="BW71" s="368"/>
      <c r="BX71" s="232"/>
      <c r="BY71" s="366"/>
      <c r="BZ71" s="368"/>
      <c r="CA71" s="232"/>
      <c r="CB71" s="366"/>
      <c r="CC71" s="368"/>
      <c r="CD71" s="232"/>
      <c r="CE71" s="366"/>
      <c r="CF71" s="368"/>
      <c r="CG71" s="232"/>
    </row>
    <row r="72" spans="4:85" x14ac:dyDescent="0.25">
      <c r="D72" t="s">
        <v>3000</v>
      </c>
      <c r="M72" s="513" t="s">
        <v>399</v>
      </c>
      <c r="N72" t="s">
        <v>97</v>
      </c>
      <c r="R72" t="s">
        <v>1985</v>
      </c>
      <c r="AD72" s="373"/>
      <c r="AE72" s="373" t="s">
        <v>115</v>
      </c>
      <c r="AF72" s="96" t="s">
        <v>990</v>
      </c>
      <c r="AG72" s="65"/>
      <c r="AH72" s="53"/>
      <c r="AI72" s="68"/>
      <c r="AJ72" s="65"/>
      <c r="AK72" s="53"/>
      <c r="AL72" s="68"/>
      <c r="AM72" s="65"/>
      <c r="AN72" s="53"/>
      <c r="AO72" s="68"/>
      <c r="AP72" s="65"/>
      <c r="AQ72" s="53"/>
      <c r="AR72" s="68"/>
      <c r="AS72" s="65"/>
      <c r="AT72" s="53"/>
      <c r="AU72" s="68"/>
      <c r="AV72" s="65"/>
      <c r="AW72" s="53"/>
      <c r="AX72" s="68"/>
      <c r="AY72" s="65"/>
      <c r="AZ72" s="53"/>
      <c r="BA72" s="68"/>
      <c r="BB72" s="65"/>
      <c r="BC72" s="53"/>
      <c r="BD72" s="68"/>
      <c r="BG72" s="373"/>
      <c r="BH72" s="373" t="s">
        <v>115</v>
      </c>
      <c r="BI72" s="96" t="s">
        <v>990</v>
      </c>
      <c r="BJ72" s="65"/>
      <c r="BK72" s="53"/>
      <c r="BL72" s="68"/>
      <c r="BM72" s="65"/>
      <c r="BN72" s="53"/>
      <c r="BO72" s="68"/>
      <c r="BP72" s="65"/>
      <c r="BQ72" s="53"/>
      <c r="BR72" s="68"/>
      <c r="BS72" s="65"/>
      <c r="BT72" s="53"/>
      <c r="BU72" s="68"/>
      <c r="BV72" s="65"/>
      <c r="BW72" s="53"/>
      <c r="BX72" s="68"/>
      <c r="BY72" s="65"/>
      <c r="BZ72" s="53"/>
      <c r="CA72" s="68"/>
      <c r="CB72" s="65"/>
      <c r="CC72" s="53"/>
      <c r="CD72" s="68"/>
      <c r="CE72" s="65"/>
      <c r="CF72" s="53"/>
      <c r="CG72" s="68"/>
    </row>
    <row r="73" spans="4:85" ht="15.75" thickBot="1" x14ac:dyDescent="0.3">
      <c r="D73" t="s">
        <v>1247</v>
      </c>
      <c r="N73" t="s">
        <v>221</v>
      </c>
      <c r="R73" t="s">
        <v>222</v>
      </c>
      <c r="AD73" s="374"/>
      <c r="AE73" s="374" t="s">
        <v>115</v>
      </c>
      <c r="AF73" s="97" t="s">
        <v>991</v>
      </c>
      <c r="AG73" s="367"/>
      <c r="AH73" s="131"/>
      <c r="AI73" s="54"/>
      <c r="AJ73" s="367"/>
      <c r="AK73" s="131"/>
      <c r="AL73" s="54"/>
      <c r="AM73" s="367"/>
      <c r="AN73" s="131"/>
      <c r="AO73" s="54"/>
      <c r="AP73" s="367"/>
      <c r="AQ73" s="131"/>
      <c r="AR73" s="54"/>
      <c r="AS73" s="367"/>
      <c r="AT73" s="131"/>
      <c r="AU73" s="54"/>
      <c r="AV73" s="367"/>
      <c r="AW73" s="131"/>
      <c r="AX73" s="54"/>
      <c r="AY73" s="367"/>
      <c r="AZ73" s="131"/>
      <c r="BA73" s="54"/>
      <c r="BB73" s="367"/>
      <c r="BC73" s="131"/>
      <c r="BD73" s="54"/>
      <c r="BG73" s="374"/>
      <c r="BH73" s="374" t="s">
        <v>115</v>
      </c>
      <c r="BI73" s="97" t="s">
        <v>991</v>
      </c>
      <c r="BJ73" s="367"/>
      <c r="BK73" s="131"/>
      <c r="BL73" s="54"/>
      <c r="BM73" s="367"/>
      <c r="BN73" s="131"/>
      <c r="BO73" s="54"/>
      <c r="BP73" s="367"/>
      <c r="BQ73" s="131"/>
      <c r="BR73" s="54"/>
      <c r="BS73" s="367"/>
      <c r="BT73" s="131"/>
      <c r="BU73" s="54"/>
      <c r="BV73" s="367"/>
      <c r="BW73" s="131"/>
      <c r="BX73" s="54"/>
      <c r="BY73" s="367"/>
      <c r="BZ73" s="131"/>
      <c r="CA73" s="54"/>
      <c r="CB73" s="367"/>
      <c r="CC73" s="131"/>
      <c r="CD73" s="54"/>
      <c r="CE73" s="367"/>
      <c r="CF73" s="131"/>
      <c r="CG73" s="54"/>
    </row>
    <row r="74" spans="4:85" x14ac:dyDescent="0.25">
      <c r="N74" t="s">
        <v>220</v>
      </c>
      <c r="R74" t="s">
        <v>223</v>
      </c>
      <c r="AD74" s="372" t="s">
        <v>987</v>
      </c>
      <c r="AE74" s="372" t="s">
        <v>115</v>
      </c>
      <c r="AF74" s="125" t="s">
        <v>115</v>
      </c>
      <c r="AG74" s="366" t="s">
        <v>246</v>
      </c>
      <c r="AH74" s="368" t="s">
        <v>377</v>
      </c>
      <c r="AI74" s="232">
        <v>1</v>
      </c>
      <c r="AJ74" s="366"/>
      <c r="AK74" s="368"/>
      <c r="AL74" s="232"/>
      <c r="AM74" s="366"/>
      <c r="AN74" s="368"/>
      <c r="AO74" s="232"/>
      <c r="AP74" s="366"/>
      <c r="AQ74" s="368"/>
      <c r="AR74" s="232"/>
      <c r="AS74" s="366"/>
      <c r="AT74" s="368"/>
      <c r="AU74" s="232"/>
      <c r="AV74" s="366"/>
      <c r="AW74" s="368"/>
      <c r="AX74" s="232"/>
      <c r="AY74" s="366"/>
      <c r="AZ74" s="368"/>
      <c r="BA74" s="232"/>
      <c r="BB74" s="366"/>
      <c r="BC74" s="368"/>
      <c r="BD74" s="232"/>
      <c r="BG74" s="372" t="s">
        <v>987</v>
      </c>
      <c r="BH74" s="372" t="s">
        <v>115</v>
      </c>
      <c r="BI74" s="125" t="s">
        <v>115</v>
      </c>
      <c r="BJ74" s="366" t="s">
        <v>246</v>
      </c>
      <c r="BK74" s="368" t="s">
        <v>377</v>
      </c>
      <c r="BL74" s="232">
        <v>1</v>
      </c>
      <c r="BM74" s="366"/>
      <c r="BN74" s="368"/>
      <c r="BO74" s="232"/>
      <c r="BP74" s="366"/>
      <c r="BQ74" s="368"/>
      <c r="BR74" s="232"/>
      <c r="BS74" s="366"/>
      <c r="BT74" s="368"/>
      <c r="BU74" s="232"/>
      <c r="BV74" s="366"/>
      <c r="BW74" s="368"/>
      <c r="BX74" s="232"/>
      <c r="BY74" s="366"/>
      <c r="BZ74" s="368"/>
      <c r="CA74" s="232"/>
      <c r="CB74" s="366"/>
      <c r="CC74" s="368"/>
      <c r="CD74" s="232"/>
      <c r="CE74" s="366"/>
      <c r="CF74" s="368"/>
      <c r="CG74" s="232"/>
    </row>
    <row r="75" spans="4:85" x14ac:dyDescent="0.25">
      <c r="D75" s="649" t="s">
        <v>2692</v>
      </c>
      <c r="N75" t="s">
        <v>580</v>
      </c>
      <c r="O75" t="s">
        <v>1986</v>
      </c>
      <c r="P75" t="s">
        <v>1987</v>
      </c>
      <c r="Q75" t="s">
        <v>98</v>
      </c>
      <c r="R75" t="s">
        <v>581</v>
      </c>
      <c r="AD75" s="373"/>
      <c r="AE75" s="373" t="s">
        <v>115</v>
      </c>
      <c r="AF75" s="96" t="s">
        <v>990</v>
      </c>
      <c r="AG75" s="65"/>
      <c r="AH75" s="53"/>
      <c r="AI75" s="68"/>
      <c r="AJ75" s="65"/>
      <c r="AK75" s="53"/>
      <c r="AL75" s="68"/>
      <c r="AM75" s="65"/>
      <c r="AN75" s="53"/>
      <c r="AO75" s="68"/>
      <c r="AP75" s="65"/>
      <c r="AQ75" s="53"/>
      <c r="AR75" s="68"/>
      <c r="AS75" s="65"/>
      <c r="AT75" s="53"/>
      <c r="AU75" s="68"/>
      <c r="AV75" s="65"/>
      <c r="AW75" s="53"/>
      <c r="AX75" s="68"/>
      <c r="AY75" s="65"/>
      <c r="AZ75" s="53"/>
      <c r="BA75" s="68"/>
      <c r="BB75" s="65"/>
      <c r="BC75" s="53"/>
      <c r="BD75" s="68"/>
      <c r="BG75" s="373"/>
      <c r="BH75" s="373" t="s">
        <v>115</v>
      </c>
      <c r="BI75" s="96" t="s">
        <v>990</v>
      </c>
      <c r="BJ75" s="65"/>
      <c r="BK75" s="53"/>
      <c r="BL75" s="68"/>
      <c r="BM75" s="65"/>
      <c r="BN75" s="53"/>
      <c r="BO75" s="68"/>
      <c r="BP75" s="65"/>
      <c r="BQ75" s="53"/>
      <c r="BR75" s="68"/>
      <c r="BS75" s="65"/>
      <c r="BT75" s="53"/>
      <c r="BU75" s="68"/>
      <c r="BV75" s="65"/>
      <c r="BW75" s="53"/>
      <c r="BX75" s="68"/>
      <c r="BY75" s="65"/>
      <c r="BZ75" s="53"/>
      <c r="CA75" s="68"/>
      <c r="CB75" s="65"/>
      <c r="CC75" s="53"/>
      <c r="CD75" s="68"/>
      <c r="CE75" s="65"/>
      <c r="CF75" s="53"/>
      <c r="CG75" s="68"/>
    </row>
    <row r="76" spans="4:85" ht="15.75" thickBot="1" x14ac:dyDescent="0.3">
      <c r="D76" s="627" t="s">
        <v>3783</v>
      </c>
      <c r="N76" t="s">
        <v>365</v>
      </c>
      <c r="R76" t="s">
        <v>400</v>
      </c>
      <c r="AD76" s="374"/>
      <c r="AE76" s="374" t="s">
        <v>115</v>
      </c>
      <c r="AF76" s="97" t="s">
        <v>991</v>
      </c>
      <c r="AG76" s="367"/>
      <c r="AH76" s="131"/>
      <c r="AI76" s="54"/>
      <c r="AJ76" s="367"/>
      <c r="AK76" s="131"/>
      <c r="AL76" s="54"/>
      <c r="AM76" s="367"/>
      <c r="AN76" s="131"/>
      <c r="AO76" s="54"/>
      <c r="AP76" s="367"/>
      <c r="AQ76" s="131"/>
      <c r="AR76" s="54"/>
      <c r="AS76" s="367"/>
      <c r="AT76" s="131"/>
      <c r="AU76" s="54"/>
      <c r="AV76" s="367"/>
      <c r="AW76" s="131"/>
      <c r="AX76" s="54"/>
      <c r="AY76" s="367"/>
      <c r="AZ76" s="131"/>
      <c r="BA76" s="54"/>
      <c r="BB76" s="367"/>
      <c r="BC76" s="131"/>
      <c r="BD76" s="54"/>
      <c r="BG76" s="374"/>
      <c r="BH76" s="374" t="s">
        <v>115</v>
      </c>
      <c r="BI76" s="97" t="s">
        <v>991</v>
      </c>
      <c r="BJ76" s="367"/>
      <c r="BK76" s="131"/>
      <c r="BL76" s="54"/>
      <c r="BM76" s="367"/>
      <c r="BN76" s="131"/>
      <c r="BO76" s="54"/>
      <c r="BP76" s="367"/>
      <c r="BQ76" s="131"/>
      <c r="BR76" s="54"/>
      <c r="BS76" s="367"/>
      <c r="BT76" s="131"/>
      <c r="BU76" s="54"/>
      <c r="BV76" s="367"/>
      <c r="BW76" s="131"/>
      <c r="BX76" s="54"/>
      <c r="BY76" s="367"/>
      <c r="BZ76" s="131"/>
      <c r="CA76" s="54"/>
      <c r="CB76" s="367"/>
      <c r="CC76" s="131"/>
      <c r="CD76" s="54"/>
      <c r="CE76" s="367"/>
      <c r="CF76" s="131"/>
      <c r="CG76" s="54"/>
    </row>
    <row r="77" spans="4:85" x14ac:dyDescent="0.25">
      <c r="D77" s="627" t="s">
        <v>3784</v>
      </c>
      <c r="N77" t="s">
        <v>1185</v>
      </c>
      <c r="R77" t="s">
        <v>1187</v>
      </c>
      <c r="AD77" s="372" t="s">
        <v>988</v>
      </c>
      <c r="AE77" s="372" t="s">
        <v>115</v>
      </c>
      <c r="AF77" s="125" t="s">
        <v>115</v>
      </c>
      <c r="AG77" s="366"/>
      <c r="AH77" s="368"/>
      <c r="AI77" s="232"/>
      <c r="AJ77" s="366"/>
      <c r="AK77" s="368"/>
      <c r="AL77" s="232"/>
      <c r="AM77" s="366"/>
      <c r="AN77" s="368"/>
      <c r="AO77" s="232"/>
      <c r="AP77" s="366"/>
      <c r="AQ77" s="368"/>
      <c r="AR77" s="232"/>
      <c r="AS77" s="366"/>
      <c r="AT77" s="368"/>
      <c r="AU77" s="232"/>
      <c r="AV77" s="366"/>
      <c r="AW77" s="368"/>
      <c r="AX77" s="232"/>
      <c r="AY77" s="366"/>
      <c r="AZ77" s="368"/>
      <c r="BA77" s="232"/>
      <c r="BB77" s="366"/>
      <c r="BC77" s="368"/>
      <c r="BD77" s="232"/>
      <c r="BG77" s="372" t="s">
        <v>988</v>
      </c>
      <c r="BH77" s="372" t="s">
        <v>115</v>
      </c>
      <c r="BI77" s="125" t="s">
        <v>115</v>
      </c>
      <c r="BJ77" s="366"/>
      <c r="BK77" s="368"/>
      <c r="BL77" s="232"/>
      <c r="BM77" s="366"/>
      <c r="BN77" s="368"/>
      <c r="BO77" s="232"/>
      <c r="BP77" s="366"/>
      <c r="BQ77" s="368"/>
      <c r="BR77" s="232"/>
      <c r="BS77" s="366"/>
      <c r="BT77" s="368"/>
      <c r="BU77" s="232"/>
      <c r="BV77" s="366"/>
      <c r="BW77" s="368"/>
      <c r="BX77" s="232"/>
      <c r="BY77" s="366"/>
      <c r="BZ77" s="368"/>
      <c r="CA77" s="232"/>
      <c r="CB77" s="366"/>
      <c r="CC77" s="368"/>
      <c r="CD77" s="232"/>
      <c r="CE77" s="366"/>
      <c r="CF77" s="368"/>
      <c r="CG77" s="232"/>
    </row>
    <row r="78" spans="4:85" x14ac:dyDescent="0.25">
      <c r="D78" s="627" t="s">
        <v>2252</v>
      </c>
      <c r="AD78" s="373"/>
      <c r="AE78" s="373" t="s">
        <v>115</v>
      </c>
      <c r="AF78" s="96" t="s">
        <v>990</v>
      </c>
      <c r="AG78" s="65"/>
      <c r="AH78" s="53"/>
      <c r="AI78" s="68"/>
      <c r="AJ78" s="65"/>
      <c r="AK78" s="53"/>
      <c r="AL78" s="68"/>
      <c r="AM78" s="65"/>
      <c r="AN78" s="53"/>
      <c r="AO78" s="68"/>
      <c r="AP78" s="65"/>
      <c r="AQ78" s="53"/>
      <c r="AR78" s="68"/>
      <c r="AS78" s="65"/>
      <c r="AT78" s="53"/>
      <c r="AU78" s="68"/>
      <c r="AV78" s="65"/>
      <c r="AW78" s="53"/>
      <c r="AX78" s="68"/>
      <c r="AY78" s="65"/>
      <c r="AZ78" s="53"/>
      <c r="BA78" s="68"/>
      <c r="BB78" s="65"/>
      <c r="BC78" s="53"/>
      <c r="BD78" s="68"/>
      <c r="BG78" s="373"/>
      <c r="BH78" s="373" t="s">
        <v>115</v>
      </c>
      <c r="BI78" s="96" t="s">
        <v>990</v>
      </c>
      <c r="BJ78" s="65"/>
      <c r="BK78" s="53"/>
      <c r="BL78" s="68"/>
      <c r="BM78" s="65"/>
      <c r="BN78" s="53"/>
      <c r="BO78" s="68"/>
      <c r="BP78" s="65"/>
      <c r="BQ78" s="53"/>
      <c r="BR78" s="68"/>
      <c r="BS78" s="65"/>
      <c r="BT78" s="53"/>
      <c r="BU78" s="68"/>
      <c r="BV78" s="65"/>
      <c r="BW78" s="53"/>
      <c r="BX78" s="68"/>
      <c r="BY78" s="65"/>
      <c r="BZ78" s="53"/>
      <c r="CA78" s="68"/>
      <c r="CB78" s="65"/>
      <c r="CC78" s="53"/>
      <c r="CD78" s="68"/>
      <c r="CE78" s="65"/>
      <c r="CF78" s="53"/>
      <c r="CG78" s="68"/>
    </row>
    <row r="79" spans="4:85" ht="15.75" thickBot="1" x14ac:dyDescent="0.3">
      <c r="D79" t="s">
        <v>2292</v>
      </c>
      <c r="M79" s="517" t="s">
        <v>405</v>
      </c>
      <c r="N79" t="s">
        <v>406</v>
      </c>
      <c r="R79" t="s">
        <v>407</v>
      </c>
      <c r="AD79" s="374"/>
      <c r="AE79" s="374" t="s">
        <v>115</v>
      </c>
      <c r="AF79" s="97" t="s">
        <v>991</v>
      </c>
      <c r="AG79" s="367"/>
      <c r="AH79" s="131"/>
      <c r="AI79" s="54"/>
      <c r="AJ79" s="367"/>
      <c r="AK79" s="131"/>
      <c r="AL79" s="54"/>
      <c r="AM79" s="367"/>
      <c r="AN79" s="131"/>
      <c r="AO79" s="54"/>
      <c r="AP79" s="367"/>
      <c r="AQ79" s="131"/>
      <c r="AR79" s="54"/>
      <c r="AS79" s="367"/>
      <c r="AT79" s="131"/>
      <c r="AU79" s="54"/>
      <c r="AV79" s="367"/>
      <c r="AW79" s="131"/>
      <c r="AX79" s="54"/>
      <c r="AY79" s="367"/>
      <c r="AZ79" s="131"/>
      <c r="BA79" s="54"/>
      <c r="BB79" s="367"/>
      <c r="BC79" s="131"/>
      <c r="BD79" s="54"/>
      <c r="BG79" s="374"/>
      <c r="BH79" s="374" t="s">
        <v>115</v>
      </c>
      <c r="BI79" s="97" t="s">
        <v>991</v>
      </c>
      <c r="BJ79" s="367"/>
      <c r="BK79" s="131"/>
      <c r="BL79" s="54"/>
      <c r="BM79" s="367"/>
      <c r="BN79" s="131"/>
      <c r="BO79" s="54"/>
      <c r="BP79" s="367"/>
      <c r="BQ79" s="131"/>
      <c r="BR79" s="54"/>
      <c r="BS79" s="367"/>
      <c r="BT79" s="131"/>
      <c r="BU79" s="54"/>
      <c r="BV79" s="367"/>
      <c r="BW79" s="131"/>
      <c r="BX79" s="54"/>
      <c r="BY79" s="367"/>
      <c r="BZ79" s="131"/>
      <c r="CA79" s="54"/>
      <c r="CB79" s="367"/>
      <c r="CC79" s="131"/>
      <c r="CD79" s="54"/>
      <c r="CE79" s="367"/>
      <c r="CF79" s="131"/>
      <c r="CG79" s="54"/>
    </row>
    <row r="80" spans="4:85" x14ac:dyDescent="0.25">
      <c r="N80" t="s">
        <v>366</v>
      </c>
      <c r="R80" t="s">
        <v>367</v>
      </c>
      <c r="AD80" s="372" t="s">
        <v>3050</v>
      </c>
      <c r="AE80" s="372" t="s">
        <v>115</v>
      </c>
      <c r="AF80" s="125" t="s">
        <v>115</v>
      </c>
      <c r="AG80" s="366"/>
      <c r="AH80" s="368"/>
      <c r="AI80" s="232"/>
      <c r="AJ80" s="366"/>
      <c r="AK80" s="368"/>
      <c r="AL80" s="232"/>
      <c r="AM80" s="366"/>
      <c r="AN80" s="368"/>
      <c r="AO80" s="232"/>
      <c r="AP80" s="366"/>
      <c r="AQ80" s="368"/>
      <c r="AR80" s="232"/>
      <c r="AS80" s="366"/>
      <c r="AT80" s="368"/>
      <c r="AU80" s="232"/>
      <c r="AV80" s="366"/>
      <c r="AW80" s="368"/>
      <c r="AX80" s="232"/>
      <c r="AY80" s="366"/>
      <c r="AZ80" s="368"/>
      <c r="BA80" s="232"/>
      <c r="BB80" s="366"/>
      <c r="BC80" s="368"/>
      <c r="BD80" s="232"/>
      <c r="BG80" s="372" t="s">
        <v>3050</v>
      </c>
      <c r="BH80" s="372" t="s">
        <v>115</v>
      </c>
      <c r="BI80" s="125" t="s">
        <v>115</v>
      </c>
      <c r="BJ80" s="366"/>
      <c r="BK80" s="368"/>
      <c r="BL80" s="232"/>
      <c r="BM80" s="366"/>
      <c r="BN80" s="368"/>
      <c r="BO80" s="232"/>
      <c r="BP80" s="366"/>
      <c r="BQ80" s="368"/>
      <c r="BR80" s="232"/>
      <c r="BS80" s="366"/>
      <c r="BT80" s="368"/>
      <c r="BU80" s="232"/>
      <c r="BV80" s="366"/>
      <c r="BW80" s="368"/>
      <c r="BX80" s="232"/>
      <c r="BY80" s="366"/>
      <c r="BZ80" s="368"/>
      <c r="CA80" s="232"/>
      <c r="CB80" s="366"/>
      <c r="CC80" s="368"/>
      <c r="CD80" s="232"/>
      <c r="CE80" s="366"/>
      <c r="CF80" s="368"/>
      <c r="CG80" s="232"/>
    </row>
    <row r="81" spans="1:85" x14ac:dyDescent="0.25">
      <c r="D81" s="384" t="s">
        <v>2691</v>
      </c>
      <c r="N81" t="s">
        <v>365</v>
      </c>
      <c r="R81" t="s">
        <v>408</v>
      </c>
      <c r="AD81" s="373"/>
      <c r="AE81" s="373" t="s">
        <v>115</v>
      </c>
      <c r="AF81" s="96" t="s">
        <v>990</v>
      </c>
      <c r="AG81" s="129"/>
      <c r="AH81" s="52"/>
      <c r="AI81" s="66"/>
      <c r="AJ81" s="129"/>
      <c r="AK81" s="52"/>
      <c r="AL81" s="66"/>
      <c r="AM81" s="129"/>
      <c r="AN81" s="52"/>
      <c r="AO81" s="66"/>
      <c r="AP81" s="129"/>
      <c r="AQ81" s="52"/>
      <c r="AR81" s="66"/>
      <c r="AS81" s="129"/>
      <c r="AT81" s="52"/>
      <c r="AU81" s="66"/>
      <c r="AV81" s="129"/>
      <c r="AW81" s="52"/>
      <c r="AX81" s="66"/>
      <c r="AY81" s="129"/>
      <c r="AZ81" s="52"/>
      <c r="BA81" s="66"/>
      <c r="BB81" s="129"/>
      <c r="BC81" s="52"/>
      <c r="BD81" s="66"/>
      <c r="BG81" s="373"/>
      <c r="BH81" s="373" t="s">
        <v>115</v>
      </c>
      <c r="BI81" s="96" t="s">
        <v>990</v>
      </c>
      <c r="BJ81" s="129"/>
      <c r="BK81" s="52"/>
      <c r="BL81" s="66"/>
      <c r="BM81" s="129"/>
      <c r="BN81" s="52"/>
      <c r="BO81" s="66"/>
      <c r="BP81" s="129"/>
      <c r="BQ81" s="52"/>
      <c r="BR81" s="66"/>
      <c r="BS81" s="129"/>
      <c r="BT81" s="52"/>
      <c r="BU81" s="66"/>
      <c r="BV81" s="129"/>
      <c r="BW81" s="52"/>
      <c r="BX81" s="66"/>
      <c r="BY81" s="129"/>
      <c r="BZ81" s="52"/>
      <c r="CA81" s="66"/>
      <c r="CB81" s="129"/>
      <c r="CC81" s="52"/>
      <c r="CD81" s="66"/>
      <c r="CE81" s="129"/>
      <c r="CF81" s="52"/>
      <c r="CG81" s="66"/>
    </row>
    <row r="82" spans="1:85" ht="15.75" thickBot="1" x14ac:dyDescent="0.3">
      <c r="D82" s="652" t="s">
        <v>2586</v>
      </c>
      <c r="N82" t="s">
        <v>1185</v>
      </c>
      <c r="R82" t="s">
        <v>1186</v>
      </c>
      <c r="AD82" s="374"/>
      <c r="AE82" s="374" t="s">
        <v>115</v>
      </c>
      <c r="AF82" s="97" t="s">
        <v>991</v>
      </c>
      <c r="AG82" s="50"/>
      <c r="AH82" s="130"/>
      <c r="AI82" s="51"/>
      <c r="AJ82" s="50"/>
      <c r="AK82" s="130"/>
      <c r="AL82" s="51"/>
      <c r="AM82" s="50"/>
      <c r="AN82" s="130"/>
      <c r="AO82" s="51"/>
      <c r="AP82" s="50"/>
      <c r="AQ82" s="130"/>
      <c r="AR82" s="51"/>
      <c r="AS82" s="50"/>
      <c r="AT82" s="130"/>
      <c r="AU82" s="51"/>
      <c r="AV82" s="50"/>
      <c r="AW82" s="130"/>
      <c r="AX82" s="51"/>
      <c r="AY82" s="50"/>
      <c r="AZ82" s="130"/>
      <c r="BA82" s="51"/>
      <c r="BB82" s="50"/>
      <c r="BC82" s="130"/>
      <c r="BD82" s="51"/>
      <c r="BG82" s="374"/>
      <c r="BH82" s="374" t="s">
        <v>115</v>
      </c>
      <c r="BI82" s="97" t="s">
        <v>991</v>
      </c>
      <c r="BJ82" s="50"/>
      <c r="BK82" s="130"/>
      <c r="BL82" s="51"/>
      <c r="BM82" s="50"/>
      <c r="BN82" s="130"/>
      <c r="BO82" s="51"/>
      <c r="BP82" s="50"/>
      <c r="BQ82" s="130"/>
      <c r="BR82" s="51"/>
      <c r="BS82" s="50"/>
      <c r="BT82" s="130"/>
      <c r="BU82" s="51"/>
      <c r="BV82" s="50"/>
      <c r="BW82" s="130"/>
      <c r="BX82" s="51"/>
      <c r="BY82" s="50"/>
      <c r="BZ82" s="130"/>
      <c r="CA82" s="51"/>
      <c r="CB82" s="50"/>
      <c r="CC82" s="130"/>
      <c r="CD82" s="51"/>
      <c r="CE82" s="50"/>
      <c r="CF82" s="130"/>
      <c r="CG82" s="51"/>
    </row>
    <row r="83" spans="1:85" x14ac:dyDescent="0.25">
      <c r="AD83" s="375" t="s">
        <v>986</v>
      </c>
      <c r="AE83" s="375" t="s">
        <v>998</v>
      </c>
      <c r="AF83" s="125" t="s">
        <v>115</v>
      </c>
      <c r="AG83" s="366"/>
      <c r="AH83" s="368"/>
      <c r="AI83" s="232"/>
      <c r="AJ83" s="366"/>
      <c r="AK83" s="368"/>
      <c r="AL83" s="232"/>
      <c r="AM83" s="366"/>
      <c r="AN83" s="368"/>
      <c r="AO83" s="232"/>
      <c r="AP83" s="366"/>
      <c r="AQ83" s="368"/>
      <c r="AR83" s="232"/>
      <c r="AS83" s="366"/>
      <c r="AT83" s="368"/>
      <c r="AU83" s="232"/>
      <c r="AV83" s="366"/>
      <c r="AW83" s="368"/>
      <c r="AX83" s="232"/>
      <c r="AY83" s="366"/>
      <c r="AZ83" s="368"/>
      <c r="BA83" s="232"/>
      <c r="BB83" s="366"/>
      <c r="BC83" s="368"/>
      <c r="BD83" s="232"/>
      <c r="BG83" s="375" t="s">
        <v>986</v>
      </c>
      <c r="BH83" s="375" t="s">
        <v>998</v>
      </c>
      <c r="BI83" s="125" t="s">
        <v>115</v>
      </c>
      <c r="BJ83" s="366"/>
      <c r="BK83" s="368"/>
      <c r="BL83" s="232"/>
      <c r="BM83" s="366"/>
      <c r="BN83" s="368"/>
      <c r="BO83" s="232"/>
      <c r="BP83" s="366"/>
      <c r="BQ83" s="368"/>
      <c r="BR83" s="232"/>
      <c r="BS83" s="366"/>
      <c r="BT83" s="368"/>
      <c r="BU83" s="232"/>
      <c r="BV83" s="366"/>
      <c r="BW83" s="368"/>
      <c r="BX83" s="232"/>
      <c r="BY83" s="366"/>
      <c r="BZ83" s="368"/>
      <c r="CA83" s="232"/>
      <c r="CB83" s="366"/>
      <c r="CC83" s="368"/>
      <c r="CD83" s="232"/>
      <c r="CE83" s="366"/>
      <c r="CF83" s="368"/>
      <c r="CG83" s="232"/>
    </row>
    <row r="84" spans="1:85" x14ac:dyDescent="0.25">
      <c r="D84" s="384" t="s">
        <v>912</v>
      </c>
      <c r="M84" s="513" t="s">
        <v>381</v>
      </c>
      <c r="N84" t="s">
        <v>383</v>
      </c>
      <c r="R84" t="s">
        <v>384</v>
      </c>
      <c r="AD84" s="376"/>
      <c r="AE84" s="376" t="s">
        <v>998</v>
      </c>
      <c r="AF84" s="96" t="s">
        <v>990</v>
      </c>
      <c r="AG84" s="65"/>
      <c r="AH84" s="53"/>
      <c r="AI84" s="68"/>
      <c r="AJ84" s="65"/>
      <c r="AK84" s="53"/>
      <c r="AL84" s="68"/>
      <c r="AM84" s="65"/>
      <c r="AN84" s="53"/>
      <c r="AO84" s="68"/>
      <c r="AP84" s="65"/>
      <c r="AQ84" s="53"/>
      <c r="AR84" s="68"/>
      <c r="AS84" s="65"/>
      <c r="AT84" s="53"/>
      <c r="AU84" s="68"/>
      <c r="AV84" s="65"/>
      <c r="AW84" s="53"/>
      <c r="AX84" s="68"/>
      <c r="AY84" s="65"/>
      <c r="AZ84" s="53"/>
      <c r="BA84" s="68"/>
      <c r="BB84" s="65"/>
      <c r="BC84" s="53"/>
      <c r="BD84" s="68"/>
      <c r="BG84" s="376"/>
      <c r="BH84" s="376" t="s">
        <v>998</v>
      </c>
      <c r="BI84" s="96" t="s">
        <v>990</v>
      </c>
      <c r="BJ84" s="65"/>
      <c r="BK84" s="53"/>
      <c r="BL84" s="68"/>
      <c r="BM84" s="65"/>
      <c r="BN84" s="53"/>
      <c r="BO84" s="68"/>
      <c r="BP84" s="65"/>
      <c r="BQ84" s="53"/>
      <c r="BR84" s="68"/>
      <c r="BS84" s="65"/>
      <c r="BT84" s="53"/>
      <c r="BU84" s="68"/>
      <c r="BV84" s="65"/>
      <c r="BW84" s="53"/>
      <c r="BX84" s="68"/>
      <c r="BY84" s="65"/>
      <c r="BZ84" s="53"/>
      <c r="CA84" s="68"/>
      <c r="CB84" s="65"/>
      <c r="CC84" s="53"/>
      <c r="CD84" s="68"/>
      <c r="CE84" s="65"/>
      <c r="CF84" s="53"/>
      <c r="CG84" s="68"/>
    </row>
    <row r="85" spans="1:85" ht="15.75" thickBot="1" x14ac:dyDescent="0.3">
      <c r="D85" t="s">
        <v>2352</v>
      </c>
      <c r="N85" t="s">
        <v>365</v>
      </c>
      <c r="R85" t="s">
        <v>382</v>
      </c>
      <c r="AD85" s="377"/>
      <c r="AE85" s="377" t="s">
        <v>998</v>
      </c>
      <c r="AF85" s="97" t="s">
        <v>991</v>
      </c>
      <c r="AG85" s="367"/>
      <c r="AH85" s="131"/>
      <c r="AI85" s="54"/>
      <c r="AJ85" s="367"/>
      <c r="AK85" s="131"/>
      <c r="AL85" s="54"/>
      <c r="AM85" s="367"/>
      <c r="AN85" s="131"/>
      <c r="AO85" s="54"/>
      <c r="AP85" s="367"/>
      <c r="AQ85" s="131"/>
      <c r="AR85" s="54"/>
      <c r="AS85" s="367"/>
      <c r="AT85" s="131"/>
      <c r="AU85" s="54"/>
      <c r="AV85" s="367"/>
      <c r="AW85" s="131"/>
      <c r="AX85" s="54"/>
      <c r="AY85" s="367"/>
      <c r="AZ85" s="131"/>
      <c r="BA85" s="54"/>
      <c r="BB85" s="367"/>
      <c r="BC85" s="131"/>
      <c r="BD85" s="54"/>
      <c r="BG85" s="377"/>
      <c r="BH85" s="377" t="s">
        <v>998</v>
      </c>
      <c r="BI85" s="97" t="s">
        <v>991</v>
      </c>
      <c r="BJ85" s="367"/>
      <c r="BK85" s="131"/>
      <c r="BL85" s="54"/>
      <c r="BM85" s="367"/>
      <c r="BN85" s="131"/>
      <c r="BO85" s="54"/>
      <c r="BP85" s="367"/>
      <c r="BQ85" s="131"/>
      <c r="BR85" s="54"/>
      <c r="BS85" s="367"/>
      <c r="BT85" s="131"/>
      <c r="BU85" s="54"/>
      <c r="BV85" s="367"/>
      <c r="BW85" s="131"/>
      <c r="BX85" s="54"/>
      <c r="BY85" s="367"/>
      <c r="BZ85" s="131"/>
      <c r="CA85" s="54"/>
      <c r="CB85" s="367"/>
      <c r="CC85" s="131"/>
      <c r="CD85" s="54"/>
      <c r="CE85" s="367"/>
      <c r="CF85" s="131"/>
      <c r="CG85" s="54"/>
    </row>
    <row r="86" spans="1:85" x14ac:dyDescent="0.25">
      <c r="AD86" s="375" t="s">
        <v>987</v>
      </c>
      <c r="AE86" s="375" t="s">
        <v>998</v>
      </c>
      <c r="AF86" s="125" t="s">
        <v>115</v>
      </c>
      <c r="AG86" s="366"/>
      <c r="AH86" s="368"/>
      <c r="AI86" s="232"/>
      <c r="AJ86" s="366"/>
      <c r="AK86" s="368"/>
      <c r="AL86" s="232"/>
      <c r="AM86" s="366"/>
      <c r="AN86" s="368"/>
      <c r="AO86" s="232"/>
      <c r="AP86" s="366"/>
      <c r="AQ86" s="368"/>
      <c r="AR86" s="232"/>
      <c r="AS86" s="366"/>
      <c r="AT86" s="368"/>
      <c r="AU86" s="232"/>
      <c r="AV86" s="366"/>
      <c r="AW86" s="368"/>
      <c r="AX86" s="232"/>
      <c r="AY86" s="366"/>
      <c r="AZ86" s="368"/>
      <c r="BA86" s="232"/>
      <c r="BB86" s="366"/>
      <c r="BC86" s="368"/>
      <c r="BD86" s="232"/>
      <c r="BG86" s="375" t="s">
        <v>987</v>
      </c>
      <c r="BH86" s="375" t="s">
        <v>998</v>
      </c>
      <c r="BI86" s="125" t="s">
        <v>115</v>
      </c>
      <c r="BJ86" s="366"/>
      <c r="BK86" s="368"/>
      <c r="BL86" s="232"/>
      <c r="BM86" s="366"/>
      <c r="BN86" s="368"/>
      <c r="BO86" s="232"/>
      <c r="BP86" s="366"/>
      <c r="BQ86" s="368"/>
      <c r="BR86" s="232"/>
      <c r="BS86" s="366"/>
      <c r="BT86" s="368"/>
      <c r="BU86" s="232"/>
      <c r="BV86" s="366"/>
      <c r="BW86" s="368"/>
      <c r="BX86" s="232"/>
      <c r="BY86" s="366"/>
      <c r="BZ86" s="368"/>
      <c r="CA86" s="232"/>
      <c r="CB86" s="366"/>
      <c r="CC86" s="368"/>
      <c r="CD86" s="232"/>
      <c r="CE86" s="366"/>
      <c r="CF86" s="368"/>
      <c r="CG86" s="232"/>
    </row>
    <row r="87" spans="1:85" x14ac:dyDescent="0.25">
      <c r="D87" s="384" t="s">
        <v>913</v>
      </c>
      <c r="M87" s="513" t="s">
        <v>373</v>
      </c>
      <c r="N87" t="s">
        <v>374</v>
      </c>
      <c r="R87" t="s">
        <v>375</v>
      </c>
      <c r="AD87" s="376"/>
      <c r="AE87" s="376" t="s">
        <v>998</v>
      </c>
      <c r="AF87" s="96" t="s">
        <v>990</v>
      </c>
      <c r="AG87" s="65"/>
      <c r="AH87" s="53"/>
      <c r="AI87" s="68"/>
      <c r="AJ87" s="65"/>
      <c r="AK87" s="53"/>
      <c r="AL87" s="68"/>
      <c r="AM87" s="65"/>
      <c r="AN87" s="53"/>
      <c r="AO87" s="68"/>
      <c r="AP87" s="65"/>
      <c r="AQ87" s="53"/>
      <c r="AR87" s="68"/>
      <c r="AS87" s="65"/>
      <c r="AT87" s="53"/>
      <c r="AU87" s="68"/>
      <c r="AV87" s="65"/>
      <c r="AW87" s="53"/>
      <c r="AX87" s="68"/>
      <c r="AY87" s="65"/>
      <c r="AZ87" s="53"/>
      <c r="BA87" s="68"/>
      <c r="BB87" s="65"/>
      <c r="BC87" s="53"/>
      <c r="BD87" s="68"/>
      <c r="BG87" s="376"/>
      <c r="BH87" s="376" t="s">
        <v>998</v>
      </c>
      <c r="BI87" s="96" t="s">
        <v>990</v>
      </c>
      <c r="BJ87" s="65"/>
      <c r="BK87" s="53"/>
      <c r="BL87" s="68"/>
      <c r="BM87" s="65"/>
      <c r="BN87" s="53"/>
      <c r="BO87" s="68"/>
      <c r="BP87" s="65"/>
      <c r="BQ87" s="53"/>
      <c r="BR87" s="68"/>
      <c r="BS87" s="65"/>
      <c r="BT87" s="53"/>
      <c r="BU87" s="68"/>
      <c r="BV87" s="65"/>
      <c r="BW87" s="53"/>
      <c r="BX87" s="68"/>
      <c r="BY87" s="65"/>
      <c r="BZ87" s="53"/>
      <c r="CA87" s="68"/>
      <c r="CB87" s="65"/>
      <c r="CC87" s="53"/>
      <c r="CD87" s="68"/>
      <c r="CE87" s="65"/>
      <c r="CF87" s="53"/>
      <c r="CG87" s="68"/>
    </row>
    <row r="88" spans="1:85" ht="15.75" thickBot="1" x14ac:dyDescent="0.3">
      <c r="A88" s="9"/>
      <c r="D88" t="s">
        <v>535</v>
      </c>
      <c r="N88" t="s">
        <v>365</v>
      </c>
      <c r="R88" t="s">
        <v>376</v>
      </c>
      <c r="AD88" s="377"/>
      <c r="AE88" s="377" t="s">
        <v>998</v>
      </c>
      <c r="AF88" s="97" t="s">
        <v>991</v>
      </c>
      <c r="AG88" s="367"/>
      <c r="AH88" s="131"/>
      <c r="AI88" s="54"/>
      <c r="AJ88" s="367"/>
      <c r="AK88" s="131"/>
      <c r="AL88" s="54"/>
      <c r="AM88" s="367"/>
      <c r="AN88" s="131"/>
      <c r="AO88" s="54"/>
      <c r="AP88" s="367"/>
      <c r="AQ88" s="131"/>
      <c r="AR88" s="54"/>
      <c r="AS88" s="367"/>
      <c r="AT88" s="131"/>
      <c r="AU88" s="54"/>
      <c r="AV88" s="367"/>
      <c r="AW88" s="131"/>
      <c r="AX88" s="54"/>
      <c r="AY88" s="367"/>
      <c r="AZ88" s="131"/>
      <c r="BA88" s="54"/>
      <c r="BB88" s="367"/>
      <c r="BC88" s="131"/>
      <c r="BD88" s="54"/>
      <c r="BG88" s="377"/>
      <c r="BH88" s="377" t="s">
        <v>998</v>
      </c>
      <c r="BI88" s="97" t="s">
        <v>991</v>
      </c>
      <c r="BJ88" s="367"/>
      <c r="BK88" s="131"/>
      <c r="BL88" s="54"/>
      <c r="BM88" s="367"/>
      <c r="BN88" s="131"/>
      <c r="BO88" s="54"/>
      <c r="BP88" s="367"/>
      <c r="BQ88" s="131"/>
      <c r="BR88" s="54"/>
      <c r="BS88" s="367"/>
      <c r="BT88" s="131"/>
      <c r="BU88" s="54"/>
      <c r="BV88" s="367"/>
      <c r="BW88" s="131"/>
      <c r="BX88" s="54"/>
      <c r="BY88" s="367"/>
      <c r="BZ88" s="131"/>
      <c r="CA88" s="54"/>
      <c r="CB88" s="367"/>
      <c r="CC88" s="131"/>
      <c r="CD88" s="54"/>
      <c r="CE88" s="367"/>
      <c r="CF88" s="131"/>
      <c r="CG88" s="54"/>
    </row>
    <row r="89" spans="1:85" x14ac:dyDescent="0.25">
      <c r="A89" s="9"/>
      <c r="AD89" s="375" t="s">
        <v>988</v>
      </c>
      <c r="AE89" s="375" t="s">
        <v>998</v>
      </c>
      <c r="AF89" s="125" t="s">
        <v>115</v>
      </c>
      <c r="AG89" s="366"/>
      <c r="AH89" s="368"/>
      <c r="AI89" s="232"/>
      <c r="AJ89" s="366"/>
      <c r="AK89" s="368"/>
      <c r="AL89" s="232"/>
      <c r="AM89" s="366"/>
      <c r="AN89" s="368"/>
      <c r="AO89" s="232"/>
      <c r="AP89" s="366"/>
      <c r="AQ89" s="368"/>
      <c r="AR89" s="232"/>
      <c r="AS89" s="366"/>
      <c r="AT89" s="368"/>
      <c r="AU89" s="232"/>
      <c r="AV89" s="366"/>
      <c r="AW89" s="368"/>
      <c r="AX89" s="232"/>
      <c r="AY89" s="366"/>
      <c r="AZ89" s="368"/>
      <c r="BA89" s="232"/>
      <c r="BB89" s="366"/>
      <c r="BC89" s="368"/>
      <c r="BD89" s="232"/>
      <c r="BG89" s="375" t="s">
        <v>988</v>
      </c>
      <c r="BH89" s="375" t="s">
        <v>998</v>
      </c>
      <c r="BI89" s="125" t="s">
        <v>115</v>
      </c>
      <c r="BJ89" s="366"/>
      <c r="BK89" s="368"/>
      <c r="BL89" s="232"/>
      <c r="BM89" s="366"/>
      <c r="BN89" s="368"/>
      <c r="BO89" s="232"/>
      <c r="BP89" s="366"/>
      <c r="BQ89" s="368"/>
      <c r="BR89" s="232"/>
      <c r="BS89" s="366"/>
      <c r="BT89" s="368"/>
      <c r="BU89" s="232"/>
      <c r="BV89" s="366"/>
      <c r="BW89" s="368"/>
      <c r="BX89" s="232"/>
      <c r="BY89" s="366"/>
      <c r="BZ89" s="368"/>
      <c r="CA89" s="232"/>
      <c r="CB89" s="366"/>
      <c r="CC89" s="368"/>
      <c r="CD89" s="232"/>
      <c r="CE89" s="366"/>
      <c r="CF89" s="368"/>
      <c r="CG89" s="232"/>
    </row>
    <row r="90" spans="1:85" x14ac:dyDescent="0.25">
      <c r="D90" s="384" t="s">
        <v>616</v>
      </c>
      <c r="M90" s="513" t="s">
        <v>529</v>
      </c>
      <c r="N90" t="s">
        <v>532</v>
      </c>
      <c r="R90" t="s">
        <v>530</v>
      </c>
      <c r="AD90" s="376"/>
      <c r="AE90" s="376" t="s">
        <v>998</v>
      </c>
      <c r="AF90" s="96" t="s">
        <v>990</v>
      </c>
      <c r="AG90" s="65"/>
      <c r="AH90" s="53"/>
      <c r="AI90" s="68"/>
      <c r="AJ90" s="65"/>
      <c r="AK90" s="53"/>
      <c r="AL90" s="68"/>
      <c r="AM90" s="65"/>
      <c r="AN90" s="53"/>
      <c r="AO90" s="68"/>
      <c r="AP90" s="65"/>
      <c r="AQ90" s="53"/>
      <c r="AR90" s="68"/>
      <c r="AS90" s="65"/>
      <c r="AT90" s="53"/>
      <c r="AU90" s="68"/>
      <c r="AV90" s="65"/>
      <c r="AW90" s="53"/>
      <c r="AX90" s="68"/>
      <c r="AY90" s="65"/>
      <c r="AZ90" s="53"/>
      <c r="BA90" s="68"/>
      <c r="BB90" s="65"/>
      <c r="BC90" s="53"/>
      <c r="BD90" s="68"/>
      <c r="BG90" s="376"/>
      <c r="BH90" s="376" t="s">
        <v>998</v>
      </c>
      <c r="BI90" s="96" t="s">
        <v>990</v>
      </c>
      <c r="BJ90" s="65"/>
      <c r="BK90" s="53"/>
      <c r="BL90" s="68"/>
      <c r="BM90" s="65"/>
      <c r="BN90" s="53"/>
      <c r="BO90" s="68"/>
      <c r="BP90" s="65"/>
      <c r="BQ90" s="53"/>
      <c r="BR90" s="68"/>
      <c r="BS90" s="65"/>
      <c r="BT90" s="53"/>
      <c r="BU90" s="68"/>
      <c r="BV90" s="65"/>
      <c r="BW90" s="53"/>
      <c r="BX90" s="68"/>
      <c r="BY90" s="65"/>
      <c r="BZ90" s="53"/>
      <c r="CA90" s="68"/>
      <c r="CB90" s="65"/>
      <c r="CC90" s="53"/>
      <c r="CD90" s="68"/>
      <c r="CE90" s="65"/>
      <c r="CF90" s="53"/>
      <c r="CG90" s="68"/>
    </row>
    <row r="91" spans="1:85" ht="15.75" thickBot="1" x14ac:dyDescent="0.3">
      <c r="D91" s="651" t="s">
        <v>390</v>
      </c>
      <c r="N91" t="s">
        <v>365</v>
      </c>
      <c r="R91" t="s">
        <v>531</v>
      </c>
      <c r="AD91" s="377"/>
      <c r="AE91" s="377" t="s">
        <v>998</v>
      </c>
      <c r="AF91" s="97" t="s">
        <v>991</v>
      </c>
      <c r="AG91" s="367"/>
      <c r="AH91" s="131"/>
      <c r="AI91" s="54"/>
      <c r="AJ91" s="367"/>
      <c r="AK91" s="131"/>
      <c r="AL91" s="54"/>
      <c r="AM91" s="367"/>
      <c r="AN91" s="131"/>
      <c r="AO91" s="54"/>
      <c r="AP91" s="367"/>
      <c r="AQ91" s="131"/>
      <c r="AR91" s="54"/>
      <c r="AS91" s="367"/>
      <c r="AT91" s="131"/>
      <c r="AU91" s="54"/>
      <c r="AV91" s="367"/>
      <c r="AW91" s="131"/>
      <c r="AX91" s="54"/>
      <c r="AY91" s="367"/>
      <c r="AZ91" s="131"/>
      <c r="BA91" s="54"/>
      <c r="BB91" s="367"/>
      <c r="BC91" s="131"/>
      <c r="BD91" s="54"/>
      <c r="BG91" s="377"/>
      <c r="BH91" s="377" t="s">
        <v>998</v>
      </c>
      <c r="BI91" s="97" t="s">
        <v>991</v>
      </c>
      <c r="BJ91" s="367"/>
      <c r="BK91" s="131"/>
      <c r="BL91" s="54"/>
      <c r="BM91" s="367"/>
      <c r="BN91" s="131"/>
      <c r="BO91" s="54"/>
      <c r="BP91" s="367"/>
      <c r="BQ91" s="131"/>
      <c r="BR91" s="54"/>
      <c r="BS91" s="367"/>
      <c r="BT91" s="131"/>
      <c r="BU91" s="54"/>
      <c r="BV91" s="367"/>
      <c r="BW91" s="131"/>
      <c r="BX91" s="54"/>
      <c r="BY91" s="367"/>
      <c r="BZ91" s="131"/>
      <c r="CA91" s="54"/>
      <c r="CB91" s="367"/>
      <c r="CC91" s="131"/>
      <c r="CD91" s="54"/>
      <c r="CE91" s="367"/>
      <c r="CF91" s="131"/>
      <c r="CG91" s="54"/>
    </row>
    <row r="92" spans="1:85" x14ac:dyDescent="0.25">
      <c r="AD92" s="375" t="s">
        <v>3050</v>
      </c>
      <c r="AE92" s="375" t="s">
        <v>998</v>
      </c>
      <c r="AF92" s="125" t="s">
        <v>115</v>
      </c>
      <c r="AG92" s="366"/>
      <c r="AH92" s="368"/>
      <c r="AI92" s="232"/>
      <c r="AJ92" s="366"/>
      <c r="AK92" s="368"/>
      <c r="AL92" s="232"/>
      <c r="AM92" s="366"/>
      <c r="AN92" s="368"/>
      <c r="AO92" s="232"/>
      <c r="AP92" s="366"/>
      <c r="AQ92" s="368"/>
      <c r="AR92" s="232"/>
      <c r="AS92" s="366"/>
      <c r="AT92" s="368"/>
      <c r="AU92" s="232"/>
      <c r="AV92" s="366"/>
      <c r="AW92" s="368"/>
      <c r="AX92" s="232"/>
      <c r="AY92" s="366"/>
      <c r="AZ92" s="368"/>
      <c r="BA92" s="232"/>
      <c r="BB92" s="366"/>
      <c r="BC92" s="368"/>
      <c r="BD92" s="232"/>
      <c r="BG92" s="375" t="s">
        <v>3050</v>
      </c>
      <c r="BH92" s="375" t="s">
        <v>998</v>
      </c>
      <c r="BI92" s="125" t="s">
        <v>115</v>
      </c>
      <c r="BJ92" s="366"/>
      <c r="BK92" s="368"/>
      <c r="BL92" s="232"/>
      <c r="BM92" s="366"/>
      <c r="BN92" s="368"/>
      <c r="BO92" s="232"/>
      <c r="BP92" s="366"/>
      <c r="BQ92" s="368"/>
      <c r="BR92" s="232"/>
      <c r="BS92" s="366"/>
      <c r="BT92" s="368"/>
      <c r="BU92" s="232"/>
      <c r="BV92" s="366"/>
      <c r="BW92" s="368"/>
      <c r="BX92" s="232"/>
      <c r="BY92" s="366"/>
      <c r="BZ92" s="368"/>
      <c r="CA92" s="232"/>
      <c r="CB92" s="366"/>
      <c r="CC92" s="368"/>
      <c r="CD92" s="232"/>
      <c r="CE92" s="366"/>
      <c r="CF92" s="368"/>
      <c r="CG92" s="232"/>
    </row>
    <row r="93" spans="1:85" x14ac:dyDescent="0.25">
      <c r="D93" s="494" t="s">
        <v>917</v>
      </c>
      <c r="M93" s="513" t="s">
        <v>377</v>
      </c>
      <c r="N93" s="9" t="s">
        <v>378</v>
      </c>
      <c r="O93" s="9"/>
      <c r="P93" s="9"/>
      <c r="Q93" s="9"/>
      <c r="R93" s="9" t="s">
        <v>379</v>
      </c>
      <c r="S93" s="9"/>
      <c r="T93" s="9"/>
      <c r="AD93" s="376"/>
      <c r="AE93" s="376" t="s">
        <v>998</v>
      </c>
      <c r="AF93" s="96" t="s">
        <v>990</v>
      </c>
      <c r="AG93" s="129"/>
      <c r="AH93" s="52"/>
      <c r="AI93" s="66"/>
      <c r="AJ93" s="129"/>
      <c r="AK93" s="52"/>
      <c r="AL93" s="66"/>
      <c r="AM93" s="129"/>
      <c r="AN93" s="52"/>
      <c r="AO93" s="66"/>
      <c r="AP93" s="129"/>
      <c r="AQ93" s="52"/>
      <c r="AR93" s="66"/>
      <c r="AS93" s="129"/>
      <c r="AT93" s="52"/>
      <c r="AU93" s="66"/>
      <c r="AV93" s="129"/>
      <c r="AW93" s="52"/>
      <c r="AX93" s="66"/>
      <c r="AY93" s="129"/>
      <c r="AZ93" s="52"/>
      <c r="BA93" s="66"/>
      <c r="BB93" s="129"/>
      <c r="BC93" s="52"/>
      <c r="BD93" s="66"/>
      <c r="BG93" s="376"/>
      <c r="BH93" s="376" t="s">
        <v>998</v>
      </c>
      <c r="BI93" s="96" t="s">
        <v>990</v>
      </c>
      <c r="BJ93" s="129"/>
      <c r="BK93" s="52"/>
      <c r="BL93" s="66"/>
      <c r="BM93" s="129"/>
      <c r="BN93" s="52"/>
      <c r="BO93" s="66"/>
      <c r="BP93" s="129"/>
      <c r="BQ93" s="52"/>
      <c r="BR93" s="66"/>
      <c r="BS93" s="129"/>
      <c r="BT93" s="52"/>
      <c r="BU93" s="66"/>
      <c r="BV93" s="129"/>
      <c r="BW93" s="52"/>
      <c r="BX93" s="66"/>
      <c r="BY93" s="129"/>
      <c r="BZ93" s="52"/>
      <c r="CA93" s="66"/>
      <c r="CB93" s="129"/>
      <c r="CC93" s="52"/>
      <c r="CD93" s="66"/>
      <c r="CE93" s="129"/>
      <c r="CF93" s="52"/>
      <c r="CG93" s="66"/>
    </row>
    <row r="94" spans="1:85" ht="15.75" thickBot="1" x14ac:dyDescent="0.3">
      <c r="D94" s="2" t="s">
        <v>435</v>
      </c>
      <c r="M94" s="9"/>
      <c r="N94" s="9" t="s">
        <v>365</v>
      </c>
      <c r="O94" s="9"/>
      <c r="P94" s="9"/>
      <c r="Q94" s="9"/>
      <c r="R94" s="9" t="s">
        <v>380</v>
      </c>
      <c r="S94" s="9"/>
      <c r="T94" s="9"/>
      <c r="AD94" s="377"/>
      <c r="AE94" s="377" t="s">
        <v>998</v>
      </c>
      <c r="AF94" s="97" t="s">
        <v>991</v>
      </c>
      <c r="AG94" s="50"/>
      <c r="AH94" s="130"/>
      <c r="AI94" s="51"/>
      <c r="AJ94" s="50"/>
      <c r="AK94" s="130"/>
      <c r="AL94" s="51"/>
      <c r="AM94" s="50"/>
      <c r="AN94" s="130"/>
      <c r="AO94" s="51"/>
      <c r="AP94" s="50"/>
      <c r="AQ94" s="130"/>
      <c r="AR94" s="51"/>
      <c r="AS94" s="50"/>
      <c r="AT94" s="130"/>
      <c r="AU94" s="51"/>
      <c r="AV94" s="50"/>
      <c r="AW94" s="130"/>
      <c r="AX94" s="51"/>
      <c r="AY94" s="50"/>
      <c r="AZ94" s="130"/>
      <c r="BA94" s="51"/>
      <c r="BB94" s="50"/>
      <c r="BC94" s="130"/>
      <c r="BD94" s="51"/>
      <c r="BG94" s="377"/>
      <c r="BH94" s="377" t="s">
        <v>998</v>
      </c>
      <c r="BI94" s="97" t="s">
        <v>991</v>
      </c>
      <c r="BJ94" s="50"/>
      <c r="BK94" s="130"/>
      <c r="BL94" s="51"/>
      <c r="BM94" s="50"/>
      <c r="BN94" s="130"/>
      <c r="BO94" s="51"/>
      <c r="BP94" s="50"/>
      <c r="BQ94" s="130"/>
      <c r="BR94" s="51"/>
      <c r="BS94" s="50"/>
      <c r="BT94" s="130"/>
      <c r="BU94" s="51"/>
      <c r="BV94" s="50"/>
      <c r="BW94" s="130"/>
      <c r="BX94" s="51"/>
      <c r="BY94" s="50"/>
      <c r="BZ94" s="130"/>
      <c r="CA94" s="51"/>
      <c r="CB94" s="50"/>
      <c r="CC94" s="130"/>
      <c r="CD94" s="51"/>
      <c r="CE94" s="50"/>
      <c r="CF94" s="130"/>
      <c r="CG94" s="51"/>
    </row>
    <row r="95" spans="1:85" ht="15.75" thickBot="1" x14ac:dyDescent="0.3">
      <c r="D95" t="s">
        <v>2693</v>
      </c>
      <c r="AD95" s="378" t="s">
        <v>986</v>
      </c>
      <c r="AE95" s="378" t="s">
        <v>115</v>
      </c>
      <c r="AF95" s="363" t="s">
        <v>989</v>
      </c>
      <c r="AG95" s="356"/>
      <c r="AH95" s="358"/>
      <c r="AI95" s="121"/>
      <c r="AJ95" s="356"/>
      <c r="AK95" s="358"/>
      <c r="AL95" s="121"/>
      <c r="AM95" s="356"/>
      <c r="AN95" s="358"/>
      <c r="AO95" s="121"/>
      <c r="AP95" s="356"/>
      <c r="AQ95" s="358"/>
      <c r="AR95" s="121"/>
      <c r="AS95" s="356"/>
      <c r="AT95" s="358"/>
      <c r="AU95" s="121"/>
      <c r="AV95" s="356"/>
      <c r="AW95" s="358"/>
      <c r="AX95" s="121"/>
      <c r="AY95" s="356"/>
      <c r="AZ95" s="358"/>
      <c r="BA95" s="121"/>
      <c r="BB95" s="356"/>
      <c r="BC95" s="358"/>
      <c r="BD95" s="121"/>
      <c r="BG95" s="378" t="s">
        <v>986</v>
      </c>
      <c r="BH95" s="378" t="s">
        <v>115</v>
      </c>
      <c r="BI95" s="363" t="s">
        <v>989</v>
      </c>
      <c r="BJ95" s="356"/>
      <c r="BK95" s="358"/>
      <c r="BL95" s="121"/>
      <c r="BM95" s="356"/>
      <c r="BN95" s="358"/>
      <c r="BO95" s="121"/>
      <c r="BP95" s="356"/>
      <c r="BQ95" s="358"/>
      <c r="BR95" s="121"/>
      <c r="BS95" s="356"/>
      <c r="BT95" s="358"/>
      <c r="BU95" s="121"/>
      <c r="BV95" s="356"/>
      <c r="BW95" s="358"/>
      <c r="BX95" s="121"/>
      <c r="BY95" s="356"/>
      <c r="BZ95" s="358"/>
      <c r="CA95" s="121"/>
      <c r="CB95" s="356"/>
      <c r="CC95" s="358"/>
      <c r="CD95" s="121"/>
      <c r="CE95" s="356"/>
      <c r="CF95" s="358"/>
      <c r="CG95" s="121"/>
    </row>
    <row r="96" spans="1:85" ht="15.75" thickBot="1" x14ac:dyDescent="0.3">
      <c r="M96" s="513" t="s">
        <v>1036</v>
      </c>
      <c r="N96" s="9" t="s">
        <v>1930</v>
      </c>
      <c r="O96" s="9"/>
      <c r="P96" s="9"/>
      <c r="Q96" s="9"/>
      <c r="R96" s="9" t="s">
        <v>1931</v>
      </c>
      <c r="AD96" s="379" t="s">
        <v>987</v>
      </c>
      <c r="AE96" s="379" t="s">
        <v>115</v>
      </c>
      <c r="AF96" s="97" t="s">
        <v>989</v>
      </c>
      <c r="AG96" s="367"/>
      <c r="AH96" s="131"/>
      <c r="AI96" s="54"/>
      <c r="AJ96" s="367"/>
      <c r="AK96" s="131"/>
      <c r="AL96" s="54"/>
      <c r="AM96" s="367"/>
      <c r="AN96" s="131"/>
      <c r="AO96" s="54"/>
      <c r="AP96" s="367"/>
      <c r="AQ96" s="131"/>
      <c r="AR96" s="54"/>
      <c r="AS96" s="367"/>
      <c r="AT96" s="131"/>
      <c r="AU96" s="54"/>
      <c r="AV96" s="367"/>
      <c r="AW96" s="131"/>
      <c r="AX96" s="54"/>
      <c r="AY96" s="367"/>
      <c r="AZ96" s="131"/>
      <c r="BA96" s="54"/>
      <c r="BB96" s="367"/>
      <c r="BC96" s="131"/>
      <c r="BD96" s="54"/>
      <c r="BG96" s="379" t="s">
        <v>987</v>
      </c>
      <c r="BH96" s="379" t="s">
        <v>115</v>
      </c>
      <c r="BI96" s="97" t="s">
        <v>989</v>
      </c>
      <c r="BJ96" s="367"/>
      <c r="BK96" s="131"/>
      <c r="BL96" s="54"/>
      <c r="BM96" s="367"/>
      <c r="BN96" s="131"/>
      <c r="BO96" s="54"/>
      <c r="BP96" s="367"/>
      <c r="BQ96" s="131"/>
      <c r="BR96" s="54"/>
      <c r="BS96" s="367"/>
      <c r="BT96" s="131"/>
      <c r="BU96" s="54"/>
      <c r="BV96" s="367"/>
      <c r="BW96" s="131"/>
      <c r="BX96" s="54"/>
      <c r="BY96" s="367"/>
      <c r="BZ96" s="131"/>
      <c r="CA96" s="54"/>
      <c r="CB96" s="367"/>
      <c r="CC96" s="131"/>
      <c r="CD96" s="54"/>
      <c r="CE96" s="367"/>
      <c r="CF96" s="131"/>
      <c r="CG96" s="54"/>
    </row>
    <row r="97" spans="4:85" ht="15.75" thickBot="1" x14ac:dyDescent="0.3">
      <c r="D97" s="384" t="s">
        <v>2647</v>
      </c>
      <c r="N97" s="9" t="s">
        <v>365</v>
      </c>
      <c r="O97" s="9"/>
      <c r="P97" s="9"/>
      <c r="Q97" s="9"/>
      <c r="R97" s="9" t="s">
        <v>1932</v>
      </c>
      <c r="AD97" s="379" t="s">
        <v>988</v>
      </c>
      <c r="AE97" s="379" t="s">
        <v>115</v>
      </c>
      <c r="AF97" s="97" t="s">
        <v>989</v>
      </c>
      <c r="AG97" s="50"/>
      <c r="AH97" s="130"/>
      <c r="AI97" s="51"/>
      <c r="AJ97" s="50"/>
      <c r="AK97" s="130"/>
      <c r="AL97" s="51"/>
      <c r="AM97" s="50"/>
      <c r="AN97" s="130"/>
      <c r="AO97" s="51"/>
      <c r="AP97" s="50"/>
      <c r="AQ97" s="130"/>
      <c r="AR97" s="51"/>
      <c r="AS97" s="50"/>
      <c r="AT97" s="130"/>
      <c r="AU97" s="51"/>
      <c r="AV97" s="50"/>
      <c r="AW97" s="130"/>
      <c r="AX97" s="51"/>
      <c r="AY97" s="50"/>
      <c r="AZ97" s="130"/>
      <c r="BA97" s="51"/>
      <c r="BB97" s="50"/>
      <c r="BC97" s="130"/>
      <c r="BD97" s="51"/>
      <c r="BG97" s="379" t="s">
        <v>988</v>
      </c>
      <c r="BH97" s="379" t="s">
        <v>115</v>
      </c>
      <c r="BI97" s="97" t="s">
        <v>989</v>
      </c>
      <c r="BJ97" s="50"/>
      <c r="BK97" s="130"/>
      <c r="BL97" s="51"/>
      <c r="BM97" s="50"/>
      <c r="BN97" s="130"/>
      <c r="BO97" s="51"/>
      <c r="BP97" s="50"/>
      <c r="BQ97" s="130"/>
      <c r="BR97" s="51"/>
      <c r="BS97" s="50"/>
      <c r="BT97" s="130"/>
      <c r="BU97" s="51"/>
      <c r="BV97" s="50"/>
      <c r="BW97" s="130"/>
      <c r="BX97" s="51"/>
      <c r="BY97" s="50"/>
      <c r="BZ97" s="130"/>
      <c r="CA97" s="51"/>
      <c r="CB97" s="50"/>
      <c r="CC97" s="130"/>
      <c r="CD97" s="51"/>
      <c r="CE97" s="50"/>
      <c r="CF97" s="130"/>
      <c r="CG97" s="51"/>
    </row>
    <row r="98" spans="4:85" ht="15.75" thickBot="1" x14ac:dyDescent="0.3">
      <c r="D98" t="s">
        <v>2690</v>
      </c>
      <c r="AD98" s="379" t="s">
        <v>3050</v>
      </c>
      <c r="AE98" s="379" t="s">
        <v>115</v>
      </c>
      <c r="AF98" s="97" t="s">
        <v>989</v>
      </c>
      <c r="AG98" s="50"/>
      <c r="AH98" s="130"/>
      <c r="AI98" s="51"/>
      <c r="AJ98" s="50"/>
      <c r="AK98" s="130"/>
      <c r="AL98" s="51"/>
      <c r="AM98" s="50"/>
      <c r="AN98" s="130"/>
      <c r="AO98" s="51"/>
      <c r="AP98" s="50"/>
      <c r="AQ98" s="130"/>
      <c r="AR98" s="51"/>
      <c r="AS98" s="50"/>
      <c r="AT98" s="130"/>
      <c r="AU98" s="51"/>
      <c r="AV98" s="50"/>
      <c r="AW98" s="130"/>
      <c r="AX98" s="51"/>
      <c r="AY98" s="50"/>
      <c r="AZ98" s="130"/>
      <c r="BA98" s="51"/>
      <c r="BB98" s="50"/>
      <c r="BC98" s="130"/>
      <c r="BD98" s="51"/>
      <c r="BG98" s="379" t="s">
        <v>3050</v>
      </c>
      <c r="BH98" s="379" t="s">
        <v>115</v>
      </c>
      <c r="BI98" s="97" t="s">
        <v>989</v>
      </c>
      <c r="BJ98" s="50"/>
      <c r="BK98" s="130"/>
      <c r="BL98" s="51"/>
      <c r="BM98" s="50"/>
      <c r="BN98" s="130"/>
      <c r="BO98" s="51"/>
      <c r="BP98" s="50"/>
      <c r="BQ98" s="130"/>
      <c r="BR98" s="51"/>
      <c r="BS98" s="50"/>
      <c r="BT98" s="130"/>
      <c r="BU98" s="51"/>
      <c r="BV98" s="50"/>
      <c r="BW98" s="130"/>
      <c r="BX98" s="51"/>
      <c r="BY98" s="50"/>
      <c r="BZ98" s="130"/>
      <c r="CA98" s="51"/>
      <c r="CB98" s="50"/>
      <c r="CC98" s="130"/>
      <c r="CD98" s="51"/>
      <c r="CE98" s="50"/>
      <c r="CF98" s="130"/>
      <c r="CG98" s="51"/>
    </row>
    <row r="99" spans="4:85" x14ac:dyDescent="0.25">
      <c r="M99" s="513" t="s">
        <v>151</v>
      </c>
      <c r="R99" t="s">
        <v>402</v>
      </c>
    </row>
    <row r="100" spans="4:85" ht="15.75" thickBot="1" x14ac:dyDescent="0.3">
      <c r="D100" s="384" t="s">
        <v>2274</v>
      </c>
      <c r="N100" t="s">
        <v>212</v>
      </c>
      <c r="R100" t="s">
        <v>401</v>
      </c>
    </row>
    <row r="101" spans="4:85" ht="15.75" thickBot="1" x14ac:dyDescent="0.3">
      <c r="D101" t="s">
        <v>939</v>
      </c>
      <c r="R101" t="s">
        <v>152</v>
      </c>
      <c r="AD101" s="625" t="s">
        <v>83</v>
      </c>
      <c r="AE101" s="185"/>
      <c r="AF101" s="185"/>
      <c r="AG101" s="370" t="s">
        <v>997</v>
      </c>
      <c r="AH101" s="448" t="s">
        <v>3051</v>
      </c>
      <c r="AI101" s="148"/>
      <c r="AJ101" s="370" t="s">
        <v>997</v>
      </c>
      <c r="AK101" s="448" t="s">
        <v>3052</v>
      </c>
      <c r="AL101" s="148"/>
      <c r="AM101" s="370" t="s">
        <v>997</v>
      </c>
      <c r="AN101" s="448" t="s">
        <v>3053</v>
      </c>
      <c r="AO101" s="148"/>
      <c r="AP101" s="370" t="s">
        <v>997</v>
      </c>
      <c r="AQ101" s="448" t="s">
        <v>3054</v>
      </c>
      <c r="AR101" s="148"/>
      <c r="AS101" s="370" t="s">
        <v>997</v>
      </c>
      <c r="AT101" s="448" t="s">
        <v>3055</v>
      </c>
      <c r="AU101" s="148"/>
      <c r="AV101" s="370" t="s">
        <v>997</v>
      </c>
      <c r="AW101" s="448" t="s">
        <v>3056</v>
      </c>
      <c r="AX101" s="148"/>
      <c r="AY101" s="370" t="s">
        <v>997</v>
      </c>
      <c r="AZ101" s="448" t="s">
        <v>3057</v>
      </c>
      <c r="BA101" s="148"/>
      <c r="BB101" s="370" t="s">
        <v>997</v>
      </c>
      <c r="BC101" s="624" t="s">
        <v>3058</v>
      </c>
      <c r="BD101" s="148"/>
      <c r="BG101" s="625" t="s">
        <v>2477</v>
      </c>
      <c r="BH101" s="185"/>
      <c r="BI101" s="185"/>
      <c r="BJ101" s="370" t="s">
        <v>997</v>
      </c>
      <c r="BK101" s="448" t="s">
        <v>3051</v>
      </c>
      <c r="BL101" s="148"/>
      <c r="BM101" s="370" t="s">
        <v>997</v>
      </c>
      <c r="BN101" s="448" t="s">
        <v>3052</v>
      </c>
      <c r="BO101" s="148"/>
      <c r="BP101" s="370" t="s">
        <v>997</v>
      </c>
      <c r="BQ101" s="448" t="s">
        <v>3053</v>
      </c>
      <c r="BR101" s="148"/>
      <c r="BS101" s="370" t="s">
        <v>997</v>
      </c>
      <c r="BT101" s="448" t="s">
        <v>3054</v>
      </c>
      <c r="BU101" s="148"/>
      <c r="BV101" s="370" t="s">
        <v>997</v>
      </c>
      <c r="BW101" s="448" t="s">
        <v>3055</v>
      </c>
      <c r="BX101" s="148"/>
      <c r="BY101" s="370" t="s">
        <v>997</v>
      </c>
      <c r="BZ101" s="448" t="s">
        <v>3056</v>
      </c>
      <c r="CA101" s="148"/>
      <c r="CB101" s="370" t="s">
        <v>997</v>
      </c>
      <c r="CC101" s="448" t="s">
        <v>3057</v>
      </c>
      <c r="CD101" s="148"/>
      <c r="CE101" s="370" t="s">
        <v>997</v>
      </c>
      <c r="CF101" s="624" t="s">
        <v>3058</v>
      </c>
      <c r="CG101" s="148"/>
    </row>
    <row r="102" spans="4:85" ht="15.75" thickBot="1" x14ac:dyDescent="0.3">
      <c r="AD102" s="364" t="s">
        <v>993</v>
      </c>
      <c r="AE102" s="369" t="s">
        <v>999</v>
      </c>
      <c r="AF102" s="369" t="s">
        <v>93</v>
      </c>
      <c r="AG102" s="371" t="s">
        <v>70</v>
      </c>
      <c r="AH102" s="154" t="s">
        <v>995</v>
      </c>
      <c r="AI102" s="155" t="s">
        <v>251</v>
      </c>
      <c r="AJ102" s="371" t="s">
        <v>70</v>
      </c>
      <c r="AK102" s="154" t="s">
        <v>995</v>
      </c>
      <c r="AL102" s="155" t="s">
        <v>251</v>
      </c>
      <c r="AM102" s="371" t="s">
        <v>70</v>
      </c>
      <c r="AN102" s="154" t="s">
        <v>995</v>
      </c>
      <c r="AO102" s="155" t="s">
        <v>251</v>
      </c>
      <c r="AP102" s="371" t="s">
        <v>70</v>
      </c>
      <c r="AQ102" s="154" t="s">
        <v>995</v>
      </c>
      <c r="AR102" s="155" t="s">
        <v>251</v>
      </c>
      <c r="AS102" s="371" t="s">
        <v>70</v>
      </c>
      <c r="AT102" s="154" t="s">
        <v>995</v>
      </c>
      <c r="AU102" s="155" t="s">
        <v>251</v>
      </c>
      <c r="AV102" s="371" t="s">
        <v>70</v>
      </c>
      <c r="AW102" s="154" t="s">
        <v>995</v>
      </c>
      <c r="AX102" s="155" t="s">
        <v>251</v>
      </c>
      <c r="AY102" s="371" t="s">
        <v>70</v>
      </c>
      <c r="AZ102" s="154" t="s">
        <v>995</v>
      </c>
      <c r="BA102" s="155" t="s">
        <v>251</v>
      </c>
      <c r="BB102" s="371" t="s">
        <v>70</v>
      </c>
      <c r="BC102" s="154" t="s">
        <v>995</v>
      </c>
      <c r="BD102" s="155" t="s">
        <v>251</v>
      </c>
      <c r="BG102" s="364" t="s">
        <v>993</v>
      </c>
      <c r="BH102" s="369" t="s">
        <v>999</v>
      </c>
      <c r="BI102" s="369" t="s">
        <v>93</v>
      </c>
      <c r="BJ102" s="371" t="s">
        <v>70</v>
      </c>
      <c r="BK102" s="154" t="s">
        <v>995</v>
      </c>
      <c r="BL102" s="155" t="s">
        <v>251</v>
      </c>
      <c r="BM102" s="371" t="s">
        <v>70</v>
      </c>
      <c r="BN102" s="154" t="s">
        <v>995</v>
      </c>
      <c r="BO102" s="155" t="s">
        <v>251</v>
      </c>
      <c r="BP102" s="371" t="s">
        <v>70</v>
      </c>
      <c r="BQ102" s="154" t="s">
        <v>995</v>
      </c>
      <c r="BR102" s="155" t="s">
        <v>251</v>
      </c>
      <c r="BS102" s="371" t="s">
        <v>70</v>
      </c>
      <c r="BT102" s="154" t="s">
        <v>995</v>
      </c>
      <c r="BU102" s="155" t="s">
        <v>251</v>
      </c>
      <c r="BV102" s="371" t="s">
        <v>70</v>
      </c>
      <c r="BW102" s="154" t="s">
        <v>995</v>
      </c>
      <c r="BX102" s="155" t="s">
        <v>251</v>
      </c>
      <c r="BY102" s="371" t="s">
        <v>70</v>
      </c>
      <c r="BZ102" s="154" t="s">
        <v>995</v>
      </c>
      <c r="CA102" s="155" t="s">
        <v>251</v>
      </c>
      <c r="CB102" s="371" t="s">
        <v>70</v>
      </c>
      <c r="CC102" s="154" t="s">
        <v>995</v>
      </c>
      <c r="CD102" s="155" t="s">
        <v>251</v>
      </c>
      <c r="CE102" s="371" t="s">
        <v>70</v>
      </c>
      <c r="CF102" s="154" t="s">
        <v>995</v>
      </c>
      <c r="CG102" s="155" t="s">
        <v>251</v>
      </c>
    </row>
    <row r="103" spans="4:85" x14ac:dyDescent="0.25">
      <c r="D103" s="384" t="s">
        <v>775</v>
      </c>
      <c r="M103" s="513" t="s">
        <v>391</v>
      </c>
      <c r="R103" t="s">
        <v>403</v>
      </c>
      <c r="AD103" s="372" t="s">
        <v>986</v>
      </c>
      <c r="AE103" s="372" t="s">
        <v>115</v>
      </c>
      <c r="AF103" s="125" t="s">
        <v>115</v>
      </c>
      <c r="AG103" s="366"/>
      <c r="AH103" s="368"/>
      <c r="AI103" s="232"/>
      <c r="AJ103" s="366"/>
      <c r="AK103" s="368"/>
      <c r="AL103" s="232"/>
      <c r="AM103" s="366"/>
      <c r="AN103" s="368"/>
      <c r="AO103" s="232"/>
      <c r="AP103" s="366"/>
      <c r="AQ103" s="368"/>
      <c r="AR103" s="232"/>
      <c r="AS103" s="366"/>
      <c r="AT103" s="368"/>
      <c r="AU103" s="232"/>
      <c r="AV103" s="366"/>
      <c r="AW103" s="368"/>
      <c r="AX103" s="232"/>
      <c r="AY103" s="366"/>
      <c r="AZ103" s="368"/>
      <c r="BA103" s="232"/>
      <c r="BB103" s="366"/>
      <c r="BC103" s="368"/>
      <c r="BD103" s="232"/>
      <c r="BG103" s="372" t="s">
        <v>986</v>
      </c>
      <c r="BH103" s="372" t="s">
        <v>115</v>
      </c>
      <c r="BI103" s="125" t="s">
        <v>115</v>
      </c>
      <c r="BJ103" s="366" t="s">
        <v>1251</v>
      </c>
      <c r="BK103" s="368" t="s">
        <v>363</v>
      </c>
      <c r="BL103" s="432" t="s">
        <v>667</v>
      </c>
      <c r="BM103" s="366" t="s">
        <v>1251</v>
      </c>
      <c r="BN103" s="368" t="s">
        <v>450</v>
      </c>
      <c r="BO103" s="432" t="s">
        <v>667</v>
      </c>
      <c r="BP103" s="366" t="s">
        <v>1251</v>
      </c>
      <c r="BQ103" s="368" t="s">
        <v>1262</v>
      </c>
      <c r="BR103" s="432" t="s">
        <v>667</v>
      </c>
      <c r="BS103" s="366"/>
      <c r="BT103" s="368"/>
      <c r="BU103" s="232"/>
      <c r="BV103" s="366"/>
      <c r="BW103" s="368"/>
      <c r="BX103" s="232"/>
      <c r="BY103" s="366"/>
      <c r="BZ103" s="368"/>
      <c r="CA103" s="232"/>
      <c r="CB103" s="366" t="s">
        <v>1214</v>
      </c>
      <c r="CC103" s="368" t="s">
        <v>365</v>
      </c>
      <c r="CD103" s="432" t="s">
        <v>667</v>
      </c>
      <c r="CE103" s="366"/>
      <c r="CF103" s="368"/>
      <c r="CG103" s="232"/>
    </row>
    <row r="104" spans="4:85" x14ac:dyDescent="0.25">
      <c r="N104" t="s">
        <v>450</v>
      </c>
      <c r="R104" t="s">
        <v>404</v>
      </c>
      <c r="AD104" s="373"/>
      <c r="AE104" s="373" t="s">
        <v>115</v>
      </c>
      <c r="AF104" s="96" t="s">
        <v>990</v>
      </c>
      <c r="AG104" s="65"/>
      <c r="AH104" s="53"/>
      <c r="AI104" s="68"/>
      <c r="AJ104" s="65"/>
      <c r="AK104" s="53"/>
      <c r="AL104" s="68"/>
      <c r="AM104" s="65"/>
      <c r="AN104" s="53"/>
      <c r="AO104" s="68"/>
      <c r="AP104" s="65"/>
      <c r="AQ104" s="53"/>
      <c r="AR104" s="68"/>
      <c r="AS104" s="65"/>
      <c r="AT104" s="53"/>
      <c r="AU104" s="68"/>
      <c r="AV104" s="65"/>
      <c r="AW104" s="53"/>
      <c r="AX104" s="68"/>
      <c r="AY104" s="65"/>
      <c r="AZ104" s="53"/>
      <c r="BA104" s="68"/>
      <c r="BB104" s="65"/>
      <c r="BC104" s="53"/>
      <c r="BD104" s="68"/>
      <c r="BG104" s="373"/>
      <c r="BH104" s="373" t="s">
        <v>115</v>
      </c>
      <c r="BI104" s="96" t="s">
        <v>990</v>
      </c>
      <c r="BJ104" s="65"/>
      <c r="BK104" s="53"/>
      <c r="BL104" s="68"/>
      <c r="BM104" s="65"/>
      <c r="BN104" s="53"/>
      <c r="BO104" s="68"/>
      <c r="BP104" s="65"/>
      <c r="BQ104" s="53"/>
      <c r="BR104" s="68"/>
      <c r="BS104" s="65"/>
      <c r="BT104" s="53"/>
      <c r="BU104" s="68"/>
      <c r="BV104" s="65"/>
      <c r="BW104" s="53"/>
      <c r="BX104" s="68"/>
      <c r="BY104" s="65"/>
      <c r="BZ104" s="53"/>
      <c r="CA104" s="68"/>
      <c r="CB104" s="65"/>
      <c r="CC104" s="53"/>
      <c r="CD104" s="68"/>
      <c r="CE104" s="65"/>
      <c r="CF104" s="53"/>
      <c r="CG104" s="68"/>
    </row>
    <row r="105" spans="4:85" ht="15.75" thickBot="1" x14ac:dyDescent="0.3">
      <c r="N105" t="s">
        <v>365</v>
      </c>
      <c r="R105" t="s">
        <v>153</v>
      </c>
      <c r="AD105" s="374"/>
      <c r="AE105" s="374" t="s">
        <v>115</v>
      </c>
      <c r="AF105" s="97" t="s">
        <v>991</v>
      </c>
      <c r="AG105" s="367"/>
      <c r="AH105" s="131"/>
      <c r="AI105" s="54"/>
      <c r="AJ105" s="367"/>
      <c r="AK105" s="131"/>
      <c r="AL105" s="54"/>
      <c r="AM105" s="367"/>
      <c r="AN105" s="131"/>
      <c r="AO105" s="54"/>
      <c r="AP105" s="367"/>
      <c r="AQ105" s="131"/>
      <c r="AR105" s="54"/>
      <c r="AS105" s="367"/>
      <c r="AT105" s="131"/>
      <c r="AU105" s="54"/>
      <c r="AV105" s="367"/>
      <c r="AW105" s="131"/>
      <c r="AX105" s="54"/>
      <c r="AY105" s="367"/>
      <c r="AZ105" s="131"/>
      <c r="BA105" s="54"/>
      <c r="BB105" s="367"/>
      <c r="BC105" s="131"/>
      <c r="BD105" s="54"/>
      <c r="BG105" s="374"/>
      <c r="BH105" s="374" t="s">
        <v>115</v>
      </c>
      <c r="BI105" s="97" t="s">
        <v>991</v>
      </c>
      <c r="BJ105" s="367"/>
      <c r="BK105" s="131"/>
      <c r="BL105" s="54"/>
      <c r="BM105" s="367"/>
      <c r="BN105" s="131"/>
      <c r="BO105" s="54"/>
      <c r="BP105" s="367"/>
      <c r="BQ105" s="131"/>
      <c r="BR105" s="54"/>
      <c r="BS105" s="367"/>
      <c r="BT105" s="131"/>
      <c r="BU105" s="54"/>
      <c r="BV105" s="367"/>
      <c r="BW105" s="131"/>
      <c r="BX105" s="54"/>
      <c r="BY105" s="367"/>
      <c r="BZ105" s="131"/>
      <c r="CA105" s="54"/>
      <c r="CB105" s="367"/>
      <c r="CC105" s="131"/>
      <c r="CD105" s="54"/>
      <c r="CE105" s="367"/>
      <c r="CF105" s="131"/>
      <c r="CG105" s="54"/>
    </row>
    <row r="106" spans="4:85" x14ac:dyDescent="0.25">
      <c r="D106" s="290" t="s">
        <v>4008</v>
      </c>
      <c r="AD106" s="372" t="s">
        <v>987</v>
      </c>
      <c r="AE106" s="372" t="s">
        <v>115</v>
      </c>
      <c r="AF106" s="125" t="s">
        <v>115</v>
      </c>
      <c r="AG106" s="366"/>
      <c r="AH106" s="368"/>
      <c r="AI106" s="232"/>
      <c r="AJ106" s="366"/>
      <c r="AK106" s="368"/>
      <c r="AL106" s="232"/>
      <c r="AM106" s="366"/>
      <c r="AN106" s="368"/>
      <c r="AO106" s="232"/>
      <c r="AP106" s="366"/>
      <c r="AQ106" s="368"/>
      <c r="AR106" s="232"/>
      <c r="AS106" s="366"/>
      <c r="AT106" s="368"/>
      <c r="AU106" s="232"/>
      <c r="AV106" s="366"/>
      <c r="AW106" s="368"/>
      <c r="AX106" s="232"/>
      <c r="AY106" s="366"/>
      <c r="AZ106" s="368"/>
      <c r="BA106" s="232"/>
      <c r="BB106" s="366"/>
      <c r="BC106" s="368"/>
      <c r="BD106" s="232"/>
      <c r="BG106" s="372" t="s">
        <v>987</v>
      </c>
      <c r="BH106" s="372" t="s">
        <v>115</v>
      </c>
      <c r="BI106" s="125" t="s">
        <v>115</v>
      </c>
      <c r="BJ106" s="366" t="s">
        <v>1251</v>
      </c>
      <c r="BK106" s="368" t="s">
        <v>362</v>
      </c>
      <c r="BL106" s="432" t="s">
        <v>667</v>
      </c>
      <c r="BM106" s="366"/>
      <c r="BN106" s="368"/>
      <c r="BO106" s="232"/>
      <c r="BP106" s="366"/>
      <c r="BQ106" s="368"/>
      <c r="BR106" s="232"/>
      <c r="BS106" s="366"/>
      <c r="BT106" s="368"/>
      <c r="BU106" s="232"/>
      <c r="BV106" s="366"/>
      <c r="BW106" s="368"/>
      <c r="BX106" s="232"/>
      <c r="BY106" s="366"/>
      <c r="BZ106" s="368"/>
      <c r="CA106" s="232"/>
      <c r="CB106" s="366"/>
      <c r="CC106" s="368"/>
      <c r="CD106" s="232"/>
      <c r="CE106" s="366"/>
      <c r="CF106" s="368"/>
      <c r="CG106" s="232"/>
    </row>
    <row r="107" spans="4:85" x14ac:dyDescent="0.25">
      <c r="D107" t="s">
        <v>4009</v>
      </c>
      <c r="M107" s="513" t="s">
        <v>424</v>
      </c>
      <c r="N107" t="s">
        <v>364</v>
      </c>
      <c r="R107" t="s">
        <v>539</v>
      </c>
      <c r="AD107" s="373"/>
      <c r="AE107" s="373" t="s">
        <v>115</v>
      </c>
      <c r="AF107" s="96" t="s">
        <v>990</v>
      </c>
      <c r="AG107" s="65"/>
      <c r="AH107" s="53"/>
      <c r="AI107" s="68"/>
      <c r="AJ107" s="65"/>
      <c r="AK107" s="53"/>
      <c r="AL107" s="68"/>
      <c r="AM107" s="65"/>
      <c r="AN107" s="53"/>
      <c r="AO107" s="68"/>
      <c r="AP107" s="65"/>
      <c r="AQ107" s="53"/>
      <c r="AR107" s="68"/>
      <c r="AS107" s="65"/>
      <c r="AT107" s="53"/>
      <c r="AU107" s="68"/>
      <c r="AV107" s="65"/>
      <c r="AW107" s="53"/>
      <c r="AX107" s="68"/>
      <c r="AY107" s="65"/>
      <c r="AZ107" s="53"/>
      <c r="BA107" s="68"/>
      <c r="BB107" s="65"/>
      <c r="BC107" s="53"/>
      <c r="BD107" s="68"/>
      <c r="BG107" s="373"/>
      <c r="BH107" s="373" t="s">
        <v>115</v>
      </c>
      <c r="BI107" s="96" t="s">
        <v>990</v>
      </c>
      <c r="BJ107" s="65"/>
      <c r="BK107" s="53"/>
      <c r="BL107" s="68"/>
      <c r="BM107" s="65"/>
      <c r="BN107" s="53"/>
      <c r="BO107" s="68"/>
      <c r="BP107" s="65"/>
      <c r="BQ107" s="53"/>
      <c r="BR107" s="68"/>
      <c r="BS107" s="65"/>
      <c r="BT107" s="53"/>
      <c r="BU107" s="68"/>
      <c r="BV107" s="65"/>
      <c r="BW107" s="53"/>
      <c r="BX107" s="68"/>
      <c r="BY107" s="65"/>
      <c r="BZ107" s="53"/>
      <c r="CA107" s="68"/>
      <c r="CB107" s="65"/>
      <c r="CC107" s="53"/>
      <c r="CD107" s="68"/>
      <c r="CE107" s="65"/>
      <c r="CF107" s="53"/>
      <c r="CG107" s="68"/>
    </row>
    <row r="108" spans="4:85" ht="15.75" thickBot="1" x14ac:dyDescent="0.3">
      <c r="D108" t="s">
        <v>4441</v>
      </c>
      <c r="N108" t="s">
        <v>364</v>
      </c>
      <c r="R108" t="s">
        <v>428</v>
      </c>
      <c r="AD108" s="374"/>
      <c r="AE108" s="374" t="s">
        <v>115</v>
      </c>
      <c r="AF108" s="97" t="s">
        <v>991</v>
      </c>
      <c r="AG108" s="367"/>
      <c r="AH108" s="131"/>
      <c r="AI108" s="54"/>
      <c r="AJ108" s="367"/>
      <c r="AK108" s="131"/>
      <c r="AL108" s="54"/>
      <c r="AM108" s="367"/>
      <c r="AN108" s="131"/>
      <c r="AO108" s="54"/>
      <c r="AP108" s="367"/>
      <c r="AQ108" s="131"/>
      <c r="AR108" s="54"/>
      <c r="AS108" s="367"/>
      <c r="AT108" s="131"/>
      <c r="AU108" s="54"/>
      <c r="AV108" s="367"/>
      <c r="AW108" s="131"/>
      <c r="AX108" s="54"/>
      <c r="AY108" s="367"/>
      <c r="AZ108" s="131"/>
      <c r="BA108" s="54"/>
      <c r="BB108" s="367"/>
      <c r="BC108" s="131"/>
      <c r="BD108" s="54"/>
      <c r="BG108" s="374"/>
      <c r="BH108" s="374" t="s">
        <v>115</v>
      </c>
      <c r="BI108" s="97" t="s">
        <v>991</v>
      </c>
      <c r="BJ108" s="367"/>
      <c r="BK108" s="131"/>
      <c r="BL108" s="54"/>
      <c r="BM108" s="367"/>
      <c r="BN108" s="131"/>
      <c r="BO108" s="54"/>
      <c r="BP108" s="367"/>
      <c r="BQ108" s="131"/>
      <c r="BR108" s="54"/>
      <c r="BS108" s="367"/>
      <c r="BT108" s="131"/>
      <c r="BU108" s="54"/>
      <c r="BV108" s="367"/>
      <c r="BW108" s="131"/>
      <c r="BX108" s="54"/>
      <c r="BY108" s="367"/>
      <c r="BZ108" s="131"/>
      <c r="CA108" s="54"/>
      <c r="CB108" s="367"/>
      <c r="CC108" s="131"/>
      <c r="CD108" s="54"/>
      <c r="CE108" s="367"/>
      <c r="CF108" s="131"/>
      <c r="CG108" s="54"/>
    </row>
    <row r="109" spans="4:85" x14ac:dyDescent="0.25">
      <c r="D109" t="s">
        <v>4010</v>
      </c>
      <c r="N109" t="s">
        <v>364</v>
      </c>
      <c r="O109" t="s">
        <v>425</v>
      </c>
      <c r="R109" t="s">
        <v>540</v>
      </c>
      <c r="AD109" s="372" t="s">
        <v>988</v>
      </c>
      <c r="AE109" s="372" t="s">
        <v>115</v>
      </c>
      <c r="AF109" s="125" t="s">
        <v>115</v>
      </c>
      <c r="AG109" s="366"/>
      <c r="AH109" s="368"/>
      <c r="AI109" s="232"/>
      <c r="AJ109" s="366"/>
      <c r="AK109" s="368"/>
      <c r="AL109" s="232"/>
      <c r="AM109" s="366"/>
      <c r="AN109" s="368"/>
      <c r="AO109" s="232"/>
      <c r="AP109" s="366"/>
      <c r="AQ109" s="368"/>
      <c r="AR109" s="232"/>
      <c r="AS109" s="366"/>
      <c r="AT109" s="368"/>
      <c r="AU109" s="232"/>
      <c r="AV109" s="366"/>
      <c r="AW109" s="368"/>
      <c r="AX109" s="232"/>
      <c r="AY109" s="366"/>
      <c r="AZ109" s="368"/>
      <c r="BA109" s="232"/>
      <c r="BB109" s="366"/>
      <c r="BC109" s="368"/>
      <c r="BD109" s="232"/>
      <c r="BG109" s="372" t="s">
        <v>988</v>
      </c>
      <c r="BH109" s="372" t="s">
        <v>115</v>
      </c>
      <c r="BI109" s="125" t="s">
        <v>115</v>
      </c>
      <c r="BJ109" s="366"/>
      <c r="BK109" s="368"/>
      <c r="BL109" s="232"/>
      <c r="BM109" s="366"/>
      <c r="BN109" s="368"/>
      <c r="BO109" s="232"/>
      <c r="BP109" s="366"/>
      <c r="BQ109" s="368"/>
      <c r="BR109" s="232"/>
      <c r="BS109" s="366"/>
      <c r="BT109" s="368"/>
      <c r="BU109" s="232"/>
      <c r="BV109" s="366"/>
      <c r="BW109" s="368"/>
      <c r="BX109" s="232"/>
      <c r="BY109" s="366"/>
      <c r="BZ109" s="368"/>
      <c r="CA109" s="232"/>
      <c r="CB109" s="366"/>
      <c r="CC109" s="368"/>
      <c r="CD109" s="232"/>
      <c r="CE109" s="366"/>
      <c r="CF109" s="368"/>
      <c r="CG109" s="232"/>
    </row>
    <row r="110" spans="4:85" x14ac:dyDescent="0.25">
      <c r="D110" t="s">
        <v>4011</v>
      </c>
      <c r="N110" t="s">
        <v>426</v>
      </c>
      <c r="R110" t="s">
        <v>427</v>
      </c>
      <c r="AD110" s="373"/>
      <c r="AE110" s="373" t="s">
        <v>115</v>
      </c>
      <c r="AF110" s="96" t="s">
        <v>990</v>
      </c>
      <c r="AG110" s="65"/>
      <c r="AH110" s="53"/>
      <c r="AI110" s="68"/>
      <c r="AJ110" s="65"/>
      <c r="AK110" s="53"/>
      <c r="AL110" s="68"/>
      <c r="AM110" s="65"/>
      <c r="AN110" s="53"/>
      <c r="AO110" s="68"/>
      <c r="AP110" s="65"/>
      <c r="AQ110" s="53"/>
      <c r="AR110" s="68"/>
      <c r="AS110" s="65"/>
      <c r="AT110" s="53"/>
      <c r="AU110" s="68"/>
      <c r="AV110" s="65"/>
      <c r="AW110" s="53"/>
      <c r="AX110" s="68"/>
      <c r="AY110" s="65"/>
      <c r="AZ110" s="53"/>
      <c r="BA110" s="68"/>
      <c r="BB110" s="65"/>
      <c r="BC110" s="53"/>
      <c r="BD110" s="68"/>
      <c r="BG110" s="373"/>
      <c r="BH110" s="373" t="s">
        <v>115</v>
      </c>
      <c r="BI110" s="96" t="s">
        <v>990</v>
      </c>
      <c r="BJ110" s="65"/>
      <c r="BK110" s="53"/>
      <c r="BL110" s="68"/>
      <c r="BM110" s="65"/>
      <c r="BN110" s="53"/>
      <c r="BO110" s="68"/>
      <c r="BP110" s="65"/>
      <c r="BQ110" s="53"/>
      <c r="BR110" s="68"/>
      <c r="BS110" s="65"/>
      <c r="BT110" s="53"/>
      <c r="BU110" s="68"/>
      <c r="BV110" s="65"/>
      <c r="BW110" s="53"/>
      <c r="BX110" s="68"/>
      <c r="BY110" s="65"/>
      <c r="BZ110" s="53"/>
      <c r="CA110" s="68"/>
      <c r="CB110" s="65"/>
      <c r="CC110" s="53"/>
      <c r="CD110" s="68"/>
      <c r="CE110" s="65"/>
      <c r="CF110" s="53"/>
      <c r="CG110" s="68"/>
    </row>
    <row r="111" spans="4:85" ht="15.75" thickBot="1" x14ac:dyDescent="0.3">
      <c r="AD111" s="374"/>
      <c r="AE111" s="374" t="s">
        <v>115</v>
      </c>
      <c r="AF111" s="97" t="s">
        <v>991</v>
      </c>
      <c r="AG111" s="367"/>
      <c r="AH111" s="131"/>
      <c r="AI111" s="54"/>
      <c r="AJ111" s="367"/>
      <c r="AK111" s="131"/>
      <c r="AL111" s="54"/>
      <c r="AM111" s="367"/>
      <c r="AN111" s="131"/>
      <c r="AO111" s="54"/>
      <c r="AP111" s="367"/>
      <c r="AQ111" s="131"/>
      <c r="AR111" s="54"/>
      <c r="AS111" s="367"/>
      <c r="AT111" s="131"/>
      <c r="AU111" s="54"/>
      <c r="AV111" s="367"/>
      <c r="AW111" s="131"/>
      <c r="AX111" s="54"/>
      <c r="AY111" s="367"/>
      <c r="AZ111" s="131"/>
      <c r="BA111" s="54"/>
      <c r="BB111" s="367"/>
      <c r="BC111" s="131"/>
      <c r="BD111" s="54"/>
      <c r="BG111" s="374"/>
      <c r="BH111" s="374" t="s">
        <v>115</v>
      </c>
      <c r="BI111" s="97" t="s">
        <v>991</v>
      </c>
      <c r="BJ111" s="367"/>
      <c r="BK111" s="131"/>
      <c r="BL111" s="54"/>
      <c r="BM111" s="367"/>
      <c r="BN111" s="131"/>
      <c r="BO111" s="54"/>
      <c r="BP111" s="367"/>
      <c r="BQ111" s="131"/>
      <c r="BR111" s="54"/>
      <c r="BS111" s="367"/>
      <c r="BT111" s="131"/>
      <c r="BU111" s="54"/>
      <c r="BV111" s="367"/>
      <c r="BW111" s="131"/>
      <c r="BX111" s="54"/>
      <c r="BY111" s="367"/>
      <c r="BZ111" s="131"/>
      <c r="CA111" s="54"/>
      <c r="CB111" s="367"/>
      <c r="CC111" s="131"/>
      <c r="CD111" s="54"/>
      <c r="CE111" s="367"/>
      <c r="CF111" s="131"/>
      <c r="CG111" s="54"/>
    </row>
    <row r="112" spans="4:85" x14ac:dyDescent="0.25">
      <c r="M112" s="513" t="s">
        <v>1055</v>
      </c>
      <c r="O112" t="s">
        <v>364</v>
      </c>
      <c r="R112" t="s">
        <v>1056</v>
      </c>
      <c r="AD112" s="372" t="s">
        <v>3050</v>
      </c>
      <c r="AE112" s="372" t="s">
        <v>115</v>
      </c>
      <c r="AF112" s="125" t="s">
        <v>115</v>
      </c>
      <c r="AG112" s="366"/>
      <c r="AH112" s="368"/>
      <c r="AI112" s="232"/>
      <c r="AJ112" s="366"/>
      <c r="AK112" s="368"/>
      <c r="AL112" s="232"/>
      <c r="AM112" s="366"/>
      <c r="AN112" s="368"/>
      <c r="AO112" s="232"/>
      <c r="AP112" s="366"/>
      <c r="AQ112" s="368"/>
      <c r="AR112" s="232"/>
      <c r="AS112" s="366"/>
      <c r="AT112" s="368"/>
      <c r="AU112" s="232"/>
      <c r="AV112" s="366"/>
      <c r="AW112" s="368"/>
      <c r="AX112" s="232"/>
      <c r="AY112" s="366"/>
      <c r="AZ112" s="368"/>
      <c r="BA112" s="232"/>
      <c r="BB112" s="366"/>
      <c r="BC112" s="368"/>
      <c r="BD112" s="232"/>
      <c r="BG112" s="372" t="s">
        <v>3050</v>
      </c>
      <c r="BH112" s="372" t="s">
        <v>115</v>
      </c>
      <c r="BI112" s="125" t="s">
        <v>115</v>
      </c>
      <c r="BJ112" s="366"/>
      <c r="BK112" s="368"/>
      <c r="BL112" s="232"/>
      <c r="BM112" s="366"/>
      <c r="BN112" s="368"/>
      <c r="BO112" s="232"/>
      <c r="BP112" s="366"/>
      <c r="BQ112" s="368"/>
      <c r="BR112" s="232"/>
      <c r="BS112" s="366"/>
      <c r="BT112" s="368"/>
      <c r="BU112" s="232"/>
      <c r="BV112" s="366"/>
      <c r="BW112" s="368"/>
      <c r="BX112" s="232"/>
      <c r="BY112" s="366"/>
      <c r="BZ112" s="368"/>
      <c r="CA112" s="232"/>
      <c r="CB112" s="366"/>
      <c r="CC112" s="368"/>
      <c r="CD112" s="232"/>
      <c r="CE112" s="366"/>
      <c r="CF112" s="368"/>
      <c r="CG112" s="232"/>
    </row>
    <row r="113" spans="4:85" x14ac:dyDescent="0.25">
      <c r="D113" s="290" t="s">
        <v>3773</v>
      </c>
      <c r="N113" t="s">
        <v>450</v>
      </c>
      <c r="O113" t="s">
        <v>364</v>
      </c>
      <c r="R113" t="s">
        <v>1057</v>
      </c>
      <c r="AD113" s="373"/>
      <c r="AE113" s="373" t="s">
        <v>115</v>
      </c>
      <c r="AF113" s="96" t="s">
        <v>990</v>
      </c>
      <c r="AG113" s="129"/>
      <c r="AH113" s="52"/>
      <c r="AI113" s="66"/>
      <c r="AJ113" s="129"/>
      <c r="AK113" s="52"/>
      <c r="AL113" s="66"/>
      <c r="AM113" s="129"/>
      <c r="AN113" s="52"/>
      <c r="AO113" s="66"/>
      <c r="AP113" s="129"/>
      <c r="AQ113" s="52"/>
      <c r="AR113" s="66"/>
      <c r="AS113" s="129"/>
      <c r="AT113" s="52"/>
      <c r="AU113" s="66"/>
      <c r="AV113" s="129"/>
      <c r="AW113" s="52"/>
      <c r="AX113" s="66"/>
      <c r="AY113" s="129"/>
      <c r="AZ113" s="52"/>
      <c r="BA113" s="66"/>
      <c r="BB113" s="129"/>
      <c r="BC113" s="52"/>
      <c r="BD113" s="66"/>
      <c r="BG113" s="373"/>
      <c r="BH113" s="373" t="s">
        <v>115</v>
      </c>
      <c r="BI113" s="96" t="s">
        <v>990</v>
      </c>
      <c r="BJ113" s="129"/>
      <c r="BK113" s="52"/>
      <c r="BL113" s="66"/>
      <c r="BM113" s="129"/>
      <c r="BN113" s="52"/>
      <c r="BO113" s="66"/>
      <c r="BP113" s="129"/>
      <c r="BQ113" s="52"/>
      <c r="BR113" s="66"/>
      <c r="BS113" s="129"/>
      <c r="BT113" s="52"/>
      <c r="BU113" s="66"/>
      <c r="BV113" s="129"/>
      <c r="BW113" s="52"/>
      <c r="BX113" s="66"/>
      <c r="BY113" s="129"/>
      <c r="BZ113" s="52"/>
      <c r="CA113" s="66"/>
      <c r="CB113" s="129"/>
      <c r="CC113" s="52"/>
      <c r="CD113" s="66"/>
      <c r="CE113" s="129"/>
      <c r="CF113" s="52"/>
      <c r="CG113" s="66"/>
    </row>
    <row r="114" spans="4:85" ht="15.75" thickBot="1" x14ac:dyDescent="0.3">
      <c r="D114" t="s">
        <v>2614</v>
      </c>
      <c r="AD114" s="374"/>
      <c r="AE114" s="374" t="s">
        <v>115</v>
      </c>
      <c r="AF114" s="97" t="s">
        <v>991</v>
      </c>
      <c r="AG114" s="50"/>
      <c r="AH114" s="130"/>
      <c r="AI114" s="51"/>
      <c r="AJ114" s="50"/>
      <c r="AK114" s="130"/>
      <c r="AL114" s="51"/>
      <c r="AM114" s="50"/>
      <c r="AN114" s="130"/>
      <c r="AO114" s="51"/>
      <c r="AP114" s="50"/>
      <c r="AQ114" s="130"/>
      <c r="AR114" s="51"/>
      <c r="AS114" s="50"/>
      <c r="AT114" s="130"/>
      <c r="AU114" s="51"/>
      <c r="AV114" s="50"/>
      <c r="AW114" s="130"/>
      <c r="AX114" s="51"/>
      <c r="AY114" s="50"/>
      <c r="AZ114" s="130"/>
      <c r="BA114" s="51"/>
      <c r="BB114" s="50"/>
      <c r="BC114" s="130"/>
      <c r="BD114" s="51"/>
      <c r="BG114" s="374"/>
      <c r="BH114" s="374" t="s">
        <v>115</v>
      </c>
      <c r="BI114" s="97" t="s">
        <v>991</v>
      </c>
      <c r="BJ114" s="50"/>
      <c r="BK114" s="130"/>
      <c r="BL114" s="51"/>
      <c r="BM114" s="50"/>
      <c r="BN114" s="130"/>
      <c r="BO114" s="51"/>
      <c r="BP114" s="50"/>
      <c r="BQ114" s="130"/>
      <c r="BR114" s="51"/>
      <c r="BS114" s="50"/>
      <c r="BT114" s="130"/>
      <c r="BU114" s="51"/>
      <c r="BV114" s="50"/>
      <c r="BW114" s="130"/>
      <c r="BX114" s="51"/>
      <c r="BY114" s="50"/>
      <c r="BZ114" s="130"/>
      <c r="CA114" s="51"/>
      <c r="CB114" s="50"/>
      <c r="CC114" s="130"/>
      <c r="CD114" s="51"/>
      <c r="CE114" s="50"/>
      <c r="CF114" s="130"/>
      <c r="CG114" s="51"/>
    </row>
    <row r="115" spans="4:85" x14ac:dyDescent="0.25">
      <c r="M115" s="513" t="s">
        <v>2279</v>
      </c>
      <c r="N115" t="s">
        <v>95</v>
      </c>
      <c r="O115" t="s">
        <v>393</v>
      </c>
      <c r="R115" t="s">
        <v>2280</v>
      </c>
      <c r="AD115" s="375" t="s">
        <v>986</v>
      </c>
      <c r="AE115" s="375" t="s">
        <v>998</v>
      </c>
      <c r="AF115" s="125" t="s">
        <v>115</v>
      </c>
      <c r="AG115" s="366"/>
      <c r="AH115" s="368"/>
      <c r="AI115" s="232"/>
      <c r="AJ115" s="366"/>
      <c r="AK115" s="368"/>
      <c r="AL115" s="232"/>
      <c r="AM115" s="366"/>
      <c r="AN115" s="368"/>
      <c r="AO115" s="232"/>
      <c r="AP115" s="366"/>
      <c r="AQ115" s="368"/>
      <c r="AR115" s="232"/>
      <c r="AS115" s="366"/>
      <c r="AT115" s="368"/>
      <c r="AU115" s="232"/>
      <c r="AV115" s="366"/>
      <c r="AW115" s="368"/>
      <c r="AX115" s="232"/>
      <c r="AY115" s="366"/>
      <c r="AZ115" s="368"/>
      <c r="BA115" s="232"/>
      <c r="BB115" s="366"/>
      <c r="BC115" s="368"/>
      <c r="BD115" s="232"/>
      <c r="BG115" s="375" t="s">
        <v>986</v>
      </c>
      <c r="BH115" s="375" t="s">
        <v>998</v>
      </c>
      <c r="BI115" s="125" t="s">
        <v>115</v>
      </c>
      <c r="BJ115" s="366"/>
      <c r="BK115" s="368"/>
      <c r="BL115" s="232"/>
      <c r="BM115" s="366"/>
      <c r="BN115" s="368"/>
      <c r="BO115" s="232"/>
      <c r="BP115" s="366"/>
      <c r="BQ115" s="368"/>
      <c r="BR115" s="232"/>
      <c r="BS115" s="366"/>
      <c r="BT115" s="368"/>
      <c r="BU115" s="232"/>
      <c r="BV115" s="366"/>
      <c r="BW115" s="368"/>
      <c r="BX115" s="232"/>
      <c r="BY115" s="366"/>
      <c r="BZ115" s="368"/>
      <c r="CA115" s="232"/>
      <c r="CB115" s="366"/>
      <c r="CC115" s="368"/>
      <c r="CD115" s="232"/>
      <c r="CE115" s="366"/>
      <c r="CF115" s="368"/>
      <c r="CG115" s="232"/>
    </row>
    <row r="116" spans="4:85" x14ac:dyDescent="0.25">
      <c r="D116" s="384" t="s">
        <v>905</v>
      </c>
      <c r="R116" t="s">
        <v>2281</v>
      </c>
      <c r="AD116" s="376"/>
      <c r="AE116" s="376" t="s">
        <v>998</v>
      </c>
      <c r="AF116" s="96" t="s">
        <v>990</v>
      </c>
      <c r="AG116" s="65"/>
      <c r="AH116" s="53"/>
      <c r="AI116" s="68"/>
      <c r="AJ116" s="65"/>
      <c r="AK116" s="53"/>
      <c r="AL116" s="68"/>
      <c r="AM116" s="65"/>
      <c r="AN116" s="53"/>
      <c r="AO116" s="68"/>
      <c r="AP116" s="65"/>
      <c r="AQ116" s="53"/>
      <c r="AR116" s="68"/>
      <c r="AS116" s="65"/>
      <c r="AT116" s="53"/>
      <c r="AU116" s="68"/>
      <c r="AV116" s="65"/>
      <c r="AW116" s="53"/>
      <c r="AX116" s="68"/>
      <c r="AY116" s="65"/>
      <c r="AZ116" s="53"/>
      <c r="BA116" s="68"/>
      <c r="BB116" s="65"/>
      <c r="BC116" s="53"/>
      <c r="BD116" s="68"/>
      <c r="BG116" s="376"/>
      <c r="BH116" s="376" t="s">
        <v>998</v>
      </c>
      <c r="BI116" s="96" t="s">
        <v>990</v>
      </c>
      <c r="BJ116" s="65"/>
      <c r="BK116" s="53"/>
      <c r="BL116" s="68"/>
      <c r="BM116" s="65"/>
      <c r="BN116" s="53"/>
      <c r="BO116" s="68"/>
      <c r="BP116" s="65"/>
      <c r="BQ116" s="53"/>
      <c r="BR116" s="68"/>
      <c r="BS116" s="65"/>
      <c r="BT116" s="53"/>
      <c r="BU116" s="68"/>
      <c r="BV116" s="65"/>
      <c r="BW116" s="53"/>
      <c r="BX116" s="68"/>
      <c r="BY116" s="65"/>
      <c r="BZ116" s="53"/>
      <c r="CA116" s="68"/>
      <c r="CB116" s="65"/>
      <c r="CC116" s="53"/>
      <c r="CD116" s="68"/>
      <c r="CE116" s="65"/>
      <c r="CF116" s="53"/>
      <c r="CG116" s="68"/>
    </row>
    <row r="117" spans="4:85" ht="15.75" thickBot="1" x14ac:dyDescent="0.3">
      <c r="D117" s="2" t="s">
        <v>287</v>
      </c>
      <c r="R117" t="s">
        <v>2282</v>
      </c>
      <c r="AD117" s="377"/>
      <c r="AE117" s="377" t="s">
        <v>998</v>
      </c>
      <c r="AF117" s="97" t="s">
        <v>991</v>
      </c>
      <c r="AG117" s="367"/>
      <c r="AH117" s="131"/>
      <c r="AI117" s="54"/>
      <c r="AJ117" s="367"/>
      <c r="AK117" s="131"/>
      <c r="AL117" s="54"/>
      <c r="AM117" s="367"/>
      <c r="AN117" s="131"/>
      <c r="AO117" s="54"/>
      <c r="AP117" s="367"/>
      <c r="AQ117" s="131"/>
      <c r="AR117" s="54"/>
      <c r="AS117" s="367"/>
      <c r="AT117" s="131"/>
      <c r="AU117" s="54"/>
      <c r="AV117" s="367"/>
      <c r="AW117" s="131"/>
      <c r="AX117" s="54"/>
      <c r="AY117" s="367"/>
      <c r="AZ117" s="131"/>
      <c r="BA117" s="54"/>
      <c r="BB117" s="367"/>
      <c r="BC117" s="131"/>
      <c r="BD117" s="54"/>
      <c r="BG117" s="377"/>
      <c r="BH117" s="377" t="s">
        <v>998</v>
      </c>
      <c r="BI117" s="97" t="s">
        <v>991</v>
      </c>
      <c r="BJ117" s="367"/>
      <c r="BK117" s="131"/>
      <c r="BL117" s="54"/>
      <c r="BM117" s="367"/>
      <c r="BN117" s="131"/>
      <c r="BO117" s="54"/>
      <c r="BP117" s="367"/>
      <c r="BQ117" s="131"/>
      <c r="BR117" s="54"/>
      <c r="BS117" s="367"/>
      <c r="BT117" s="131"/>
      <c r="BU117" s="54"/>
      <c r="BV117" s="367"/>
      <c r="BW117" s="131"/>
      <c r="BX117" s="54"/>
      <c r="BY117" s="367"/>
      <c r="BZ117" s="131"/>
      <c r="CA117" s="54"/>
      <c r="CB117" s="367"/>
      <c r="CC117" s="131"/>
      <c r="CD117" s="54"/>
      <c r="CE117" s="367"/>
      <c r="CF117" s="131"/>
      <c r="CG117" s="54"/>
    </row>
    <row r="118" spans="4:85" x14ac:dyDescent="0.25">
      <c r="D118" s="2" t="s">
        <v>288</v>
      </c>
      <c r="AD118" s="375" t="s">
        <v>987</v>
      </c>
      <c r="AE118" s="375" t="s">
        <v>998</v>
      </c>
      <c r="AF118" s="125" t="s">
        <v>115</v>
      </c>
      <c r="AG118" s="366"/>
      <c r="AH118" s="368"/>
      <c r="AI118" s="232"/>
      <c r="AJ118" s="366"/>
      <c r="AK118" s="368"/>
      <c r="AL118" s="232"/>
      <c r="AM118" s="366"/>
      <c r="AN118" s="368"/>
      <c r="AO118" s="232"/>
      <c r="AP118" s="366"/>
      <c r="AQ118" s="368"/>
      <c r="AR118" s="232"/>
      <c r="AS118" s="366"/>
      <c r="AT118" s="368"/>
      <c r="AU118" s="232"/>
      <c r="AV118" s="366"/>
      <c r="AW118" s="368"/>
      <c r="AX118" s="232"/>
      <c r="AY118" s="366"/>
      <c r="AZ118" s="368"/>
      <c r="BA118" s="232"/>
      <c r="BB118" s="366"/>
      <c r="BC118" s="368"/>
      <c r="BD118" s="232"/>
      <c r="BG118" s="375" t="s">
        <v>987</v>
      </c>
      <c r="BH118" s="375" t="s">
        <v>998</v>
      </c>
      <c r="BI118" s="125" t="s">
        <v>115</v>
      </c>
      <c r="BJ118" s="366"/>
      <c r="BK118" s="368"/>
      <c r="BL118" s="232"/>
      <c r="BM118" s="366"/>
      <c r="BN118" s="368"/>
      <c r="BO118" s="232"/>
      <c r="BP118" s="366"/>
      <c r="BQ118" s="368"/>
      <c r="BR118" s="232"/>
      <c r="BS118" s="366"/>
      <c r="BT118" s="368"/>
      <c r="BU118" s="232"/>
      <c r="BV118" s="366"/>
      <c r="BW118" s="368"/>
      <c r="BX118" s="232"/>
      <c r="BY118" s="366"/>
      <c r="BZ118" s="368"/>
      <c r="CA118" s="232"/>
      <c r="CB118" s="366"/>
      <c r="CC118" s="368"/>
      <c r="CD118" s="232"/>
      <c r="CE118" s="366"/>
      <c r="CF118" s="368"/>
      <c r="CG118" s="232"/>
    </row>
    <row r="119" spans="4:85" x14ac:dyDescent="0.25">
      <c r="D119" s="2" t="s">
        <v>289</v>
      </c>
      <c r="M119" s="513" t="s">
        <v>245</v>
      </c>
      <c r="N119" t="s">
        <v>94</v>
      </c>
      <c r="O119" s="1" t="s">
        <v>95</v>
      </c>
      <c r="R119" t="s">
        <v>96</v>
      </c>
      <c r="AD119" s="376"/>
      <c r="AE119" s="376" t="s">
        <v>998</v>
      </c>
      <c r="AF119" s="96" t="s">
        <v>990</v>
      </c>
      <c r="AG119" s="65"/>
      <c r="AH119" s="53"/>
      <c r="AI119" s="68"/>
      <c r="AJ119" s="65"/>
      <c r="AK119" s="53"/>
      <c r="AL119" s="68"/>
      <c r="AM119" s="65"/>
      <c r="AN119" s="53"/>
      <c r="AO119" s="68"/>
      <c r="AP119" s="65"/>
      <c r="AQ119" s="53"/>
      <c r="AR119" s="68"/>
      <c r="AS119" s="65"/>
      <c r="AT119" s="53"/>
      <c r="AU119" s="68"/>
      <c r="AV119" s="65"/>
      <c r="AW119" s="53"/>
      <c r="AX119" s="68"/>
      <c r="AY119" s="65"/>
      <c r="AZ119" s="53"/>
      <c r="BA119" s="68"/>
      <c r="BB119" s="65"/>
      <c r="BC119" s="53"/>
      <c r="BD119" s="68"/>
      <c r="BG119" s="376"/>
      <c r="BH119" s="376" t="s">
        <v>998</v>
      </c>
      <c r="BI119" s="96" t="s">
        <v>990</v>
      </c>
      <c r="BJ119" s="65"/>
      <c r="BK119" s="53"/>
      <c r="BL119" s="68"/>
      <c r="BM119" s="65"/>
      <c r="BN119" s="53"/>
      <c r="BO119" s="68"/>
      <c r="BP119" s="65"/>
      <c r="BQ119" s="53"/>
      <c r="BR119" s="68"/>
      <c r="BS119" s="65"/>
      <c r="BT119" s="53"/>
      <c r="BU119" s="68"/>
      <c r="BV119" s="65"/>
      <c r="BW119" s="53"/>
      <c r="BX119" s="68"/>
      <c r="BY119" s="65"/>
      <c r="BZ119" s="53"/>
      <c r="CA119" s="68"/>
      <c r="CB119" s="65"/>
      <c r="CC119" s="53"/>
      <c r="CD119" s="68"/>
      <c r="CE119" s="65"/>
      <c r="CF119" s="53"/>
      <c r="CG119" s="68"/>
    </row>
    <row r="120" spans="4:85" ht="15.75" thickBot="1" x14ac:dyDescent="0.3">
      <c r="P120" t="s">
        <v>364</v>
      </c>
      <c r="R120" t="s">
        <v>409</v>
      </c>
      <c r="AD120" s="377"/>
      <c r="AE120" s="377" t="s">
        <v>998</v>
      </c>
      <c r="AF120" s="97" t="s">
        <v>991</v>
      </c>
      <c r="AG120" s="367"/>
      <c r="AH120" s="131"/>
      <c r="AI120" s="54"/>
      <c r="AJ120" s="367"/>
      <c r="AK120" s="131"/>
      <c r="AL120" s="54"/>
      <c r="AM120" s="367"/>
      <c r="AN120" s="131"/>
      <c r="AO120" s="54"/>
      <c r="AP120" s="367"/>
      <c r="AQ120" s="131"/>
      <c r="AR120" s="54"/>
      <c r="AS120" s="367"/>
      <c r="AT120" s="131"/>
      <c r="AU120" s="54"/>
      <c r="AV120" s="367"/>
      <c r="AW120" s="131"/>
      <c r="AX120" s="54"/>
      <c r="AY120" s="367"/>
      <c r="AZ120" s="131"/>
      <c r="BA120" s="54"/>
      <c r="BB120" s="367"/>
      <c r="BC120" s="131"/>
      <c r="BD120" s="54"/>
      <c r="BG120" s="377"/>
      <c r="BH120" s="377" t="s">
        <v>998</v>
      </c>
      <c r="BI120" s="97" t="s">
        <v>991</v>
      </c>
      <c r="BJ120" s="367"/>
      <c r="BK120" s="131"/>
      <c r="BL120" s="54"/>
      <c r="BM120" s="367"/>
      <c r="BN120" s="131"/>
      <c r="BO120" s="54"/>
      <c r="BP120" s="367"/>
      <c r="BQ120" s="131"/>
      <c r="BR120" s="54"/>
      <c r="BS120" s="367"/>
      <c r="BT120" s="131"/>
      <c r="BU120" s="54"/>
      <c r="BV120" s="367"/>
      <c r="BW120" s="131"/>
      <c r="BX120" s="54"/>
      <c r="BY120" s="367"/>
      <c r="BZ120" s="131"/>
      <c r="CA120" s="54"/>
      <c r="CB120" s="367"/>
      <c r="CC120" s="131"/>
      <c r="CD120" s="54"/>
      <c r="CE120" s="367"/>
      <c r="CF120" s="131"/>
      <c r="CG120" s="54"/>
    </row>
    <row r="121" spans="4:85" x14ac:dyDescent="0.25">
      <c r="R121" t="s">
        <v>411</v>
      </c>
      <c r="AD121" s="375" t="s">
        <v>988</v>
      </c>
      <c r="AE121" s="375" t="s">
        <v>998</v>
      </c>
      <c r="AF121" s="125" t="s">
        <v>115</v>
      </c>
      <c r="AG121" s="366"/>
      <c r="AH121" s="368"/>
      <c r="AI121" s="232"/>
      <c r="AJ121" s="366"/>
      <c r="AK121" s="368"/>
      <c r="AL121" s="232"/>
      <c r="AM121" s="366"/>
      <c r="AN121" s="368"/>
      <c r="AO121" s="232"/>
      <c r="AP121" s="366"/>
      <c r="AQ121" s="368"/>
      <c r="AR121" s="232"/>
      <c r="AS121" s="366"/>
      <c r="AT121" s="368"/>
      <c r="AU121" s="232"/>
      <c r="AV121" s="366"/>
      <c r="AW121" s="368"/>
      <c r="AX121" s="232"/>
      <c r="AY121" s="366"/>
      <c r="AZ121" s="368"/>
      <c r="BA121" s="232"/>
      <c r="BB121" s="366"/>
      <c r="BC121" s="368"/>
      <c r="BD121" s="232"/>
      <c r="BG121" s="375" t="s">
        <v>988</v>
      </c>
      <c r="BH121" s="375" t="s">
        <v>998</v>
      </c>
      <c r="BI121" s="125" t="s">
        <v>115</v>
      </c>
      <c r="BJ121" s="366"/>
      <c r="BK121" s="368"/>
      <c r="BL121" s="232"/>
      <c r="BM121" s="366"/>
      <c r="BN121" s="368"/>
      <c r="BO121" s="232"/>
      <c r="BP121" s="366"/>
      <c r="BQ121" s="368"/>
      <c r="BR121" s="232"/>
      <c r="BS121" s="366"/>
      <c r="BT121" s="368"/>
      <c r="BU121" s="232"/>
      <c r="BV121" s="366"/>
      <c r="BW121" s="368"/>
      <c r="BX121" s="232"/>
      <c r="BY121" s="366"/>
      <c r="BZ121" s="368"/>
      <c r="CA121" s="232"/>
      <c r="CB121" s="366"/>
      <c r="CC121" s="368"/>
      <c r="CD121" s="232"/>
      <c r="CE121" s="366"/>
      <c r="CF121" s="368"/>
      <c r="CG121" s="232"/>
    </row>
    <row r="122" spans="4:85" x14ac:dyDescent="0.25">
      <c r="R122" t="s">
        <v>410</v>
      </c>
      <c r="AD122" s="376"/>
      <c r="AE122" s="376" t="s">
        <v>998</v>
      </c>
      <c r="AF122" s="96" t="s">
        <v>990</v>
      </c>
      <c r="AG122" s="65"/>
      <c r="AH122" s="53"/>
      <c r="AI122" s="68"/>
      <c r="AJ122" s="65"/>
      <c r="AK122" s="53"/>
      <c r="AL122" s="68"/>
      <c r="AM122" s="65"/>
      <c r="AN122" s="53"/>
      <c r="AO122" s="68"/>
      <c r="AP122" s="65"/>
      <c r="AQ122" s="53"/>
      <c r="AR122" s="68"/>
      <c r="AS122" s="65"/>
      <c r="AT122" s="53"/>
      <c r="AU122" s="68"/>
      <c r="AV122" s="65"/>
      <c r="AW122" s="53"/>
      <c r="AX122" s="68"/>
      <c r="AY122" s="65"/>
      <c r="AZ122" s="53"/>
      <c r="BA122" s="68"/>
      <c r="BB122" s="65"/>
      <c r="BC122" s="53"/>
      <c r="BD122" s="68"/>
      <c r="BG122" s="376"/>
      <c r="BH122" s="376" t="s">
        <v>998</v>
      </c>
      <c r="BI122" s="96" t="s">
        <v>990</v>
      </c>
      <c r="BJ122" s="65"/>
      <c r="BK122" s="53"/>
      <c r="BL122" s="68"/>
      <c r="BM122" s="65"/>
      <c r="BN122" s="53"/>
      <c r="BO122" s="68"/>
      <c r="BP122" s="65"/>
      <c r="BQ122" s="53"/>
      <c r="BR122" s="68"/>
      <c r="BS122" s="65"/>
      <c r="BT122" s="53"/>
      <c r="BU122" s="68"/>
      <c r="BV122" s="65"/>
      <c r="BW122" s="53"/>
      <c r="BX122" s="68"/>
      <c r="BY122" s="65"/>
      <c r="BZ122" s="53"/>
      <c r="CA122" s="68"/>
      <c r="CB122" s="65"/>
      <c r="CC122" s="53"/>
      <c r="CD122" s="68"/>
      <c r="CE122" s="65"/>
      <c r="CF122" s="53"/>
      <c r="CG122" s="68"/>
    </row>
    <row r="123" spans="4:85" ht="15.75" thickBot="1" x14ac:dyDescent="0.3">
      <c r="M123" s="48"/>
      <c r="N123" s="48"/>
      <c r="O123" s="48"/>
      <c r="P123" s="48"/>
      <c r="Q123" s="48"/>
      <c r="R123" s="48"/>
      <c r="AD123" s="377"/>
      <c r="AE123" s="377" t="s">
        <v>998</v>
      </c>
      <c r="AF123" s="97" t="s">
        <v>991</v>
      </c>
      <c r="AG123" s="367"/>
      <c r="AH123" s="131"/>
      <c r="AI123" s="54"/>
      <c r="AJ123" s="367"/>
      <c r="AK123" s="131"/>
      <c r="AL123" s="54"/>
      <c r="AM123" s="367"/>
      <c r="AN123" s="131"/>
      <c r="AO123" s="54"/>
      <c r="AP123" s="367"/>
      <c r="AQ123" s="131"/>
      <c r="AR123" s="54"/>
      <c r="AS123" s="367"/>
      <c r="AT123" s="131"/>
      <c r="AU123" s="54"/>
      <c r="AV123" s="367"/>
      <c r="AW123" s="131"/>
      <c r="AX123" s="54"/>
      <c r="AY123" s="367"/>
      <c r="AZ123" s="131"/>
      <c r="BA123" s="54"/>
      <c r="BB123" s="367"/>
      <c r="BC123" s="131"/>
      <c r="BD123" s="54"/>
      <c r="BG123" s="377"/>
      <c r="BH123" s="377" t="s">
        <v>998</v>
      </c>
      <c r="BI123" s="97" t="s">
        <v>991</v>
      </c>
      <c r="BJ123" s="367"/>
      <c r="BK123" s="131"/>
      <c r="BL123" s="54"/>
      <c r="BM123" s="367"/>
      <c r="BN123" s="131"/>
      <c r="BO123" s="54"/>
      <c r="BP123" s="367"/>
      <c r="BQ123" s="131"/>
      <c r="BR123" s="54"/>
      <c r="BS123" s="367"/>
      <c r="BT123" s="131"/>
      <c r="BU123" s="54"/>
      <c r="BV123" s="367"/>
      <c r="BW123" s="131"/>
      <c r="BX123" s="54"/>
      <c r="BY123" s="367"/>
      <c r="BZ123" s="131"/>
      <c r="CA123" s="54"/>
      <c r="CB123" s="367"/>
      <c r="CC123" s="131"/>
      <c r="CD123" s="54"/>
      <c r="CE123" s="367"/>
      <c r="CF123" s="131"/>
      <c r="CG123" s="54"/>
    </row>
    <row r="124" spans="4:85" x14ac:dyDescent="0.25">
      <c r="M124" s="513" t="s">
        <v>210</v>
      </c>
      <c r="R124" t="s">
        <v>218</v>
      </c>
      <c r="AD124" s="375" t="s">
        <v>3050</v>
      </c>
      <c r="AE124" s="375" t="s">
        <v>998</v>
      </c>
      <c r="AF124" s="125" t="s">
        <v>115</v>
      </c>
      <c r="AG124" s="366"/>
      <c r="AH124" s="368"/>
      <c r="AI124" s="232"/>
      <c r="AJ124" s="366"/>
      <c r="AK124" s="368"/>
      <c r="AL124" s="232"/>
      <c r="AM124" s="366"/>
      <c r="AN124" s="368"/>
      <c r="AO124" s="232"/>
      <c r="AP124" s="366"/>
      <c r="AQ124" s="368"/>
      <c r="AR124" s="232"/>
      <c r="AS124" s="366"/>
      <c r="AT124" s="368"/>
      <c r="AU124" s="232"/>
      <c r="AV124" s="366"/>
      <c r="AW124" s="368"/>
      <c r="AX124" s="232"/>
      <c r="AY124" s="366"/>
      <c r="AZ124" s="368"/>
      <c r="BA124" s="232"/>
      <c r="BB124" s="366"/>
      <c r="BC124" s="368"/>
      <c r="BD124" s="232"/>
      <c r="BG124" s="375" t="s">
        <v>3050</v>
      </c>
      <c r="BH124" s="375" t="s">
        <v>998</v>
      </c>
      <c r="BI124" s="125" t="s">
        <v>115</v>
      </c>
      <c r="BJ124" s="366"/>
      <c r="BK124" s="368"/>
      <c r="BL124" s="232"/>
      <c r="BM124" s="366"/>
      <c r="BN124" s="368"/>
      <c r="BO124" s="232"/>
      <c r="BP124" s="366"/>
      <c r="BQ124" s="368"/>
      <c r="BR124" s="232"/>
      <c r="BS124" s="366"/>
      <c r="BT124" s="368"/>
      <c r="BU124" s="232"/>
      <c r="BV124" s="366"/>
      <c r="BW124" s="368"/>
      <c r="BX124" s="232"/>
      <c r="BY124" s="366"/>
      <c r="BZ124" s="368"/>
      <c r="CA124" s="232"/>
      <c r="CB124" s="366"/>
      <c r="CC124" s="368"/>
      <c r="CD124" s="232"/>
      <c r="CE124" s="366"/>
      <c r="CF124" s="368"/>
      <c r="CG124" s="232"/>
    </row>
    <row r="125" spans="4:85" x14ac:dyDescent="0.25">
      <c r="G125" s="2"/>
      <c r="N125" t="s">
        <v>572</v>
      </c>
      <c r="P125" t="s">
        <v>364</v>
      </c>
      <c r="R125" t="s">
        <v>219</v>
      </c>
      <c r="AD125" s="376"/>
      <c r="AE125" s="376" t="s">
        <v>998</v>
      </c>
      <c r="AF125" s="96" t="s">
        <v>990</v>
      </c>
      <c r="AG125" s="129"/>
      <c r="AH125" s="52"/>
      <c r="AI125" s="66"/>
      <c r="AJ125" s="129"/>
      <c r="AK125" s="52"/>
      <c r="AL125" s="66"/>
      <c r="AM125" s="129"/>
      <c r="AN125" s="52"/>
      <c r="AO125" s="66"/>
      <c r="AP125" s="129"/>
      <c r="AQ125" s="52"/>
      <c r="AR125" s="66"/>
      <c r="AS125" s="129"/>
      <c r="AT125" s="52"/>
      <c r="AU125" s="66"/>
      <c r="AV125" s="129"/>
      <c r="AW125" s="52"/>
      <c r="AX125" s="66"/>
      <c r="AY125" s="129"/>
      <c r="AZ125" s="52"/>
      <c r="BA125" s="66"/>
      <c r="BB125" s="129"/>
      <c r="BC125" s="52"/>
      <c r="BD125" s="66"/>
      <c r="BG125" s="376"/>
      <c r="BH125" s="376" t="s">
        <v>998</v>
      </c>
      <c r="BI125" s="96" t="s">
        <v>990</v>
      </c>
      <c r="BJ125" s="129"/>
      <c r="BK125" s="52"/>
      <c r="BL125" s="66"/>
      <c r="BM125" s="129"/>
      <c r="BN125" s="52"/>
      <c r="BO125" s="66"/>
      <c r="BP125" s="129"/>
      <c r="BQ125" s="52"/>
      <c r="BR125" s="66"/>
      <c r="BS125" s="129"/>
      <c r="BT125" s="52"/>
      <c r="BU125" s="66"/>
      <c r="BV125" s="129"/>
      <c r="BW125" s="52"/>
      <c r="BX125" s="66"/>
      <c r="BY125" s="129"/>
      <c r="BZ125" s="52"/>
      <c r="CA125" s="66"/>
      <c r="CB125" s="129"/>
      <c r="CC125" s="52"/>
      <c r="CD125" s="66"/>
      <c r="CE125" s="129"/>
      <c r="CF125" s="52"/>
      <c r="CG125" s="66"/>
    </row>
    <row r="126" spans="4:85" ht="15.75" thickBot="1" x14ac:dyDescent="0.3">
      <c r="G126" s="2"/>
      <c r="L126" s="1"/>
      <c r="N126" t="s">
        <v>136</v>
      </c>
      <c r="O126" t="s">
        <v>1221</v>
      </c>
      <c r="P126" t="s">
        <v>364</v>
      </c>
      <c r="AD126" s="377"/>
      <c r="AE126" s="377" t="s">
        <v>998</v>
      </c>
      <c r="AF126" s="97" t="s">
        <v>991</v>
      </c>
      <c r="AG126" s="50"/>
      <c r="AH126" s="130"/>
      <c r="AI126" s="51"/>
      <c r="AJ126" s="50"/>
      <c r="AK126" s="130"/>
      <c r="AL126" s="51"/>
      <c r="AM126" s="50"/>
      <c r="AN126" s="130"/>
      <c r="AO126" s="51"/>
      <c r="AP126" s="50"/>
      <c r="AQ126" s="130"/>
      <c r="AR126" s="51"/>
      <c r="AS126" s="50"/>
      <c r="AT126" s="130"/>
      <c r="AU126" s="51"/>
      <c r="AV126" s="50"/>
      <c r="AW126" s="130"/>
      <c r="AX126" s="51"/>
      <c r="AY126" s="50"/>
      <c r="AZ126" s="130"/>
      <c r="BA126" s="51"/>
      <c r="BB126" s="50"/>
      <c r="BC126" s="130"/>
      <c r="BD126" s="51"/>
      <c r="BG126" s="377"/>
      <c r="BH126" s="377" t="s">
        <v>998</v>
      </c>
      <c r="BI126" s="97" t="s">
        <v>991</v>
      </c>
      <c r="BJ126" s="50"/>
      <c r="BK126" s="130"/>
      <c r="BL126" s="51"/>
      <c r="BM126" s="50"/>
      <c r="BN126" s="130"/>
      <c r="BO126" s="51"/>
      <c r="BP126" s="50"/>
      <c r="BQ126" s="130"/>
      <c r="BR126" s="51"/>
      <c r="BS126" s="50"/>
      <c r="BT126" s="130"/>
      <c r="BU126" s="51"/>
      <c r="BV126" s="50"/>
      <c r="BW126" s="130"/>
      <c r="BX126" s="51"/>
      <c r="BY126" s="50"/>
      <c r="BZ126" s="130"/>
      <c r="CA126" s="51"/>
      <c r="CB126" s="50"/>
      <c r="CC126" s="130"/>
      <c r="CD126" s="51"/>
      <c r="CE126" s="50"/>
      <c r="CF126" s="130"/>
      <c r="CG126" s="51"/>
    </row>
    <row r="127" spans="4:85" ht="15.75" thickBot="1" x14ac:dyDescent="0.3">
      <c r="D127" s="384" t="s">
        <v>1044</v>
      </c>
      <c r="L127" s="1"/>
      <c r="N127" t="s">
        <v>134</v>
      </c>
      <c r="O127" t="s">
        <v>1221</v>
      </c>
      <c r="P127" t="s">
        <v>364</v>
      </c>
      <c r="AD127" s="378" t="s">
        <v>986</v>
      </c>
      <c r="AE127" s="378" t="s">
        <v>115</v>
      </c>
      <c r="AF127" s="363" t="s">
        <v>989</v>
      </c>
      <c r="AG127" s="356"/>
      <c r="AH127" s="358"/>
      <c r="AI127" s="121"/>
      <c r="AJ127" s="356"/>
      <c r="AK127" s="358"/>
      <c r="AL127" s="121"/>
      <c r="AM127" s="356"/>
      <c r="AN127" s="358"/>
      <c r="AO127" s="121"/>
      <c r="AP127" s="356"/>
      <c r="AQ127" s="358"/>
      <c r="AR127" s="121"/>
      <c r="AS127" s="356"/>
      <c r="AT127" s="358"/>
      <c r="AU127" s="121"/>
      <c r="AV127" s="356"/>
      <c r="AW127" s="358"/>
      <c r="AX127" s="121"/>
      <c r="AY127" s="356"/>
      <c r="AZ127" s="358"/>
      <c r="BA127" s="121"/>
      <c r="BB127" s="356"/>
      <c r="BC127" s="358"/>
      <c r="BD127" s="121"/>
      <c r="BG127" s="378" t="s">
        <v>986</v>
      </c>
      <c r="BH127" s="378" t="s">
        <v>115</v>
      </c>
      <c r="BI127" s="363" t="s">
        <v>989</v>
      </c>
      <c r="BJ127" s="356"/>
      <c r="BK127" s="358"/>
      <c r="BL127" s="121"/>
      <c r="BM127" s="356"/>
      <c r="BN127" s="358"/>
      <c r="BO127" s="121"/>
      <c r="BP127" s="356"/>
      <c r="BQ127" s="358"/>
      <c r="BR127" s="121"/>
      <c r="BS127" s="356"/>
      <c r="BT127" s="358"/>
      <c r="BU127" s="121"/>
      <c r="BV127" s="356"/>
      <c r="BW127" s="358"/>
      <c r="BX127" s="121"/>
      <c r="BY127" s="356"/>
      <c r="BZ127" s="358"/>
      <c r="CA127" s="121"/>
      <c r="CB127" s="356"/>
      <c r="CC127" s="358"/>
      <c r="CD127" s="121"/>
      <c r="CE127" s="356"/>
      <c r="CF127" s="358"/>
      <c r="CG127" s="121"/>
    </row>
    <row r="128" spans="4:85" ht="15.75" thickBot="1" x14ac:dyDescent="0.3">
      <c r="D128" s="650" t="s">
        <v>3787</v>
      </c>
      <c r="AD128" s="379" t="s">
        <v>987</v>
      </c>
      <c r="AE128" s="379" t="s">
        <v>115</v>
      </c>
      <c r="AF128" s="97" t="s">
        <v>989</v>
      </c>
      <c r="AG128" s="367"/>
      <c r="AH128" s="131"/>
      <c r="AI128" s="54"/>
      <c r="AJ128" s="367"/>
      <c r="AK128" s="131"/>
      <c r="AL128" s="54"/>
      <c r="AM128" s="367"/>
      <c r="AN128" s="131"/>
      <c r="AO128" s="54"/>
      <c r="AP128" s="367"/>
      <c r="AQ128" s="131"/>
      <c r="AR128" s="54"/>
      <c r="AS128" s="367"/>
      <c r="AT128" s="131"/>
      <c r="AU128" s="54"/>
      <c r="AV128" s="367"/>
      <c r="AW128" s="131"/>
      <c r="AX128" s="54"/>
      <c r="AY128" s="367"/>
      <c r="AZ128" s="131"/>
      <c r="BA128" s="54"/>
      <c r="BB128" s="367"/>
      <c r="BC128" s="131"/>
      <c r="BD128" s="54"/>
      <c r="BG128" s="379" t="s">
        <v>987</v>
      </c>
      <c r="BH128" s="379" t="s">
        <v>115</v>
      </c>
      <c r="BI128" s="97" t="s">
        <v>989</v>
      </c>
      <c r="BJ128" s="367"/>
      <c r="BK128" s="131"/>
      <c r="BL128" s="54"/>
      <c r="BM128" s="367"/>
      <c r="BN128" s="131"/>
      <c r="BO128" s="54"/>
      <c r="BP128" s="367"/>
      <c r="BQ128" s="131"/>
      <c r="BR128" s="54"/>
      <c r="BS128" s="367"/>
      <c r="BT128" s="131"/>
      <c r="BU128" s="54"/>
      <c r="BV128" s="367"/>
      <c r="BW128" s="131"/>
      <c r="BX128" s="54"/>
      <c r="BY128" s="367"/>
      <c r="BZ128" s="131"/>
      <c r="CA128" s="54"/>
      <c r="CB128" s="367"/>
      <c r="CC128" s="131"/>
      <c r="CD128" s="54"/>
      <c r="CE128" s="367"/>
      <c r="CF128" s="131"/>
      <c r="CG128" s="54"/>
    </row>
    <row r="129" spans="3:85" ht="15.75" thickBot="1" x14ac:dyDescent="0.3">
      <c r="D129" t="s">
        <v>1029</v>
      </c>
      <c r="E129" t="s">
        <v>3047</v>
      </c>
      <c r="M129" s="513" t="s">
        <v>326</v>
      </c>
      <c r="N129" t="s">
        <v>327</v>
      </c>
      <c r="R129" t="s">
        <v>330</v>
      </c>
      <c r="AD129" s="379" t="s">
        <v>988</v>
      </c>
      <c r="AE129" s="379" t="s">
        <v>115</v>
      </c>
      <c r="AF129" s="97" t="s">
        <v>989</v>
      </c>
      <c r="AG129" s="50"/>
      <c r="AH129" s="130"/>
      <c r="AI129" s="51"/>
      <c r="AJ129" s="50"/>
      <c r="AK129" s="130"/>
      <c r="AL129" s="51"/>
      <c r="AM129" s="50"/>
      <c r="AN129" s="130"/>
      <c r="AO129" s="51"/>
      <c r="AP129" s="50"/>
      <c r="AQ129" s="130"/>
      <c r="AR129" s="51"/>
      <c r="AS129" s="50"/>
      <c r="AT129" s="130"/>
      <c r="AU129" s="51"/>
      <c r="AV129" s="50"/>
      <c r="AW129" s="130"/>
      <c r="AX129" s="51"/>
      <c r="AY129" s="50"/>
      <c r="AZ129" s="130"/>
      <c r="BA129" s="51"/>
      <c r="BB129" s="50"/>
      <c r="BC129" s="130"/>
      <c r="BD129" s="51"/>
      <c r="BG129" s="379" t="s">
        <v>988</v>
      </c>
      <c r="BH129" s="379" t="s">
        <v>115</v>
      </c>
      <c r="BI129" s="97" t="s">
        <v>989</v>
      </c>
      <c r="BJ129" s="50"/>
      <c r="BK129" s="130"/>
      <c r="BL129" s="51"/>
      <c r="BM129" s="50"/>
      <c r="BN129" s="130"/>
      <c r="BO129" s="51"/>
      <c r="BP129" s="50"/>
      <c r="BQ129" s="130"/>
      <c r="BR129" s="51"/>
      <c r="BS129" s="50"/>
      <c r="BT129" s="130"/>
      <c r="BU129" s="51"/>
      <c r="BV129" s="50"/>
      <c r="BW129" s="130"/>
      <c r="BX129" s="51"/>
      <c r="BY129" s="50"/>
      <c r="BZ129" s="130"/>
      <c r="CA129" s="51"/>
      <c r="CB129" s="50"/>
      <c r="CC129" s="130"/>
      <c r="CD129" s="51"/>
      <c r="CE129" s="50"/>
      <c r="CF129" s="130"/>
      <c r="CG129" s="51"/>
    </row>
    <row r="130" spans="3:85" ht="15.75" thickBot="1" x14ac:dyDescent="0.3">
      <c r="E130" t="s">
        <v>3048</v>
      </c>
      <c r="N130" t="s">
        <v>328</v>
      </c>
      <c r="R130" t="s">
        <v>329</v>
      </c>
      <c r="AD130" s="379" t="s">
        <v>3050</v>
      </c>
      <c r="AE130" s="379" t="s">
        <v>115</v>
      </c>
      <c r="AF130" s="97" t="s">
        <v>989</v>
      </c>
      <c r="AG130" s="50"/>
      <c r="AH130" s="130"/>
      <c r="AI130" s="51"/>
      <c r="AJ130" s="50"/>
      <c r="AK130" s="130"/>
      <c r="AL130" s="51"/>
      <c r="AM130" s="50"/>
      <c r="AN130" s="130"/>
      <c r="AO130" s="51"/>
      <c r="AP130" s="50"/>
      <c r="AQ130" s="130"/>
      <c r="AR130" s="51"/>
      <c r="AS130" s="50"/>
      <c r="AT130" s="130"/>
      <c r="AU130" s="51"/>
      <c r="AV130" s="50"/>
      <c r="AW130" s="130"/>
      <c r="AX130" s="51"/>
      <c r="AY130" s="50"/>
      <c r="AZ130" s="130"/>
      <c r="BA130" s="51"/>
      <c r="BB130" s="50"/>
      <c r="BC130" s="130"/>
      <c r="BD130" s="51"/>
      <c r="BG130" s="379" t="s">
        <v>3050</v>
      </c>
      <c r="BH130" s="379" t="s">
        <v>115</v>
      </c>
      <c r="BI130" s="97" t="s">
        <v>989</v>
      </c>
      <c r="BJ130" s="50"/>
      <c r="BK130" s="130"/>
      <c r="BL130" s="51"/>
      <c r="BM130" s="50"/>
      <c r="BN130" s="130"/>
      <c r="BO130" s="51"/>
      <c r="BP130" s="50"/>
      <c r="BQ130" s="130"/>
      <c r="BR130" s="51"/>
      <c r="BS130" s="50"/>
      <c r="BT130" s="130"/>
      <c r="BU130" s="51"/>
      <c r="BV130" s="50"/>
      <c r="BW130" s="130"/>
      <c r="BX130" s="51"/>
      <c r="BY130" s="50"/>
      <c r="BZ130" s="130"/>
      <c r="CA130" s="51"/>
      <c r="CB130" s="50"/>
      <c r="CC130" s="130"/>
      <c r="CD130" s="51"/>
      <c r="CE130" s="50"/>
      <c r="CF130" s="130"/>
      <c r="CG130" s="51"/>
    </row>
    <row r="131" spans="3:85" x14ac:dyDescent="0.25">
      <c r="D131" t="s">
        <v>1139</v>
      </c>
      <c r="F131" t="s">
        <v>1140</v>
      </c>
    </row>
    <row r="132" spans="3:85" ht="15.75" thickBot="1" x14ac:dyDescent="0.3">
      <c r="D132" t="s">
        <v>1644</v>
      </c>
      <c r="E132" s="2" t="s">
        <v>1645</v>
      </c>
      <c r="F132" t="s">
        <v>1646</v>
      </c>
      <c r="M132" s="513" t="s">
        <v>552</v>
      </c>
      <c r="N132" t="s">
        <v>136</v>
      </c>
      <c r="O132" t="s">
        <v>95</v>
      </c>
      <c r="P132" t="s">
        <v>364</v>
      </c>
      <c r="R132" t="s">
        <v>549</v>
      </c>
    </row>
    <row r="133" spans="3:85" ht="15.75" thickBot="1" x14ac:dyDescent="0.3">
      <c r="D133" t="s">
        <v>1750</v>
      </c>
      <c r="K133" s="1"/>
      <c r="N133" t="s">
        <v>134</v>
      </c>
      <c r="O133" t="s">
        <v>95</v>
      </c>
      <c r="P133" t="s">
        <v>364</v>
      </c>
      <c r="R133" t="s">
        <v>548</v>
      </c>
      <c r="AD133" s="625" t="s">
        <v>2477</v>
      </c>
      <c r="AE133" s="185"/>
      <c r="AF133" s="185"/>
      <c r="AG133" s="370" t="s">
        <v>997</v>
      </c>
      <c r="AH133" s="448" t="s">
        <v>3051</v>
      </c>
      <c r="AI133" s="148"/>
      <c r="AJ133" s="370" t="s">
        <v>997</v>
      </c>
      <c r="AK133" s="448" t="s">
        <v>3052</v>
      </c>
      <c r="AL133" s="148"/>
      <c r="AM133" s="370" t="s">
        <v>997</v>
      </c>
      <c r="AN133" s="448" t="s">
        <v>3053</v>
      </c>
      <c r="AO133" s="148"/>
      <c r="AP133" s="370" t="s">
        <v>997</v>
      </c>
      <c r="AQ133" s="448" t="s">
        <v>3054</v>
      </c>
      <c r="AR133" s="148"/>
      <c r="AS133" s="370" t="s">
        <v>997</v>
      </c>
      <c r="AT133" s="448" t="s">
        <v>3055</v>
      </c>
      <c r="AU133" s="148"/>
      <c r="AV133" s="370" t="s">
        <v>997</v>
      </c>
      <c r="AW133" s="448" t="s">
        <v>3056</v>
      </c>
      <c r="AX133" s="148"/>
      <c r="AY133" s="370" t="s">
        <v>997</v>
      </c>
      <c r="AZ133" s="448" t="s">
        <v>3057</v>
      </c>
      <c r="BA133" s="148"/>
      <c r="BB133" s="370" t="s">
        <v>997</v>
      </c>
      <c r="BC133" s="624" t="s">
        <v>3058</v>
      </c>
      <c r="BD133" s="148"/>
      <c r="BG133" s="625" t="s">
        <v>3064</v>
      </c>
      <c r="BH133" s="185"/>
      <c r="BI133" s="185"/>
      <c r="BJ133" s="370" t="s">
        <v>997</v>
      </c>
      <c r="BK133" s="448" t="s">
        <v>3051</v>
      </c>
      <c r="BL133" s="148"/>
      <c r="BM133" s="370" t="s">
        <v>997</v>
      </c>
      <c r="BN133" s="448" t="s">
        <v>3052</v>
      </c>
      <c r="BO133" s="148"/>
      <c r="BP133" s="370" t="s">
        <v>997</v>
      </c>
      <c r="BQ133" s="448" t="s">
        <v>3053</v>
      </c>
      <c r="BR133" s="148"/>
      <c r="BS133" s="370" t="s">
        <v>997</v>
      </c>
      <c r="BT133" s="448" t="s">
        <v>3054</v>
      </c>
      <c r="BU133" s="148"/>
      <c r="BV133" s="370" t="s">
        <v>997</v>
      </c>
      <c r="BW133" s="448" t="s">
        <v>3055</v>
      </c>
      <c r="BX133" s="148"/>
      <c r="BY133" s="370" t="s">
        <v>997</v>
      </c>
      <c r="BZ133" s="448" t="s">
        <v>3056</v>
      </c>
      <c r="CA133" s="148"/>
      <c r="CB133" s="370" t="s">
        <v>997</v>
      </c>
      <c r="CC133" s="448" t="s">
        <v>3057</v>
      </c>
      <c r="CD133" s="148"/>
      <c r="CE133" s="370" t="s">
        <v>997</v>
      </c>
      <c r="CF133" s="624" t="s">
        <v>3058</v>
      </c>
      <c r="CG133" s="148"/>
    </row>
    <row r="134" spans="3:85" ht="15.75" thickBot="1" x14ac:dyDescent="0.3">
      <c r="D134" t="s">
        <v>1909</v>
      </c>
      <c r="K134" s="1"/>
      <c r="N134" t="s">
        <v>135</v>
      </c>
      <c r="O134" t="s">
        <v>95</v>
      </c>
      <c r="P134" t="s">
        <v>364</v>
      </c>
      <c r="R134" t="s">
        <v>550</v>
      </c>
      <c r="AD134" s="364" t="s">
        <v>993</v>
      </c>
      <c r="AE134" s="369" t="s">
        <v>999</v>
      </c>
      <c r="AF134" s="369" t="s">
        <v>93</v>
      </c>
      <c r="AG134" s="371" t="s">
        <v>70</v>
      </c>
      <c r="AH134" s="154" t="s">
        <v>995</v>
      </c>
      <c r="AI134" s="155" t="s">
        <v>251</v>
      </c>
      <c r="AJ134" s="371" t="s">
        <v>70</v>
      </c>
      <c r="AK134" s="154" t="s">
        <v>995</v>
      </c>
      <c r="AL134" s="155" t="s">
        <v>251</v>
      </c>
      <c r="AM134" s="371" t="s">
        <v>70</v>
      </c>
      <c r="AN134" s="154" t="s">
        <v>995</v>
      </c>
      <c r="AO134" s="155" t="s">
        <v>251</v>
      </c>
      <c r="AP134" s="371" t="s">
        <v>70</v>
      </c>
      <c r="AQ134" s="154" t="s">
        <v>995</v>
      </c>
      <c r="AR134" s="155" t="s">
        <v>251</v>
      </c>
      <c r="AS134" s="371" t="s">
        <v>70</v>
      </c>
      <c r="AT134" s="154" t="s">
        <v>995</v>
      </c>
      <c r="AU134" s="155" t="s">
        <v>251</v>
      </c>
      <c r="AV134" s="371" t="s">
        <v>70</v>
      </c>
      <c r="AW134" s="154" t="s">
        <v>995</v>
      </c>
      <c r="AX134" s="155" t="s">
        <v>251</v>
      </c>
      <c r="AY134" s="371" t="s">
        <v>70</v>
      </c>
      <c r="AZ134" s="154" t="s">
        <v>995</v>
      </c>
      <c r="BA134" s="155" t="s">
        <v>251</v>
      </c>
      <c r="BB134" s="371" t="s">
        <v>70</v>
      </c>
      <c r="BC134" s="154" t="s">
        <v>995</v>
      </c>
      <c r="BD134" s="155" t="s">
        <v>251</v>
      </c>
      <c r="BG134" s="364" t="s">
        <v>993</v>
      </c>
      <c r="BH134" s="369" t="s">
        <v>999</v>
      </c>
      <c r="BI134" s="369" t="s">
        <v>93</v>
      </c>
      <c r="BJ134" s="371" t="s">
        <v>70</v>
      </c>
      <c r="BK134" s="154" t="s">
        <v>995</v>
      </c>
      <c r="BL134" s="155" t="s">
        <v>251</v>
      </c>
      <c r="BM134" s="371" t="s">
        <v>70</v>
      </c>
      <c r="BN134" s="154" t="s">
        <v>995</v>
      </c>
      <c r="BO134" s="155" t="s">
        <v>251</v>
      </c>
      <c r="BP134" s="371" t="s">
        <v>70</v>
      </c>
      <c r="BQ134" s="154" t="s">
        <v>995</v>
      </c>
      <c r="BR134" s="155" t="s">
        <v>251</v>
      </c>
      <c r="BS134" s="371" t="s">
        <v>70</v>
      </c>
      <c r="BT134" s="154" t="s">
        <v>995</v>
      </c>
      <c r="BU134" s="155" t="s">
        <v>251</v>
      </c>
      <c r="BV134" s="371" t="s">
        <v>70</v>
      </c>
      <c r="BW134" s="154" t="s">
        <v>995</v>
      </c>
      <c r="BX134" s="155" t="s">
        <v>251</v>
      </c>
      <c r="BY134" s="371" t="s">
        <v>70</v>
      </c>
      <c r="BZ134" s="154" t="s">
        <v>995</v>
      </c>
      <c r="CA134" s="155" t="s">
        <v>251</v>
      </c>
      <c r="CB134" s="371" t="s">
        <v>70</v>
      </c>
      <c r="CC134" s="154" t="s">
        <v>995</v>
      </c>
      <c r="CD134" s="155" t="s">
        <v>251</v>
      </c>
      <c r="CE134" s="371" t="s">
        <v>70</v>
      </c>
      <c r="CF134" s="154" t="s">
        <v>995</v>
      </c>
      <c r="CG134" s="155" t="s">
        <v>251</v>
      </c>
    </row>
    <row r="135" spans="3:85" x14ac:dyDescent="0.25">
      <c r="D135" t="s">
        <v>1927</v>
      </c>
      <c r="N135" t="s">
        <v>217</v>
      </c>
      <c r="P135" t="s">
        <v>364</v>
      </c>
      <c r="R135" t="s">
        <v>1052</v>
      </c>
      <c r="AD135" s="372" t="s">
        <v>986</v>
      </c>
      <c r="AE135" s="372" t="s">
        <v>115</v>
      </c>
      <c r="AF135" s="125" t="s">
        <v>115</v>
      </c>
      <c r="AG135" s="366" t="s">
        <v>1214</v>
      </c>
      <c r="AH135" s="368" t="s">
        <v>363</v>
      </c>
      <c r="AI135" s="432" t="s">
        <v>667</v>
      </c>
      <c r="AJ135" s="366" t="s">
        <v>1214</v>
      </c>
      <c r="AK135" s="368" t="s">
        <v>450</v>
      </c>
      <c r="AL135" s="432" t="s">
        <v>667</v>
      </c>
      <c r="AM135" s="366" t="s">
        <v>1214</v>
      </c>
      <c r="AN135" s="368" t="s">
        <v>1262</v>
      </c>
      <c r="AO135" s="432" t="s">
        <v>667</v>
      </c>
      <c r="AP135" s="366"/>
      <c r="AQ135" s="368"/>
      <c r="AR135" s="232"/>
      <c r="AS135" s="366"/>
      <c r="AT135" s="368"/>
      <c r="AU135" s="232"/>
      <c r="AV135" s="366"/>
      <c r="AW135" s="368"/>
      <c r="AX135" s="232"/>
      <c r="AY135" s="366" t="s">
        <v>1214</v>
      </c>
      <c r="AZ135" s="368" t="s">
        <v>365</v>
      </c>
      <c r="BA135" s="432" t="s">
        <v>667</v>
      </c>
      <c r="BB135" s="366"/>
      <c r="BC135" s="368"/>
      <c r="BD135" s="232"/>
      <c r="BG135" s="372" t="s">
        <v>986</v>
      </c>
      <c r="BH135" s="372" t="s">
        <v>115</v>
      </c>
      <c r="BI135" s="125" t="s">
        <v>115</v>
      </c>
      <c r="BJ135" s="366"/>
      <c r="BK135" s="368"/>
      <c r="BL135" s="232"/>
      <c r="BM135" s="366"/>
      <c r="BN135" s="368"/>
      <c r="BO135" s="232"/>
      <c r="BP135" s="366"/>
      <c r="BQ135" s="368"/>
      <c r="BR135" s="232"/>
      <c r="BS135" s="366"/>
      <c r="BT135" s="368"/>
      <c r="BU135" s="232"/>
      <c r="BV135" s="366"/>
      <c r="BW135" s="368"/>
      <c r="BX135" s="232"/>
      <c r="BY135" s="366"/>
      <c r="BZ135" s="368"/>
      <c r="CA135" s="232"/>
      <c r="CB135" s="366"/>
      <c r="CC135" s="368"/>
      <c r="CD135" s="232"/>
      <c r="CE135" s="366"/>
      <c r="CF135" s="368"/>
      <c r="CG135" s="232"/>
    </row>
    <row r="136" spans="3:85" x14ac:dyDescent="0.25">
      <c r="D136" s="612" t="s">
        <v>2621</v>
      </c>
      <c r="N136" t="s">
        <v>572</v>
      </c>
      <c r="P136" t="s">
        <v>364</v>
      </c>
      <c r="R136" t="s">
        <v>1053</v>
      </c>
      <c r="AD136" s="373"/>
      <c r="AE136" s="373" t="s">
        <v>115</v>
      </c>
      <c r="AF136" s="96" t="s">
        <v>990</v>
      </c>
      <c r="AG136" s="65"/>
      <c r="AH136" s="53"/>
      <c r="AI136" s="68"/>
      <c r="AJ136" s="65"/>
      <c r="AK136" s="53"/>
      <c r="AL136" s="68"/>
      <c r="AM136" s="65"/>
      <c r="AN136" s="53"/>
      <c r="AO136" s="68"/>
      <c r="AP136" s="65"/>
      <c r="AQ136" s="53"/>
      <c r="AR136" s="68"/>
      <c r="AS136" s="65"/>
      <c r="AT136" s="53"/>
      <c r="AU136" s="68"/>
      <c r="AV136" s="65"/>
      <c r="AW136" s="53"/>
      <c r="AX136" s="68"/>
      <c r="AY136" s="65"/>
      <c r="AZ136" s="53"/>
      <c r="BA136" s="68"/>
      <c r="BB136" s="65"/>
      <c r="BC136" s="53"/>
      <c r="BD136" s="68"/>
      <c r="BG136" s="373"/>
      <c r="BH136" s="373" t="s">
        <v>115</v>
      </c>
      <c r="BI136" s="96" t="s">
        <v>990</v>
      </c>
      <c r="BJ136" s="65"/>
      <c r="BK136" s="53"/>
      <c r="BL136" s="68"/>
      <c r="BM136" s="65"/>
      <c r="BN136" s="53"/>
      <c r="BO136" s="68"/>
      <c r="BP136" s="65"/>
      <c r="BQ136" s="53"/>
      <c r="BR136" s="68"/>
      <c r="BS136" s="65"/>
      <c r="BT136" s="53"/>
      <c r="BU136" s="68"/>
      <c r="BV136" s="65"/>
      <c r="BW136" s="53"/>
      <c r="BX136" s="68"/>
      <c r="BY136" s="65"/>
      <c r="BZ136" s="53"/>
      <c r="CA136" s="68"/>
      <c r="CB136" s="65"/>
      <c r="CC136" s="53"/>
      <c r="CD136" s="68"/>
      <c r="CE136" s="65"/>
      <c r="CF136" s="53"/>
      <c r="CG136" s="68"/>
    </row>
    <row r="137" spans="3:85" ht="15.75" thickBot="1" x14ac:dyDescent="0.3">
      <c r="D137" s="612" t="s">
        <v>2666</v>
      </c>
      <c r="N137" t="s">
        <v>212</v>
      </c>
      <c r="P137" t="s">
        <v>364</v>
      </c>
      <c r="R137" t="s">
        <v>1054</v>
      </c>
      <c r="AD137" s="374"/>
      <c r="AE137" s="374" t="s">
        <v>115</v>
      </c>
      <c r="AF137" s="97" t="s">
        <v>991</v>
      </c>
      <c r="AG137" s="367"/>
      <c r="AH137" s="131"/>
      <c r="AI137" s="54"/>
      <c r="AJ137" s="367"/>
      <c r="AK137" s="131"/>
      <c r="AL137" s="54"/>
      <c r="AM137" s="367"/>
      <c r="AN137" s="131"/>
      <c r="AO137" s="54"/>
      <c r="AP137" s="367"/>
      <c r="AQ137" s="131"/>
      <c r="AR137" s="54"/>
      <c r="AS137" s="367"/>
      <c r="AT137" s="131"/>
      <c r="AU137" s="54"/>
      <c r="AV137" s="367"/>
      <c r="AW137" s="131"/>
      <c r="AX137" s="54"/>
      <c r="AY137" s="367"/>
      <c r="AZ137" s="131"/>
      <c r="BA137" s="54"/>
      <c r="BB137" s="367"/>
      <c r="BC137" s="131"/>
      <c r="BD137" s="54"/>
      <c r="BG137" s="374"/>
      <c r="BH137" s="374" t="s">
        <v>115</v>
      </c>
      <c r="BI137" s="97" t="s">
        <v>991</v>
      </c>
      <c r="BJ137" s="367"/>
      <c r="BK137" s="131"/>
      <c r="BL137" s="54"/>
      <c r="BM137" s="367"/>
      <c r="BN137" s="131"/>
      <c r="BO137" s="54"/>
      <c r="BP137" s="367"/>
      <c r="BQ137" s="131"/>
      <c r="BR137" s="54"/>
      <c r="BS137" s="367"/>
      <c r="BT137" s="131"/>
      <c r="BU137" s="54"/>
      <c r="BV137" s="367"/>
      <c r="BW137" s="131"/>
      <c r="BX137" s="54"/>
      <c r="BY137" s="367"/>
      <c r="BZ137" s="131"/>
      <c r="CA137" s="54"/>
      <c r="CB137" s="367"/>
      <c r="CC137" s="131"/>
      <c r="CD137" s="54"/>
      <c r="CE137" s="367"/>
      <c r="CF137" s="131"/>
      <c r="CG137" s="54"/>
    </row>
    <row r="138" spans="3:85" x14ac:dyDescent="0.25">
      <c r="C138" t="s">
        <v>2689</v>
      </c>
      <c r="D138" s="612" t="s">
        <v>2594</v>
      </c>
      <c r="AD138" s="372" t="s">
        <v>987</v>
      </c>
      <c r="AE138" s="372" t="s">
        <v>115</v>
      </c>
      <c r="AF138" s="125" t="s">
        <v>115</v>
      </c>
      <c r="AG138" s="366" t="s">
        <v>1214</v>
      </c>
      <c r="AH138" s="368" t="s">
        <v>362</v>
      </c>
      <c r="AI138" s="432" t="s">
        <v>667</v>
      </c>
      <c r="AJ138" s="366"/>
      <c r="AK138" s="368"/>
      <c r="AL138" s="232"/>
      <c r="AM138" s="366"/>
      <c r="AN138" s="368"/>
      <c r="AO138" s="232"/>
      <c r="AP138" s="366"/>
      <c r="AQ138" s="368"/>
      <c r="AR138" s="232"/>
      <c r="AS138" s="366"/>
      <c r="AT138" s="368"/>
      <c r="AU138" s="232"/>
      <c r="AV138" s="366"/>
      <c r="AW138" s="368"/>
      <c r="AX138" s="232"/>
      <c r="AY138" s="366"/>
      <c r="AZ138" s="368"/>
      <c r="BA138" s="232"/>
      <c r="BB138" s="366"/>
      <c r="BC138" s="368"/>
      <c r="BD138" s="232"/>
      <c r="BG138" s="372" t="s">
        <v>987</v>
      </c>
      <c r="BH138" s="372" t="s">
        <v>115</v>
      </c>
      <c r="BI138" s="125" t="s">
        <v>115</v>
      </c>
      <c r="BJ138" s="366"/>
      <c r="BK138" s="368"/>
      <c r="BL138" s="232"/>
      <c r="BM138" s="366"/>
      <c r="BN138" s="368"/>
      <c r="BO138" s="232"/>
      <c r="BP138" s="366"/>
      <c r="BQ138" s="368"/>
      <c r="BR138" s="232"/>
      <c r="BS138" s="366"/>
      <c r="BT138" s="368"/>
      <c r="BU138" s="232"/>
      <c r="BV138" s="366"/>
      <c r="BW138" s="368"/>
      <c r="BX138" s="232"/>
      <c r="BY138" s="366"/>
      <c r="BZ138" s="368"/>
      <c r="CA138" s="232"/>
      <c r="CB138" s="366"/>
      <c r="CC138" s="368"/>
      <c r="CD138" s="232"/>
      <c r="CE138" s="366"/>
      <c r="CF138" s="368"/>
      <c r="CG138" s="232"/>
    </row>
    <row r="139" spans="3:85" x14ac:dyDescent="0.25">
      <c r="C139" t="s">
        <v>2689</v>
      </c>
      <c r="D139" s="612" t="s">
        <v>2645</v>
      </c>
      <c r="M139" s="513" t="s">
        <v>224</v>
      </c>
      <c r="N139" t="s">
        <v>136</v>
      </c>
      <c r="O139" t="s">
        <v>95</v>
      </c>
      <c r="P139" t="s">
        <v>364</v>
      </c>
      <c r="R139" t="s">
        <v>553</v>
      </c>
      <c r="AD139" s="373"/>
      <c r="AE139" s="373" t="s">
        <v>115</v>
      </c>
      <c r="AF139" s="96" t="s">
        <v>990</v>
      </c>
      <c r="AG139" s="65"/>
      <c r="AH139" s="53"/>
      <c r="AI139" s="68"/>
      <c r="AJ139" s="65"/>
      <c r="AK139" s="53"/>
      <c r="AL139" s="68"/>
      <c r="AM139" s="65"/>
      <c r="AN139" s="53"/>
      <c r="AO139" s="68"/>
      <c r="AP139" s="65"/>
      <c r="AQ139" s="53"/>
      <c r="AR139" s="68"/>
      <c r="AS139" s="65"/>
      <c r="AT139" s="53"/>
      <c r="AU139" s="68"/>
      <c r="AV139" s="65"/>
      <c r="AW139" s="53"/>
      <c r="AX139" s="68"/>
      <c r="AY139" s="65"/>
      <c r="AZ139" s="53"/>
      <c r="BA139" s="68"/>
      <c r="BB139" s="65"/>
      <c r="BC139" s="53"/>
      <c r="BD139" s="68"/>
      <c r="BG139" s="373"/>
      <c r="BH139" s="373" t="s">
        <v>115</v>
      </c>
      <c r="BI139" s="96" t="s">
        <v>990</v>
      </c>
      <c r="BJ139" s="65"/>
      <c r="BK139" s="53"/>
      <c r="BL139" s="68"/>
      <c r="BM139" s="65"/>
      <c r="BN139" s="53"/>
      <c r="BO139" s="68"/>
      <c r="BP139" s="65"/>
      <c r="BQ139" s="53"/>
      <c r="BR139" s="68"/>
      <c r="BS139" s="65"/>
      <c r="BT139" s="53"/>
      <c r="BU139" s="68"/>
      <c r="BV139" s="65"/>
      <c r="BW139" s="53"/>
      <c r="BX139" s="68"/>
      <c r="BY139" s="65"/>
      <c r="BZ139" s="53"/>
      <c r="CA139" s="68"/>
      <c r="CB139" s="65"/>
      <c r="CC139" s="53"/>
      <c r="CD139" s="68"/>
      <c r="CE139" s="65"/>
      <c r="CF139" s="53"/>
      <c r="CG139" s="68"/>
    </row>
    <row r="140" spans="3:85" ht="15.75" thickBot="1" x14ac:dyDescent="0.3">
      <c r="C140" t="s">
        <v>2689</v>
      </c>
      <c r="D140" s="612" t="s">
        <v>2646</v>
      </c>
      <c r="N140" t="s">
        <v>134</v>
      </c>
      <c r="O140" t="s">
        <v>95</v>
      </c>
      <c r="P140" t="s">
        <v>364</v>
      </c>
      <c r="R140" t="s">
        <v>554</v>
      </c>
      <c r="AD140" s="374"/>
      <c r="AE140" s="374" t="s">
        <v>115</v>
      </c>
      <c r="AF140" s="97" t="s">
        <v>991</v>
      </c>
      <c r="AG140" s="367"/>
      <c r="AH140" s="131"/>
      <c r="AI140" s="54"/>
      <c r="AJ140" s="367"/>
      <c r="AK140" s="131"/>
      <c r="AL140" s="54"/>
      <c r="AM140" s="367"/>
      <c r="AN140" s="131"/>
      <c r="AO140" s="54"/>
      <c r="AP140" s="367"/>
      <c r="AQ140" s="131"/>
      <c r="AR140" s="54"/>
      <c r="AS140" s="367"/>
      <c r="AT140" s="131"/>
      <c r="AU140" s="54"/>
      <c r="AV140" s="367"/>
      <c r="AW140" s="131"/>
      <c r="AX140" s="54"/>
      <c r="AY140" s="367"/>
      <c r="AZ140" s="131"/>
      <c r="BA140" s="54"/>
      <c r="BB140" s="367"/>
      <c r="BC140" s="131"/>
      <c r="BD140" s="54"/>
      <c r="BG140" s="374"/>
      <c r="BH140" s="374" t="s">
        <v>115</v>
      </c>
      <c r="BI140" s="97" t="s">
        <v>991</v>
      </c>
      <c r="BJ140" s="367"/>
      <c r="BK140" s="131"/>
      <c r="BL140" s="54"/>
      <c r="BM140" s="367"/>
      <c r="BN140" s="131"/>
      <c r="BO140" s="54"/>
      <c r="BP140" s="367"/>
      <c r="BQ140" s="131"/>
      <c r="BR140" s="54"/>
      <c r="BS140" s="367"/>
      <c r="BT140" s="131"/>
      <c r="BU140" s="54"/>
      <c r="BV140" s="367"/>
      <c r="BW140" s="131"/>
      <c r="BX140" s="54"/>
      <c r="BY140" s="367"/>
      <c r="BZ140" s="131"/>
      <c r="CA140" s="54"/>
      <c r="CB140" s="367"/>
      <c r="CC140" s="131"/>
      <c r="CD140" s="54"/>
      <c r="CE140" s="367"/>
      <c r="CF140" s="131"/>
      <c r="CG140" s="54"/>
    </row>
    <row r="141" spans="3:85" x14ac:dyDescent="0.25">
      <c r="C141" t="s">
        <v>2689</v>
      </c>
      <c r="D141" s="612" t="s">
        <v>2635</v>
      </c>
      <c r="N141" t="s">
        <v>135</v>
      </c>
      <c r="O141" t="s">
        <v>95</v>
      </c>
      <c r="P141" t="s">
        <v>364</v>
      </c>
      <c r="R141" t="s">
        <v>555</v>
      </c>
      <c r="AD141" s="372" t="s">
        <v>988</v>
      </c>
      <c r="AE141" s="372" t="s">
        <v>115</v>
      </c>
      <c r="AF141" s="125" t="s">
        <v>115</v>
      </c>
      <c r="AG141" s="366"/>
      <c r="AH141" s="368"/>
      <c r="AI141" s="232"/>
      <c r="AJ141" s="366"/>
      <c r="AK141" s="368"/>
      <c r="AL141" s="232"/>
      <c r="AM141" s="366"/>
      <c r="AN141" s="368"/>
      <c r="AO141" s="232"/>
      <c r="AP141" s="366"/>
      <c r="AQ141" s="368"/>
      <c r="AR141" s="232"/>
      <c r="AS141" s="366"/>
      <c r="AT141" s="368"/>
      <c r="AU141" s="232"/>
      <c r="AV141" s="366"/>
      <c r="AW141" s="368"/>
      <c r="AX141" s="232"/>
      <c r="AY141" s="366"/>
      <c r="AZ141" s="368"/>
      <c r="BA141" s="232"/>
      <c r="BB141" s="366"/>
      <c r="BC141" s="368"/>
      <c r="BD141" s="232"/>
      <c r="BG141" s="372" t="s">
        <v>988</v>
      </c>
      <c r="BH141" s="372" t="s">
        <v>115</v>
      </c>
      <c r="BI141" s="125" t="s">
        <v>115</v>
      </c>
      <c r="BJ141" s="366"/>
      <c r="BK141" s="368"/>
      <c r="BL141" s="232"/>
      <c r="BM141" s="366"/>
      <c r="BN141" s="368"/>
      <c r="BO141" s="232"/>
      <c r="BP141" s="366"/>
      <c r="BQ141" s="368"/>
      <c r="BR141" s="232"/>
      <c r="BS141" s="366"/>
      <c r="BT141" s="368"/>
      <c r="BU141" s="232"/>
      <c r="BV141" s="366"/>
      <c r="BW141" s="368"/>
      <c r="BX141" s="232"/>
      <c r="BY141" s="366"/>
      <c r="BZ141" s="368"/>
      <c r="CA141" s="232"/>
      <c r="CB141" s="366"/>
      <c r="CC141" s="368"/>
      <c r="CD141" s="232"/>
      <c r="CE141" s="366"/>
      <c r="CF141" s="368"/>
      <c r="CG141" s="232"/>
    </row>
    <row r="142" spans="3:85" x14ac:dyDescent="0.25">
      <c r="C142" t="s">
        <v>2689</v>
      </c>
      <c r="D142" s="612" t="s">
        <v>887</v>
      </c>
      <c r="N142" t="s">
        <v>217</v>
      </c>
      <c r="P142" t="s">
        <v>364</v>
      </c>
      <c r="R142" t="s">
        <v>556</v>
      </c>
      <c r="AD142" s="373"/>
      <c r="AE142" s="373" t="s">
        <v>115</v>
      </c>
      <c r="AF142" s="96" t="s">
        <v>990</v>
      </c>
      <c r="AG142" s="65"/>
      <c r="AH142" s="53"/>
      <c r="AI142" s="68"/>
      <c r="AJ142" s="65"/>
      <c r="AK142" s="53"/>
      <c r="AL142" s="68"/>
      <c r="AM142" s="65"/>
      <c r="AN142" s="53"/>
      <c r="AO142" s="68"/>
      <c r="AP142" s="65"/>
      <c r="AQ142" s="53"/>
      <c r="AR142" s="68"/>
      <c r="AS142" s="65"/>
      <c r="AT142" s="53"/>
      <c r="AU142" s="68"/>
      <c r="AV142" s="65"/>
      <c r="AW142" s="53"/>
      <c r="AX142" s="68"/>
      <c r="AY142" s="65"/>
      <c r="AZ142" s="53"/>
      <c r="BA142" s="68"/>
      <c r="BB142" s="65"/>
      <c r="BC142" s="53"/>
      <c r="BD142" s="68"/>
      <c r="BG142" s="373"/>
      <c r="BH142" s="373" t="s">
        <v>115</v>
      </c>
      <c r="BI142" s="96" t="s">
        <v>990</v>
      </c>
      <c r="BJ142" s="65"/>
      <c r="BK142" s="53"/>
      <c r="BL142" s="68"/>
      <c r="BM142" s="65"/>
      <c r="BN142" s="53"/>
      <c r="BO142" s="68"/>
      <c r="BP142" s="65"/>
      <c r="BQ142" s="53"/>
      <c r="BR142" s="68"/>
      <c r="BS142" s="65"/>
      <c r="BT142" s="53"/>
      <c r="BU142" s="68"/>
      <c r="BV142" s="65"/>
      <c r="BW142" s="53"/>
      <c r="BX142" s="68"/>
      <c r="BY142" s="65"/>
      <c r="BZ142" s="53"/>
      <c r="CA142" s="68"/>
      <c r="CB142" s="65"/>
      <c r="CC142" s="53"/>
      <c r="CD142" s="68"/>
      <c r="CE142" s="65"/>
      <c r="CF142" s="53"/>
      <c r="CG142" s="68"/>
    </row>
    <row r="143" spans="3:85" ht="15.75" thickBot="1" x14ac:dyDescent="0.3">
      <c r="C143" t="s">
        <v>2689</v>
      </c>
      <c r="D143" s="612" t="s">
        <v>2648</v>
      </c>
      <c r="AD143" s="374"/>
      <c r="AE143" s="374" t="s">
        <v>115</v>
      </c>
      <c r="AF143" s="97" t="s">
        <v>991</v>
      </c>
      <c r="AG143" s="367"/>
      <c r="AH143" s="131"/>
      <c r="AI143" s="54"/>
      <c r="AJ143" s="367"/>
      <c r="AK143" s="131"/>
      <c r="AL143" s="54"/>
      <c r="AM143" s="367"/>
      <c r="AN143" s="131"/>
      <c r="AO143" s="54"/>
      <c r="AP143" s="367"/>
      <c r="AQ143" s="131"/>
      <c r="AR143" s="54"/>
      <c r="AS143" s="367"/>
      <c r="AT143" s="131"/>
      <c r="AU143" s="54"/>
      <c r="AV143" s="367"/>
      <c r="AW143" s="131"/>
      <c r="AX143" s="54"/>
      <c r="AY143" s="367"/>
      <c r="AZ143" s="131"/>
      <c r="BA143" s="54"/>
      <c r="BB143" s="367"/>
      <c r="BC143" s="131"/>
      <c r="BD143" s="54"/>
      <c r="BG143" s="374"/>
      <c r="BH143" s="374" t="s">
        <v>115</v>
      </c>
      <c r="BI143" s="97" t="s">
        <v>991</v>
      </c>
      <c r="BJ143" s="367"/>
      <c r="BK143" s="131"/>
      <c r="BL143" s="54"/>
      <c r="BM143" s="367"/>
      <c r="BN143" s="131"/>
      <c r="BO143" s="54"/>
      <c r="BP143" s="367"/>
      <c r="BQ143" s="131"/>
      <c r="BR143" s="54"/>
      <c r="BS143" s="367"/>
      <c r="BT143" s="131"/>
      <c r="BU143" s="54"/>
      <c r="BV143" s="367"/>
      <c r="BW143" s="131"/>
      <c r="BX143" s="54"/>
      <c r="BY143" s="367"/>
      <c r="BZ143" s="131"/>
      <c r="CA143" s="54"/>
      <c r="CB143" s="367"/>
      <c r="CC143" s="131"/>
      <c r="CD143" s="54"/>
      <c r="CE143" s="367"/>
      <c r="CF143" s="131"/>
      <c r="CG143" s="54"/>
    </row>
    <row r="144" spans="3:85" x14ac:dyDescent="0.25">
      <c r="C144" t="s">
        <v>2689</v>
      </c>
      <c r="D144" s="612" t="s">
        <v>2817</v>
      </c>
      <c r="M144" s="513" t="s">
        <v>551</v>
      </c>
      <c r="N144" t="s">
        <v>393</v>
      </c>
      <c r="O144" t="s">
        <v>95</v>
      </c>
      <c r="R144" t="s">
        <v>559</v>
      </c>
      <c r="AD144" s="372" t="s">
        <v>3050</v>
      </c>
      <c r="AE144" s="372" t="s">
        <v>115</v>
      </c>
      <c r="AF144" s="125" t="s">
        <v>115</v>
      </c>
      <c r="AG144" s="366"/>
      <c r="AH144" s="368"/>
      <c r="AI144" s="232"/>
      <c r="AJ144" s="366"/>
      <c r="AK144" s="368"/>
      <c r="AL144" s="232"/>
      <c r="AM144" s="366"/>
      <c r="AN144" s="368"/>
      <c r="AO144" s="232"/>
      <c r="AP144" s="366"/>
      <c r="AQ144" s="368"/>
      <c r="AR144" s="232"/>
      <c r="AS144" s="366"/>
      <c r="AT144" s="368"/>
      <c r="AU144" s="232"/>
      <c r="AV144" s="366"/>
      <c r="AW144" s="368"/>
      <c r="AX144" s="232"/>
      <c r="AY144" s="366"/>
      <c r="AZ144" s="368"/>
      <c r="BA144" s="232"/>
      <c r="BB144" s="366"/>
      <c r="BC144" s="368"/>
      <c r="BD144" s="232"/>
      <c r="BG144" s="372" t="s">
        <v>3050</v>
      </c>
      <c r="BH144" s="372" t="s">
        <v>115</v>
      </c>
      <c r="BI144" s="125" t="s">
        <v>115</v>
      </c>
      <c r="BJ144" s="366"/>
      <c r="BK144" s="368"/>
      <c r="BL144" s="232"/>
      <c r="BM144" s="366"/>
      <c r="BN144" s="368"/>
      <c r="BO144" s="232"/>
      <c r="BP144" s="366"/>
      <c r="BQ144" s="368"/>
      <c r="BR144" s="232"/>
      <c r="BS144" s="366"/>
      <c r="BT144" s="368"/>
      <c r="BU144" s="232"/>
      <c r="BV144" s="366"/>
      <c r="BW144" s="368"/>
      <c r="BX144" s="232"/>
      <c r="BY144" s="366"/>
      <c r="BZ144" s="368"/>
      <c r="CA144" s="232"/>
      <c r="CB144" s="366"/>
      <c r="CC144" s="368"/>
      <c r="CD144" s="232"/>
      <c r="CE144" s="366"/>
      <c r="CF144" s="368"/>
      <c r="CG144" s="232"/>
    </row>
    <row r="145" spans="3:85" x14ac:dyDescent="0.25">
      <c r="C145" t="s">
        <v>2689</v>
      </c>
      <c r="D145" s="612" t="s">
        <v>2823</v>
      </c>
      <c r="R145" t="s">
        <v>560</v>
      </c>
      <c r="AD145" s="373"/>
      <c r="AE145" s="373" t="s">
        <v>115</v>
      </c>
      <c r="AF145" s="96" t="s">
        <v>990</v>
      </c>
      <c r="AG145" s="129"/>
      <c r="AH145" s="52"/>
      <c r="AI145" s="66"/>
      <c r="AJ145" s="129"/>
      <c r="AK145" s="52"/>
      <c r="AL145" s="66"/>
      <c r="AM145" s="129"/>
      <c r="AN145" s="52"/>
      <c r="AO145" s="66"/>
      <c r="AP145" s="129"/>
      <c r="AQ145" s="52"/>
      <c r="AR145" s="66"/>
      <c r="AS145" s="129"/>
      <c r="AT145" s="52"/>
      <c r="AU145" s="66"/>
      <c r="AV145" s="129"/>
      <c r="AW145" s="52"/>
      <c r="AX145" s="66"/>
      <c r="AY145" s="129"/>
      <c r="AZ145" s="52"/>
      <c r="BA145" s="66"/>
      <c r="BB145" s="129"/>
      <c r="BC145" s="52"/>
      <c r="BD145" s="66"/>
      <c r="BG145" s="373"/>
      <c r="BH145" s="373" t="s">
        <v>115</v>
      </c>
      <c r="BI145" s="96" t="s">
        <v>990</v>
      </c>
      <c r="BJ145" s="129"/>
      <c r="BK145" s="52"/>
      <c r="BL145" s="66"/>
      <c r="BM145" s="129"/>
      <c r="BN145" s="52"/>
      <c r="BO145" s="66"/>
      <c r="BP145" s="129"/>
      <c r="BQ145" s="52"/>
      <c r="BR145" s="66"/>
      <c r="BS145" s="129"/>
      <c r="BT145" s="52"/>
      <c r="BU145" s="66"/>
      <c r="BV145" s="129"/>
      <c r="BW145" s="52"/>
      <c r="BX145" s="66"/>
      <c r="BY145" s="129"/>
      <c r="BZ145" s="52"/>
      <c r="CA145" s="66"/>
      <c r="CB145" s="129"/>
      <c r="CC145" s="52"/>
      <c r="CD145" s="66"/>
      <c r="CE145" s="129"/>
      <c r="CF145" s="52"/>
      <c r="CG145" s="66"/>
    </row>
    <row r="146" spans="3:85" ht="15.75" thickBot="1" x14ac:dyDescent="0.3">
      <c r="C146" t="s">
        <v>2689</v>
      </c>
      <c r="D146" s="612" t="s">
        <v>2981</v>
      </c>
      <c r="R146" t="s">
        <v>578</v>
      </c>
      <c r="AD146" s="374"/>
      <c r="AE146" s="374" t="s">
        <v>115</v>
      </c>
      <c r="AF146" s="97" t="s">
        <v>991</v>
      </c>
      <c r="AG146" s="50"/>
      <c r="AH146" s="130"/>
      <c r="AI146" s="51"/>
      <c r="AJ146" s="50"/>
      <c r="AK146" s="130"/>
      <c r="AL146" s="51"/>
      <c r="AM146" s="50"/>
      <c r="AN146" s="130"/>
      <c r="AO146" s="51"/>
      <c r="AP146" s="50"/>
      <c r="AQ146" s="130"/>
      <c r="AR146" s="51"/>
      <c r="AS146" s="50"/>
      <c r="AT146" s="130"/>
      <c r="AU146" s="51"/>
      <c r="AV146" s="50"/>
      <c r="AW146" s="130"/>
      <c r="AX146" s="51"/>
      <c r="AY146" s="50"/>
      <c r="AZ146" s="130"/>
      <c r="BA146" s="51"/>
      <c r="BB146" s="50"/>
      <c r="BC146" s="130"/>
      <c r="BD146" s="51"/>
      <c r="BG146" s="374"/>
      <c r="BH146" s="374" t="s">
        <v>115</v>
      </c>
      <c r="BI146" s="97" t="s">
        <v>991</v>
      </c>
      <c r="BJ146" s="50"/>
      <c r="BK146" s="130"/>
      <c r="BL146" s="51"/>
      <c r="BM146" s="50"/>
      <c r="BN146" s="130"/>
      <c r="BO146" s="51"/>
      <c r="BP146" s="50"/>
      <c r="BQ146" s="130"/>
      <c r="BR146" s="51"/>
      <c r="BS146" s="50"/>
      <c r="BT146" s="130"/>
      <c r="BU146" s="51"/>
      <c r="BV146" s="50"/>
      <c r="BW146" s="130"/>
      <c r="BX146" s="51"/>
      <c r="BY146" s="50"/>
      <c r="BZ146" s="130"/>
      <c r="CA146" s="51"/>
      <c r="CB146" s="50"/>
      <c r="CC146" s="130"/>
      <c r="CD146" s="51"/>
      <c r="CE146" s="50"/>
      <c r="CF146" s="130"/>
      <c r="CG146" s="51"/>
    </row>
    <row r="147" spans="3:85" x14ac:dyDescent="0.25">
      <c r="C147" t="s">
        <v>2689</v>
      </c>
      <c r="D147" s="612" t="s">
        <v>3185</v>
      </c>
      <c r="AD147" s="375" t="s">
        <v>986</v>
      </c>
      <c r="AE147" s="375" t="s">
        <v>998</v>
      </c>
      <c r="AF147" s="125" t="s">
        <v>115</v>
      </c>
      <c r="AG147" s="366"/>
      <c r="AH147" s="368"/>
      <c r="AI147" s="232"/>
      <c r="AJ147" s="366"/>
      <c r="AK147" s="368"/>
      <c r="AL147" s="232"/>
      <c r="AM147" s="366"/>
      <c r="AN147" s="368"/>
      <c r="AO147" s="232"/>
      <c r="AP147" s="366"/>
      <c r="AQ147" s="368"/>
      <c r="AR147" s="232"/>
      <c r="AS147" s="366"/>
      <c r="AT147" s="368"/>
      <c r="AU147" s="232"/>
      <c r="AV147" s="366"/>
      <c r="AW147" s="368"/>
      <c r="AX147" s="232"/>
      <c r="AY147" s="366"/>
      <c r="AZ147" s="368"/>
      <c r="BA147" s="232"/>
      <c r="BB147" s="366"/>
      <c r="BC147" s="368"/>
      <c r="BD147" s="232"/>
      <c r="BG147" s="375" t="s">
        <v>986</v>
      </c>
      <c r="BH147" s="375" t="s">
        <v>998</v>
      </c>
      <c r="BI147" s="125" t="s">
        <v>115</v>
      </c>
      <c r="BJ147" s="366"/>
      <c r="BK147" s="368"/>
      <c r="BL147" s="232"/>
      <c r="BM147" s="366"/>
      <c r="BN147" s="368"/>
      <c r="BO147" s="232"/>
      <c r="BP147" s="366"/>
      <c r="BQ147" s="368"/>
      <c r="BR147" s="232"/>
      <c r="BS147" s="366"/>
      <c r="BT147" s="368"/>
      <c r="BU147" s="232"/>
      <c r="BV147" s="366"/>
      <c r="BW147" s="368"/>
      <c r="BX147" s="232"/>
      <c r="BY147" s="366"/>
      <c r="BZ147" s="368"/>
      <c r="CA147" s="232"/>
      <c r="CB147" s="366"/>
      <c r="CC147" s="368"/>
      <c r="CD147" s="232"/>
      <c r="CE147" s="366"/>
      <c r="CF147" s="368"/>
      <c r="CG147" s="232"/>
    </row>
    <row r="148" spans="3:85" x14ac:dyDescent="0.25">
      <c r="D148" s="612" t="s">
        <v>2354</v>
      </c>
      <c r="M148" s="513" t="s">
        <v>267</v>
      </c>
      <c r="N148" t="s">
        <v>134</v>
      </c>
      <c r="O148" t="s">
        <v>95</v>
      </c>
      <c r="P148" t="s">
        <v>393</v>
      </c>
      <c r="R148" t="s">
        <v>394</v>
      </c>
      <c r="AD148" s="376"/>
      <c r="AE148" s="376" t="s">
        <v>998</v>
      </c>
      <c r="AF148" s="96" t="s">
        <v>990</v>
      </c>
      <c r="AG148" s="65"/>
      <c r="AH148" s="53"/>
      <c r="AI148" s="68"/>
      <c r="AJ148" s="65"/>
      <c r="AK148" s="53"/>
      <c r="AL148" s="68"/>
      <c r="AM148" s="65"/>
      <c r="AN148" s="53"/>
      <c r="AO148" s="68"/>
      <c r="AP148" s="65"/>
      <c r="AQ148" s="53"/>
      <c r="AR148" s="68"/>
      <c r="AS148" s="65"/>
      <c r="AT148" s="53"/>
      <c r="AU148" s="68"/>
      <c r="AV148" s="65"/>
      <c r="AW148" s="53"/>
      <c r="AX148" s="68"/>
      <c r="AY148" s="65"/>
      <c r="AZ148" s="53"/>
      <c r="BA148" s="68"/>
      <c r="BB148" s="65"/>
      <c r="BC148" s="53"/>
      <c r="BD148" s="68"/>
      <c r="BG148" s="376"/>
      <c r="BH148" s="376" t="s">
        <v>998</v>
      </c>
      <c r="BI148" s="96" t="s">
        <v>990</v>
      </c>
      <c r="BJ148" s="65"/>
      <c r="BK148" s="53"/>
      <c r="BL148" s="68"/>
      <c r="BM148" s="65"/>
      <c r="BN148" s="53"/>
      <c r="BO148" s="68"/>
      <c r="BP148" s="65"/>
      <c r="BQ148" s="53"/>
      <c r="BR148" s="68"/>
      <c r="BS148" s="65"/>
      <c r="BT148" s="53"/>
      <c r="BU148" s="68"/>
      <c r="BV148" s="65"/>
      <c r="BW148" s="53"/>
      <c r="BX148" s="68"/>
      <c r="BY148" s="65"/>
      <c r="BZ148" s="53"/>
      <c r="CA148" s="68"/>
      <c r="CB148" s="65"/>
      <c r="CC148" s="53"/>
      <c r="CD148" s="68"/>
      <c r="CE148" s="65"/>
      <c r="CF148" s="53"/>
      <c r="CG148" s="68"/>
    </row>
    <row r="149" spans="3:85" ht="15.75" thickBot="1" x14ac:dyDescent="0.3">
      <c r="D149" s="612" t="s">
        <v>2799</v>
      </c>
      <c r="N149" t="s">
        <v>135</v>
      </c>
      <c r="O149" t="s">
        <v>95</v>
      </c>
      <c r="P149" t="s">
        <v>393</v>
      </c>
      <c r="R149" t="s">
        <v>395</v>
      </c>
      <c r="AD149" s="377"/>
      <c r="AE149" s="377" t="s">
        <v>998</v>
      </c>
      <c r="AF149" s="97" t="s">
        <v>991</v>
      </c>
      <c r="AG149" s="367"/>
      <c r="AH149" s="131"/>
      <c r="AI149" s="54"/>
      <c r="AJ149" s="367"/>
      <c r="AK149" s="131"/>
      <c r="AL149" s="54"/>
      <c r="AM149" s="367"/>
      <c r="AN149" s="131"/>
      <c r="AO149" s="54"/>
      <c r="AP149" s="367"/>
      <c r="AQ149" s="131"/>
      <c r="AR149" s="54"/>
      <c r="AS149" s="367"/>
      <c r="AT149" s="131"/>
      <c r="AU149" s="54"/>
      <c r="AV149" s="367"/>
      <c r="AW149" s="131"/>
      <c r="AX149" s="54"/>
      <c r="AY149" s="367"/>
      <c r="AZ149" s="131"/>
      <c r="BA149" s="54"/>
      <c r="BB149" s="367"/>
      <c r="BC149" s="131"/>
      <c r="BD149" s="54"/>
      <c r="BG149" s="377"/>
      <c r="BH149" s="377" t="s">
        <v>998</v>
      </c>
      <c r="BI149" s="97" t="s">
        <v>991</v>
      </c>
      <c r="BJ149" s="367"/>
      <c r="BK149" s="131"/>
      <c r="BL149" s="54"/>
      <c r="BM149" s="367"/>
      <c r="BN149" s="131"/>
      <c r="BO149" s="54"/>
      <c r="BP149" s="367"/>
      <c r="BQ149" s="131"/>
      <c r="BR149" s="54"/>
      <c r="BS149" s="367"/>
      <c r="BT149" s="131"/>
      <c r="BU149" s="54"/>
      <c r="BV149" s="367"/>
      <c r="BW149" s="131"/>
      <c r="BX149" s="54"/>
      <c r="BY149" s="367"/>
      <c r="BZ149" s="131"/>
      <c r="CA149" s="54"/>
      <c r="CB149" s="367"/>
      <c r="CC149" s="131"/>
      <c r="CD149" s="54"/>
      <c r="CE149" s="367"/>
      <c r="CF149" s="131"/>
      <c r="CG149" s="54"/>
    </row>
    <row r="150" spans="3:85" x14ac:dyDescent="0.25">
      <c r="D150" s="612" t="s">
        <v>2612</v>
      </c>
      <c r="N150" t="s">
        <v>136</v>
      </c>
      <c r="O150" t="s">
        <v>95</v>
      </c>
      <c r="P150" t="s">
        <v>393</v>
      </c>
      <c r="R150" t="s">
        <v>396</v>
      </c>
      <c r="AD150" s="375" t="s">
        <v>987</v>
      </c>
      <c r="AE150" s="375" t="s">
        <v>998</v>
      </c>
      <c r="AF150" s="125" t="s">
        <v>115</v>
      </c>
      <c r="AG150" s="366"/>
      <c r="AH150" s="368"/>
      <c r="AI150" s="232"/>
      <c r="AJ150" s="366"/>
      <c r="AK150" s="368"/>
      <c r="AL150" s="232"/>
      <c r="AM150" s="366"/>
      <c r="AN150" s="368"/>
      <c r="AO150" s="232"/>
      <c r="AP150" s="366"/>
      <c r="AQ150" s="368"/>
      <c r="AR150" s="232"/>
      <c r="AS150" s="366"/>
      <c r="AT150" s="368"/>
      <c r="AU150" s="232"/>
      <c r="AV150" s="366"/>
      <c r="AW150" s="368"/>
      <c r="AX150" s="232"/>
      <c r="AY150" s="366"/>
      <c r="AZ150" s="368"/>
      <c r="BA150" s="232"/>
      <c r="BB150" s="366"/>
      <c r="BC150" s="368"/>
      <c r="BD150" s="232"/>
      <c r="BG150" s="375" t="s">
        <v>987</v>
      </c>
      <c r="BH150" s="375" t="s">
        <v>998</v>
      </c>
      <c r="BI150" s="125" t="s">
        <v>115</v>
      </c>
      <c r="BJ150" s="366"/>
      <c r="BK150" s="368"/>
      <c r="BL150" s="232"/>
      <c r="BM150" s="366"/>
      <c r="BN150" s="368"/>
      <c r="BO150" s="232"/>
      <c r="BP150" s="366"/>
      <c r="BQ150" s="368"/>
      <c r="BR150" s="232"/>
      <c r="BS150" s="366"/>
      <c r="BT150" s="368"/>
      <c r="BU150" s="232"/>
      <c r="BV150" s="366"/>
      <c r="BW150" s="368"/>
      <c r="BX150" s="232"/>
      <c r="BY150" s="366"/>
      <c r="BZ150" s="368"/>
      <c r="CA150" s="232"/>
      <c r="CB150" s="366"/>
      <c r="CC150" s="368"/>
      <c r="CD150" s="232"/>
      <c r="CE150" s="366"/>
      <c r="CF150" s="368"/>
      <c r="CG150" s="232"/>
    </row>
    <row r="151" spans="3:85" x14ac:dyDescent="0.25">
      <c r="D151" s="612" t="s">
        <v>2829</v>
      </c>
      <c r="N151" t="s">
        <v>217</v>
      </c>
      <c r="R151" t="s">
        <v>587</v>
      </c>
      <c r="AD151" s="376"/>
      <c r="AE151" s="376" t="s">
        <v>998</v>
      </c>
      <c r="AF151" s="96" t="s">
        <v>990</v>
      </c>
      <c r="AG151" s="65"/>
      <c r="AH151" s="53"/>
      <c r="AI151" s="68"/>
      <c r="AJ151" s="65"/>
      <c r="AK151" s="53"/>
      <c r="AL151" s="68"/>
      <c r="AM151" s="65"/>
      <c r="AN151" s="53"/>
      <c r="AO151" s="68"/>
      <c r="AP151" s="65"/>
      <c r="AQ151" s="53"/>
      <c r="AR151" s="68"/>
      <c r="AS151" s="65"/>
      <c r="AT151" s="53"/>
      <c r="AU151" s="68"/>
      <c r="AV151" s="65"/>
      <c r="AW151" s="53"/>
      <c r="AX151" s="68"/>
      <c r="AY151" s="65"/>
      <c r="AZ151" s="53"/>
      <c r="BA151" s="68"/>
      <c r="BB151" s="65"/>
      <c r="BC151" s="53"/>
      <c r="BD151" s="68"/>
      <c r="BG151" s="376"/>
      <c r="BH151" s="376" t="s">
        <v>998</v>
      </c>
      <c r="BI151" s="96" t="s">
        <v>990</v>
      </c>
      <c r="BJ151" s="65"/>
      <c r="BK151" s="53"/>
      <c r="BL151" s="68"/>
      <c r="BM151" s="65"/>
      <c r="BN151" s="53"/>
      <c r="BO151" s="68"/>
      <c r="BP151" s="65"/>
      <c r="BQ151" s="53"/>
      <c r="BR151" s="68"/>
      <c r="BS151" s="65"/>
      <c r="BT151" s="53"/>
      <c r="BU151" s="68"/>
      <c r="BV151" s="65"/>
      <c r="BW151" s="53"/>
      <c r="BX151" s="68"/>
      <c r="BY151" s="65"/>
      <c r="BZ151" s="53"/>
      <c r="CA151" s="68"/>
      <c r="CB151" s="65"/>
      <c r="CC151" s="53"/>
      <c r="CD151" s="68"/>
      <c r="CE151" s="65"/>
      <c r="CF151" s="53"/>
      <c r="CG151" s="68"/>
    </row>
    <row r="152" spans="3:85" ht="15.75" thickBot="1" x14ac:dyDescent="0.3">
      <c r="D152" s="612" t="s">
        <v>2910</v>
      </c>
      <c r="N152" t="s">
        <v>217</v>
      </c>
      <c r="P152" t="s">
        <v>393</v>
      </c>
      <c r="R152" t="s">
        <v>588</v>
      </c>
      <c r="AD152" s="377"/>
      <c r="AE152" s="377" t="s">
        <v>998</v>
      </c>
      <c r="AF152" s="97" t="s">
        <v>991</v>
      </c>
      <c r="AG152" s="367"/>
      <c r="AH152" s="131"/>
      <c r="AI152" s="54"/>
      <c r="AJ152" s="367"/>
      <c r="AK152" s="131"/>
      <c r="AL152" s="54"/>
      <c r="AM152" s="367"/>
      <c r="AN152" s="131"/>
      <c r="AO152" s="54"/>
      <c r="AP152" s="367"/>
      <c r="AQ152" s="131"/>
      <c r="AR152" s="54"/>
      <c r="AS152" s="367"/>
      <c r="AT152" s="131"/>
      <c r="AU152" s="54"/>
      <c r="AV152" s="367"/>
      <c r="AW152" s="131"/>
      <c r="AX152" s="54"/>
      <c r="AY152" s="367"/>
      <c r="AZ152" s="131"/>
      <c r="BA152" s="54"/>
      <c r="BB152" s="367"/>
      <c r="BC152" s="131"/>
      <c r="BD152" s="54"/>
      <c r="BG152" s="377"/>
      <c r="BH152" s="377" t="s">
        <v>998</v>
      </c>
      <c r="BI152" s="97" t="s">
        <v>991</v>
      </c>
      <c r="BJ152" s="367"/>
      <c r="BK152" s="131"/>
      <c r="BL152" s="54"/>
      <c r="BM152" s="367"/>
      <c r="BN152" s="131"/>
      <c r="BO152" s="54"/>
      <c r="BP152" s="367"/>
      <c r="BQ152" s="131"/>
      <c r="BR152" s="54"/>
      <c r="BS152" s="367"/>
      <c r="BT152" s="131"/>
      <c r="BU152" s="54"/>
      <c r="BV152" s="367"/>
      <c r="BW152" s="131"/>
      <c r="BX152" s="54"/>
      <c r="BY152" s="367"/>
      <c r="BZ152" s="131"/>
      <c r="CA152" s="54"/>
      <c r="CB152" s="367"/>
      <c r="CC152" s="131"/>
      <c r="CD152" s="54"/>
      <c r="CE152" s="367"/>
      <c r="CF152" s="131"/>
      <c r="CG152" s="54"/>
    </row>
    <row r="153" spans="3:85" x14ac:dyDescent="0.25">
      <c r="D153" s="612" t="s">
        <v>2856</v>
      </c>
      <c r="AD153" s="375" t="s">
        <v>988</v>
      </c>
      <c r="AE153" s="375" t="s">
        <v>998</v>
      </c>
      <c r="AF153" s="125" t="s">
        <v>115</v>
      </c>
      <c r="AG153" s="366"/>
      <c r="AH153" s="368"/>
      <c r="AI153" s="232"/>
      <c r="AJ153" s="366"/>
      <c r="AK153" s="368"/>
      <c r="AL153" s="232"/>
      <c r="AM153" s="366"/>
      <c r="AN153" s="368"/>
      <c r="AO153" s="232"/>
      <c r="AP153" s="366"/>
      <c r="AQ153" s="368"/>
      <c r="AR153" s="232"/>
      <c r="AS153" s="366"/>
      <c r="AT153" s="368"/>
      <c r="AU153" s="232"/>
      <c r="AV153" s="366"/>
      <c r="AW153" s="368"/>
      <c r="AX153" s="232"/>
      <c r="AY153" s="366"/>
      <c r="AZ153" s="368"/>
      <c r="BA153" s="232"/>
      <c r="BB153" s="366"/>
      <c r="BC153" s="368"/>
      <c r="BD153" s="232"/>
      <c r="BG153" s="375" t="s">
        <v>988</v>
      </c>
      <c r="BH153" s="375" t="s">
        <v>998</v>
      </c>
      <c r="BI153" s="125" t="s">
        <v>115</v>
      </c>
      <c r="BJ153" s="366"/>
      <c r="BK153" s="368"/>
      <c r="BL153" s="232"/>
      <c r="BM153" s="366"/>
      <c r="BN153" s="368"/>
      <c r="BO153" s="232"/>
      <c r="BP153" s="366"/>
      <c r="BQ153" s="368"/>
      <c r="BR153" s="232"/>
      <c r="BS153" s="366"/>
      <c r="BT153" s="368"/>
      <c r="BU153" s="232"/>
      <c r="BV153" s="366"/>
      <c r="BW153" s="368"/>
      <c r="BX153" s="232"/>
      <c r="BY153" s="366"/>
      <c r="BZ153" s="368"/>
      <c r="CA153" s="232"/>
      <c r="CB153" s="366"/>
      <c r="CC153" s="368"/>
      <c r="CD153" s="232"/>
      <c r="CE153" s="366"/>
      <c r="CF153" s="368"/>
      <c r="CG153" s="232"/>
    </row>
    <row r="154" spans="3:85" x14ac:dyDescent="0.25">
      <c r="D154" s="612" t="s">
        <v>2832</v>
      </c>
      <c r="J154" s="1"/>
      <c r="M154" s="513" t="s">
        <v>579</v>
      </c>
      <c r="N154" t="s">
        <v>134</v>
      </c>
      <c r="O154" t="s">
        <v>95</v>
      </c>
      <c r="P154" t="s">
        <v>393</v>
      </c>
      <c r="R154" t="s">
        <v>582</v>
      </c>
      <c r="AD154" s="376"/>
      <c r="AE154" s="376" t="s">
        <v>998</v>
      </c>
      <c r="AF154" s="96" t="s">
        <v>990</v>
      </c>
      <c r="AG154" s="65"/>
      <c r="AH154" s="53"/>
      <c r="AI154" s="68"/>
      <c r="AJ154" s="65"/>
      <c r="AK154" s="53"/>
      <c r="AL154" s="68"/>
      <c r="AM154" s="65"/>
      <c r="AN154" s="53"/>
      <c r="AO154" s="68"/>
      <c r="AP154" s="65"/>
      <c r="AQ154" s="53"/>
      <c r="AR154" s="68"/>
      <c r="AS154" s="65"/>
      <c r="AT154" s="53"/>
      <c r="AU154" s="68"/>
      <c r="AV154" s="65"/>
      <c r="AW154" s="53"/>
      <c r="AX154" s="68"/>
      <c r="AY154" s="65"/>
      <c r="AZ154" s="53"/>
      <c r="BA154" s="68"/>
      <c r="BB154" s="65"/>
      <c r="BC154" s="53"/>
      <c r="BD154" s="68"/>
      <c r="BG154" s="376"/>
      <c r="BH154" s="376" t="s">
        <v>998</v>
      </c>
      <c r="BI154" s="96" t="s">
        <v>990</v>
      </c>
      <c r="BJ154" s="65"/>
      <c r="BK154" s="53"/>
      <c r="BL154" s="68"/>
      <c r="BM154" s="65"/>
      <c r="BN154" s="53"/>
      <c r="BO154" s="68"/>
      <c r="BP154" s="65"/>
      <c r="BQ154" s="53"/>
      <c r="BR154" s="68"/>
      <c r="BS154" s="65"/>
      <c r="BT154" s="53"/>
      <c r="BU154" s="68"/>
      <c r="BV154" s="65"/>
      <c r="BW154" s="53"/>
      <c r="BX154" s="68"/>
      <c r="BY154" s="65"/>
      <c r="BZ154" s="53"/>
      <c r="CA154" s="68"/>
      <c r="CB154" s="65"/>
      <c r="CC154" s="53"/>
      <c r="CD154" s="68"/>
      <c r="CE154" s="65"/>
      <c r="CF154" s="53"/>
      <c r="CG154" s="68"/>
    </row>
    <row r="155" spans="3:85" ht="15.75" thickBot="1" x14ac:dyDescent="0.3">
      <c r="D155" s="612" t="s">
        <v>2830</v>
      </c>
      <c r="J155" s="1"/>
      <c r="N155" t="s">
        <v>135</v>
      </c>
      <c r="O155" t="s">
        <v>95</v>
      </c>
      <c r="P155" t="s">
        <v>393</v>
      </c>
      <c r="R155" t="s">
        <v>583</v>
      </c>
      <c r="AD155" s="377"/>
      <c r="AE155" s="377" t="s">
        <v>998</v>
      </c>
      <c r="AF155" s="97" t="s">
        <v>991</v>
      </c>
      <c r="AG155" s="367"/>
      <c r="AH155" s="131"/>
      <c r="AI155" s="54"/>
      <c r="AJ155" s="367"/>
      <c r="AK155" s="131"/>
      <c r="AL155" s="54"/>
      <c r="AM155" s="367"/>
      <c r="AN155" s="131"/>
      <c r="AO155" s="54"/>
      <c r="AP155" s="367"/>
      <c r="AQ155" s="131"/>
      <c r="AR155" s="54"/>
      <c r="AS155" s="367"/>
      <c r="AT155" s="131"/>
      <c r="AU155" s="54"/>
      <c r="AV155" s="367"/>
      <c r="AW155" s="131"/>
      <c r="AX155" s="54"/>
      <c r="AY155" s="367"/>
      <c r="AZ155" s="131"/>
      <c r="BA155" s="54"/>
      <c r="BB155" s="367"/>
      <c r="BC155" s="131"/>
      <c r="BD155" s="54"/>
      <c r="BG155" s="377"/>
      <c r="BH155" s="377" t="s">
        <v>998</v>
      </c>
      <c r="BI155" s="97" t="s">
        <v>991</v>
      </c>
      <c r="BJ155" s="367"/>
      <c r="BK155" s="131"/>
      <c r="BL155" s="54"/>
      <c r="BM155" s="367"/>
      <c r="BN155" s="131"/>
      <c r="BO155" s="54"/>
      <c r="BP155" s="367"/>
      <c r="BQ155" s="131"/>
      <c r="BR155" s="54"/>
      <c r="BS155" s="367"/>
      <c r="BT155" s="131"/>
      <c r="BU155" s="54"/>
      <c r="BV155" s="367"/>
      <c r="BW155" s="131"/>
      <c r="BX155" s="54"/>
      <c r="BY155" s="367"/>
      <c r="BZ155" s="131"/>
      <c r="CA155" s="54"/>
      <c r="CB155" s="367"/>
      <c r="CC155" s="131"/>
      <c r="CD155" s="54"/>
      <c r="CE155" s="367"/>
      <c r="CF155" s="131"/>
      <c r="CG155" s="54"/>
    </row>
    <row r="156" spans="3:85" x14ac:dyDescent="0.25">
      <c r="D156" s="612" t="s">
        <v>2827</v>
      </c>
      <c r="N156" t="s">
        <v>136</v>
      </c>
      <c r="O156" t="s">
        <v>95</v>
      </c>
      <c r="P156" t="s">
        <v>393</v>
      </c>
      <c r="R156" t="s">
        <v>584</v>
      </c>
      <c r="AD156" s="375" t="s">
        <v>3050</v>
      </c>
      <c r="AE156" s="375" t="s">
        <v>998</v>
      </c>
      <c r="AF156" s="125" t="s">
        <v>115</v>
      </c>
      <c r="AG156" s="366"/>
      <c r="AH156" s="368"/>
      <c r="AI156" s="232"/>
      <c r="AJ156" s="366"/>
      <c r="AK156" s="368"/>
      <c r="AL156" s="232"/>
      <c r="AM156" s="366"/>
      <c r="AN156" s="368"/>
      <c r="AO156" s="232"/>
      <c r="AP156" s="366"/>
      <c r="AQ156" s="368"/>
      <c r="AR156" s="232"/>
      <c r="AS156" s="366"/>
      <c r="AT156" s="368"/>
      <c r="AU156" s="232"/>
      <c r="AV156" s="366"/>
      <c r="AW156" s="368"/>
      <c r="AX156" s="232"/>
      <c r="AY156" s="366"/>
      <c r="AZ156" s="368"/>
      <c r="BA156" s="232"/>
      <c r="BB156" s="366"/>
      <c r="BC156" s="368"/>
      <c r="BD156" s="232"/>
      <c r="BG156" s="375" t="s">
        <v>3050</v>
      </c>
      <c r="BH156" s="375" t="s">
        <v>998</v>
      </c>
      <c r="BI156" s="125" t="s">
        <v>115</v>
      </c>
      <c r="BJ156" s="366"/>
      <c r="BK156" s="368"/>
      <c r="BL156" s="232"/>
      <c r="BM156" s="366"/>
      <c r="BN156" s="368"/>
      <c r="BO156" s="232"/>
      <c r="BP156" s="366"/>
      <c r="BQ156" s="368"/>
      <c r="BR156" s="232"/>
      <c r="BS156" s="366"/>
      <c r="BT156" s="368"/>
      <c r="BU156" s="232"/>
      <c r="BV156" s="366"/>
      <c r="BW156" s="368"/>
      <c r="BX156" s="232"/>
      <c r="BY156" s="366"/>
      <c r="BZ156" s="368"/>
      <c r="CA156" s="232"/>
      <c r="CB156" s="366"/>
      <c r="CC156" s="368"/>
      <c r="CD156" s="232"/>
      <c r="CE156" s="366"/>
      <c r="CF156" s="368"/>
      <c r="CG156" s="232"/>
    </row>
    <row r="157" spans="3:85" x14ac:dyDescent="0.25">
      <c r="D157" s="612" t="s">
        <v>1764</v>
      </c>
      <c r="N157" t="s">
        <v>217</v>
      </c>
      <c r="R157" t="s">
        <v>585</v>
      </c>
      <c r="AD157" s="376"/>
      <c r="AE157" s="376" t="s">
        <v>998</v>
      </c>
      <c r="AF157" s="96" t="s">
        <v>990</v>
      </c>
      <c r="AG157" s="129"/>
      <c r="AH157" s="52"/>
      <c r="AI157" s="66"/>
      <c r="AJ157" s="129"/>
      <c r="AK157" s="52"/>
      <c r="AL157" s="66"/>
      <c r="AM157" s="129"/>
      <c r="AN157" s="52"/>
      <c r="AO157" s="66"/>
      <c r="AP157" s="129"/>
      <c r="AQ157" s="52"/>
      <c r="AR157" s="66"/>
      <c r="AS157" s="129"/>
      <c r="AT157" s="52"/>
      <c r="AU157" s="66"/>
      <c r="AV157" s="129"/>
      <c r="AW157" s="52"/>
      <c r="AX157" s="66"/>
      <c r="AY157" s="129"/>
      <c r="AZ157" s="52"/>
      <c r="BA157" s="66"/>
      <c r="BB157" s="129"/>
      <c r="BC157" s="52"/>
      <c r="BD157" s="66"/>
      <c r="BG157" s="376"/>
      <c r="BH157" s="376" t="s">
        <v>998</v>
      </c>
      <c r="BI157" s="96" t="s">
        <v>990</v>
      </c>
      <c r="BJ157" s="129"/>
      <c r="BK157" s="52"/>
      <c r="BL157" s="66"/>
      <c r="BM157" s="129"/>
      <c r="BN157" s="52"/>
      <c r="BO157" s="66"/>
      <c r="BP157" s="129"/>
      <c r="BQ157" s="52"/>
      <c r="BR157" s="66"/>
      <c r="BS157" s="129"/>
      <c r="BT157" s="52"/>
      <c r="BU157" s="66"/>
      <c r="BV157" s="129"/>
      <c r="BW157" s="52"/>
      <c r="BX157" s="66"/>
      <c r="BY157" s="129"/>
      <c r="BZ157" s="52"/>
      <c r="CA157" s="66"/>
      <c r="CB157" s="129"/>
      <c r="CC157" s="52"/>
      <c r="CD157" s="66"/>
      <c r="CE157" s="129"/>
      <c r="CF157" s="52"/>
      <c r="CG157" s="66"/>
    </row>
    <row r="158" spans="3:85" ht="15.75" thickBot="1" x14ac:dyDescent="0.3">
      <c r="D158" s="612" t="s">
        <v>3026</v>
      </c>
      <c r="N158" t="s">
        <v>217</v>
      </c>
      <c r="P158" t="s">
        <v>393</v>
      </c>
      <c r="R158" t="s">
        <v>586</v>
      </c>
      <c r="AD158" s="377"/>
      <c r="AE158" s="377" t="s">
        <v>998</v>
      </c>
      <c r="AF158" s="97" t="s">
        <v>991</v>
      </c>
      <c r="AG158" s="50"/>
      <c r="AH158" s="130"/>
      <c r="AI158" s="51"/>
      <c r="AJ158" s="50"/>
      <c r="AK158" s="130"/>
      <c r="AL158" s="51"/>
      <c r="AM158" s="50"/>
      <c r="AN158" s="130"/>
      <c r="AO158" s="51"/>
      <c r="AP158" s="50"/>
      <c r="AQ158" s="130"/>
      <c r="AR158" s="51"/>
      <c r="AS158" s="50"/>
      <c r="AT158" s="130"/>
      <c r="AU158" s="51"/>
      <c r="AV158" s="50"/>
      <c r="AW158" s="130"/>
      <c r="AX158" s="51"/>
      <c r="AY158" s="50"/>
      <c r="AZ158" s="130"/>
      <c r="BA158" s="51"/>
      <c r="BB158" s="50"/>
      <c r="BC158" s="130"/>
      <c r="BD158" s="51"/>
      <c r="BG158" s="377"/>
      <c r="BH158" s="377" t="s">
        <v>998</v>
      </c>
      <c r="BI158" s="97" t="s">
        <v>991</v>
      </c>
      <c r="BJ158" s="50"/>
      <c r="BK158" s="130"/>
      <c r="BL158" s="51"/>
      <c r="BM158" s="50"/>
      <c r="BN158" s="130"/>
      <c r="BO158" s="51"/>
      <c r="BP158" s="50"/>
      <c r="BQ158" s="130"/>
      <c r="BR158" s="51"/>
      <c r="BS158" s="50"/>
      <c r="BT158" s="130"/>
      <c r="BU158" s="51"/>
      <c r="BV158" s="50"/>
      <c r="BW158" s="130"/>
      <c r="BX158" s="51"/>
      <c r="BY158" s="50"/>
      <c r="BZ158" s="130"/>
      <c r="CA158" s="51"/>
      <c r="CB158" s="50"/>
      <c r="CC158" s="130"/>
      <c r="CD158" s="51"/>
      <c r="CE158" s="50"/>
      <c r="CF158" s="130"/>
      <c r="CG158" s="51"/>
    </row>
    <row r="159" spans="3:85" ht="15.75" thickBot="1" x14ac:dyDescent="0.3">
      <c r="D159" s="651" t="s">
        <v>322</v>
      </c>
      <c r="AD159" s="378" t="s">
        <v>986</v>
      </c>
      <c r="AE159" s="378" t="s">
        <v>115</v>
      </c>
      <c r="AF159" s="363" t="s">
        <v>989</v>
      </c>
      <c r="AG159" s="356"/>
      <c r="AH159" s="358"/>
      <c r="AI159" s="121"/>
      <c r="AJ159" s="356"/>
      <c r="AK159" s="358"/>
      <c r="AL159" s="121"/>
      <c r="AM159" s="356"/>
      <c r="AN159" s="358"/>
      <c r="AO159" s="121"/>
      <c r="AP159" s="356"/>
      <c r="AQ159" s="358"/>
      <c r="AR159" s="121"/>
      <c r="AS159" s="356"/>
      <c r="AT159" s="358"/>
      <c r="AU159" s="121"/>
      <c r="AV159" s="356"/>
      <c r="AW159" s="358"/>
      <c r="AX159" s="121"/>
      <c r="AY159" s="356"/>
      <c r="AZ159" s="358"/>
      <c r="BA159" s="121"/>
      <c r="BB159" s="356"/>
      <c r="BC159" s="358"/>
      <c r="BD159" s="121"/>
      <c r="BG159" s="378" t="s">
        <v>986</v>
      </c>
      <c r="BH159" s="378" t="s">
        <v>115</v>
      </c>
      <c r="BI159" s="363" t="s">
        <v>989</v>
      </c>
      <c r="BJ159" s="356"/>
      <c r="BK159" s="358"/>
      <c r="BL159" s="121"/>
      <c r="BM159" s="356"/>
      <c r="BN159" s="358"/>
      <c r="BO159" s="121"/>
      <c r="BP159" s="356"/>
      <c r="BQ159" s="358"/>
      <c r="BR159" s="121"/>
      <c r="BS159" s="356"/>
      <c r="BT159" s="358"/>
      <c r="BU159" s="121"/>
      <c r="BV159" s="356"/>
      <c r="BW159" s="358"/>
      <c r="BX159" s="121"/>
      <c r="BY159" s="356"/>
      <c r="BZ159" s="358"/>
      <c r="CA159" s="121"/>
      <c r="CB159" s="356"/>
      <c r="CC159" s="358"/>
      <c r="CD159" s="121"/>
      <c r="CE159" s="356"/>
      <c r="CF159" s="358"/>
      <c r="CG159" s="121"/>
    </row>
    <row r="160" spans="3:85" ht="15.75" thickBot="1" x14ac:dyDescent="0.3">
      <c r="D160" s="612" t="s">
        <v>3025</v>
      </c>
      <c r="M160" s="513" t="s">
        <v>331</v>
      </c>
      <c r="R160" t="s">
        <v>523</v>
      </c>
      <c r="AD160" s="379" t="s">
        <v>987</v>
      </c>
      <c r="AE160" s="379" t="s">
        <v>115</v>
      </c>
      <c r="AF160" s="97" t="s">
        <v>989</v>
      </c>
      <c r="AG160" s="367"/>
      <c r="AH160" s="131"/>
      <c r="AI160" s="54"/>
      <c r="AJ160" s="367"/>
      <c r="AK160" s="131"/>
      <c r="AL160" s="54"/>
      <c r="AM160" s="367"/>
      <c r="AN160" s="131"/>
      <c r="AO160" s="54"/>
      <c r="AP160" s="367"/>
      <c r="AQ160" s="131"/>
      <c r="AR160" s="54"/>
      <c r="AS160" s="367"/>
      <c r="AT160" s="131"/>
      <c r="AU160" s="54"/>
      <c r="AV160" s="367"/>
      <c r="AW160" s="131"/>
      <c r="AX160" s="54"/>
      <c r="AY160" s="367"/>
      <c r="AZ160" s="131"/>
      <c r="BA160" s="54"/>
      <c r="BB160" s="367"/>
      <c r="BC160" s="131"/>
      <c r="BD160" s="54"/>
      <c r="BG160" s="379" t="s">
        <v>987</v>
      </c>
      <c r="BH160" s="379" t="s">
        <v>115</v>
      </c>
      <c r="BI160" s="97" t="s">
        <v>989</v>
      </c>
      <c r="BJ160" s="367"/>
      <c r="BK160" s="131"/>
      <c r="BL160" s="54"/>
      <c r="BM160" s="367"/>
      <c r="BN160" s="131"/>
      <c r="BO160" s="54"/>
      <c r="BP160" s="367"/>
      <c r="BQ160" s="131"/>
      <c r="BR160" s="54"/>
      <c r="BS160" s="367"/>
      <c r="BT160" s="131"/>
      <c r="BU160" s="54"/>
      <c r="BV160" s="367"/>
      <c r="BW160" s="131"/>
      <c r="BX160" s="54"/>
      <c r="BY160" s="367"/>
      <c r="BZ160" s="131"/>
      <c r="CA160" s="54"/>
      <c r="CB160" s="367"/>
      <c r="CC160" s="131"/>
      <c r="CD160" s="54"/>
      <c r="CE160" s="367"/>
      <c r="CF160" s="131"/>
      <c r="CG160" s="54"/>
    </row>
    <row r="161" spans="4:85" ht="15.75" thickBot="1" x14ac:dyDescent="0.3">
      <c r="D161" s="612" t="s">
        <v>3031</v>
      </c>
      <c r="N161" t="s">
        <v>1179</v>
      </c>
      <c r="R161" t="s">
        <v>2289</v>
      </c>
      <c r="AD161" s="379" t="s">
        <v>988</v>
      </c>
      <c r="AE161" s="379" t="s">
        <v>115</v>
      </c>
      <c r="AF161" s="97" t="s">
        <v>989</v>
      </c>
      <c r="AG161" s="50"/>
      <c r="AH161" s="130"/>
      <c r="AI161" s="51"/>
      <c r="AJ161" s="50"/>
      <c r="AK161" s="130"/>
      <c r="AL161" s="51"/>
      <c r="AM161" s="50"/>
      <c r="AN161" s="130"/>
      <c r="AO161" s="51"/>
      <c r="AP161" s="50"/>
      <c r="AQ161" s="130"/>
      <c r="AR161" s="51"/>
      <c r="AS161" s="50"/>
      <c r="AT161" s="130"/>
      <c r="AU161" s="51"/>
      <c r="AV161" s="50"/>
      <c r="AW161" s="130"/>
      <c r="AX161" s="51"/>
      <c r="AY161" s="50"/>
      <c r="AZ161" s="130"/>
      <c r="BA161" s="51"/>
      <c r="BB161" s="50"/>
      <c r="BC161" s="130"/>
      <c r="BD161" s="51"/>
      <c r="BG161" s="379" t="s">
        <v>988</v>
      </c>
      <c r="BH161" s="379" t="s">
        <v>115</v>
      </c>
      <c r="BI161" s="97" t="s">
        <v>989</v>
      </c>
      <c r="BJ161" s="50"/>
      <c r="BK161" s="130"/>
      <c r="BL161" s="51"/>
      <c r="BM161" s="50"/>
      <c r="BN161" s="130"/>
      <c r="BO161" s="51"/>
      <c r="BP161" s="50"/>
      <c r="BQ161" s="130"/>
      <c r="BR161" s="51"/>
      <c r="BS161" s="50"/>
      <c r="BT161" s="130"/>
      <c r="BU161" s="51"/>
      <c r="BV161" s="50"/>
      <c r="BW161" s="130"/>
      <c r="BX161" s="51"/>
      <c r="BY161" s="50"/>
      <c r="BZ161" s="130"/>
      <c r="CA161" s="51"/>
      <c r="CB161" s="50"/>
      <c r="CC161" s="130"/>
      <c r="CD161" s="51"/>
      <c r="CE161" s="50"/>
      <c r="CF161" s="130"/>
      <c r="CG161" s="51"/>
    </row>
    <row r="162" spans="4:85" ht="15.75" thickBot="1" x14ac:dyDescent="0.3">
      <c r="D162" s="612" t="s">
        <v>3065</v>
      </c>
      <c r="N162" t="s">
        <v>420</v>
      </c>
      <c r="R162" t="s">
        <v>546</v>
      </c>
      <c r="AD162" s="379" t="s">
        <v>3050</v>
      </c>
      <c r="AE162" s="379" t="s">
        <v>115</v>
      </c>
      <c r="AF162" s="97" t="s">
        <v>989</v>
      </c>
      <c r="AG162" s="50"/>
      <c r="AH162" s="130"/>
      <c r="AI162" s="51"/>
      <c r="AJ162" s="50"/>
      <c r="AK162" s="130"/>
      <c r="AL162" s="51"/>
      <c r="AM162" s="50"/>
      <c r="AN162" s="130"/>
      <c r="AO162" s="51"/>
      <c r="AP162" s="50"/>
      <c r="AQ162" s="130"/>
      <c r="AR162" s="51"/>
      <c r="AS162" s="50"/>
      <c r="AT162" s="130"/>
      <c r="AU162" s="51"/>
      <c r="AV162" s="50"/>
      <c r="AW162" s="130"/>
      <c r="AX162" s="51"/>
      <c r="AY162" s="50"/>
      <c r="AZ162" s="130"/>
      <c r="BA162" s="51"/>
      <c r="BB162" s="50"/>
      <c r="BC162" s="130"/>
      <c r="BD162" s="51"/>
      <c r="BG162" s="379" t="s">
        <v>3050</v>
      </c>
      <c r="BH162" s="379" t="s">
        <v>115</v>
      </c>
      <c r="BI162" s="97" t="s">
        <v>989</v>
      </c>
      <c r="BJ162" s="50"/>
      <c r="BK162" s="130"/>
      <c r="BL162" s="51"/>
      <c r="BM162" s="50"/>
      <c r="BN162" s="130"/>
      <c r="BO162" s="51"/>
      <c r="BP162" s="50"/>
      <c r="BQ162" s="130"/>
      <c r="BR162" s="51"/>
      <c r="BS162" s="50"/>
      <c r="BT162" s="130"/>
      <c r="BU162" s="51"/>
      <c r="BV162" s="50"/>
      <c r="BW162" s="130"/>
      <c r="BX162" s="51"/>
      <c r="BY162" s="50"/>
      <c r="BZ162" s="130"/>
      <c r="CA162" s="51"/>
      <c r="CB162" s="50"/>
      <c r="CC162" s="130"/>
      <c r="CD162" s="51"/>
      <c r="CE162" s="50"/>
      <c r="CF162" s="130"/>
      <c r="CG162" s="51"/>
    </row>
    <row r="163" spans="4:85" x14ac:dyDescent="0.25">
      <c r="D163" s="612" t="s">
        <v>3079</v>
      </c>
      <c r="N163" t="s">
        <v>450</v>
      </c>
      <c r="R163" t="s">
        <v>547</v>
      </c>
    </row>
    <row r="164" spans="4:85" ht="15.75" thickBot="1" x14ac:dyDescent="0.3">
      <c r="D164" s="612" t="s">
        <v>2696</v>
      </c>
    </row>
    <row r="165" spans="4:85" ht="15.75" thickBot="1" x14ac:dyDescent="0.3">
      <c r="D165" s="612" t="s">
        <v>2605</v>
      </c>
      <c r="M165" s="513" t="s">
        <v>436</v>
      </c>
      <c r="N165" t="s">
        <v>425</v>
      </c>
      <c r="R165" t="s">
        <v>437</v>
      </c>
      <c r="AD165" s="625" t="s">
        <v>3064</v>
      </c>
      <c r="AE165" s="185"/>
      <c r="AF165" s="185"/>
      <c r="AG165" s="370" t="s">
        <v>997</v>
      </c>
      <c r="AH165" s="448" t="s">
        <v>3051</v>
      </c>
      <c r="AI165" s="148"/>
      <c r="AJ165" s="370" t="s">
        <v>997</v>
      </c>
      <c r="AK165" s="448" t="s">
        <v>3052</v>
      </c>
      <c r="AL165" s="148"/>
      <c r="AM165" s="370" t="s">
        <v>997</v>
      </c>
      <c r="AN165" s="448" t="s">
        <v>3053</v>
      </c>
      <c r="AO165" s="148"/>
      <c r="AP165" s="370" t="s">
        <v>997</v>
      </c>
      <c r="AQ165" s="448" t="s">
        <v>3054</v>
      </c>
      <c r="AR165" s="148"/>
      <c r="AS165" s="370" t="s">
        <v>997</v>
      </c>
      <c r="AT165" s="448" t="s">
        <v>3055</v>
      </c>
      <c r="AU165" s="148"/>
      <c r="AV165" s="370" t="s">
        <v>997</v>
      </c>
      <c r="AW165" s="448" t="s">
        <v>3056</v>
      </c>
      <c r="AX165" s="148"/>
      <c r="AY165" s="370" t="s">
        <v>997</v>
      </c>
      <c r="AZ165" s="448" t="s">
        <v>3057</v>
      </c>
      <c r="BA165" s="148"/>
      <c r="BB165" s="370" t="s">
        <v>997</v>
      </c>
      <c r="BC165" s="624" t="s">
        <v>3058</v>
      </c>
      <c r="BD165" s="148"/>
      <c r="BG165" s="625" t="s">
        <v>82</v>
      </c>
      <c r="BH165" s="185"/>
      <c r="BI165" s="185"/>
      <c r="BJ165" s="370" t="s">
        <v>997</v>
      </c>
      <c r="BK165" s="448" t="s">
        <v>3051</v>
      </c>
      <c r="BL165" s="148"/>
      <c r="BM165" s="370" t="s">
        <v>997</v>
      </c>
      <c r="BN165" s="448" t="s">
        <v>3052</v>
      </c>
      <c r="BO165" s="148"/>
      <c r="BP165" s="370" t="s">
        <v>997</v>
      </c>
      <c r="BQ165" s="448" t="s">
        <v>3053</v>
      </c>
      <c r="BR165" s="148"/>
      <c r="BS165" s="370" t="s">
        <v>997</v>
      </c>
      <c r="BT165" s="448" t="s">
        <v>3054</v>
      </c>
      <c r="BU165" s="148"/>
      <c r="BV165" s="370" t="s">
        <v>997</v>
      </c>
      <c r="BW165" s="448" t="s">
        <v>3055</v>
      </c>
      <c r="BX165" s="148"/>
      <c r="BY165" s="370" t="s">
        <v>997</v>
      </c>
      <c r="BZ165" s="448" t="s">
        <v>3056</v>
      </c>
      <c r="CA165" s="148"/>
      <c r="CB165" s="370" t="s">
        <v>997</v>
      </c>
      <c r="CC165" s="448" t="s">
        <v>3057</v>
      </c>
      <c r="CD165" s="148"/>
      <c r="CE165" s="370" t="s">
        <v>997</v>
      </c>
      <c r="CF165" s="624" t="s">
        <v>3058</v>
      </c>
      <c r="CG165" s="148"/>
    </row>
    <row r="166" spans="4:85" ht="15.75" thickBot="1" x14ac:dyDescent="0.3">
      <c r="D166" s="612" t="s">
        <v>3789</v>
      </c>
      <c r="N166" t="s">
        <v>434</v>
      </c>
      <c r="R166" t="s">
        <v>438</v>
      </c>
      <c r="AD166" s="364" t="s">
        <v>993</v>
      </c>
      <c r="AE166" s="369" t="s">
        <v>999</v>
      </c>
      <c r="AF166" s="369" t="s">
        <v>93</v>
      </c>
      <c r="AG166" s="371" t="s">
        <v>70</v>
      </c>
      <c r="AH166" s="154" t="s">
        <v>995</v>
      </c>
      <c r="AI166" s="155" t="s">
        <v>251</v>
      </c>
      <c r="AJ166" s="371" t="s">
        <v>70</v>
      </c>
      <c r="AK166" s="154" t="s">
        <v>995</v>
      </c>
      <c r="AL166" s="155" t="s">
        <v>251</v>
      </c>
      <c r="AM166" s="371" t="s">
        <v>70</v>
      </c>
      <c r="AN166" s="154" t="s">
        <v>995</v>
      </c>
      <c r="AO166" s="155" t="s">
        <v>251</v>
      </c>
      <c r="AP166" s="371" t="s">
        <v>70</v>
      </c>
      <c r="AQ166" s="154" t="s">
        <v>995</v>
      </c>
      <c r="AR166" s="155" t="s">
        <v>251</v>
      </c>
      <c r="AS166" s="371" t="s">
        <v>70</v>
      </c>
      <c r="AT166" s="154" t="s">
        <v>995</v>
      </c>
      <c r="AU166" s="155" t="s">
        <v>251</v>
      </c>
      <c r="AV166" s="371" t="s">
        <v>70</v>
      </c>
      <c r="AW166" s="154" t="s">
        <v>995</v>
      </c>
      <c r="AX166" s="155" t="s">
        <v>251</v>
      </c>
      <c r="AY166" s="371" t="s">
        <v>70</v>
      </c>
      <c r="AZ166" s="154" t="s">
        <v>995</v>
      </c>
      <c r="BA166" s="155" t="s">
        <v>251</v>
      </c>
      <c r="BB166" s="371" t="s">
        <v>70</v>
      </c>
      <c r="BC166" s="154" t="s">
        <v>995</v>
      </c>
      <c r="BD166" s="155" t="s">
        <v>251</v>
      </c>
      <c r="BG166" s="364" t="s">
        <v>993</v>
      </c>
      <c r="BH166" s="369" t="s">
        <v>999</v>
      </c>
      <c r="BI166" s="369" t="s">
        <v>93</v>
      </c>
      <c r="BJ166" s="371" t="s">
        <v>70</v>
      </c>
      <c r="BK166" s="154" t="s">
        <v>995</v>
      </c>
      <c r="BL166" s="155" t="s">
        <v>251</v>
      </c>
      <c r="BM166" s="371" t="s">
        <v>70</v>
      </c>
      <c r="BN166" s="154" t="s">
        <v>995</v>
      </c>
      <c r="BO166" s="155" t="s">
        <v>251</v>
      </c>
      <c r="BP166" s="371" t="s">
        <v>70</v>
      </c>
      <c r="BQ166" s="154" t="s">
        <v>995</v>
      </c>
      <c r="BR166" s="155" t="s">
        <v>251</v>
      </c>
      <c r="BS166" s="371" t="s">
        <v>70</v>
      </c>
      <c r="BT166" s="154" t="s">
        <v>995</v>
      </c>
      <c r="BU166" s="155" t="s">
        <v>251</v>
      </c>
      <c r="BV166" s="371" t="s">
        <v>70</v>
      </c>
      <c r="BW166" s="154" t="s">
        <v>995</v>
      </c>
      <c r="BX166" s="155" t="s">
        <v>251</v>
      </c>
      <c r="BY166" s="371" t="s">
        <v>70</v>
      </c>
      <c r="BZ166" s="154" t="s">
        <v>995</v>
      </c>
      <c r="CA166" s="155" t="s">
        <v>251</v>
      </c>
      <c r="CB166" s="371" t="s">
        <v>70</v>
      </c>
      <c r="CC166" s="154" t="s">
        <v>995</v>
      </c>
      <c r="CD166" s="155" t="s">
        <v>251</v>
      </c>
      <c r="CE166" s="371" t="s">
        <v>70</v>
      </c>
      <c r="CF166" s="154" t="s">
        <v>995</v>
      </c>
      <c r="CG166" s="155" t="s">
        <v>251</v>
      </c>
    </row>
    <row r="167" spans="4:85" x14ac:dyDescent="0.25">
      <c r="D167" s="612" t="s">
        <v>3786</v>
      </c>
      <c r="N167" t="s">
        <v>391</v>
      </c>
      <c r="R167" t="s">
        <v>439</v>
      </c>
      <c r="AD167" s="372" t="s">
        <v>986</v>
      </c>
      <c r="AE167" s="372" t="s">
        <v>115</v>
      </c>
      <c r="AF167" s="125" t="s">
        <v>115</v>
      </c>
      <c r="AG167" s="366" t="s">
        <v>436</v>
      </c>
      <c r="AH167" s="368" t="s">
        <v>2659</v>
      </c>
      <c r="AI167" s="432"/>
      <c r="AJ167" s="366"/>
      <c r="AK167" s="368"/>
      <c r="AL167" s="232"/>
      <c r="AM167" s="366"/>
      <c r="AN167" s="368"/>
      <c r="AO167" s="232"/>
      <c r="AP167" s="366"/>
      <c r="AQ167" s="368"/>
      <c r="AR167" s="232"/>
      <c r="AS167" s="366"/>
      <c r="AT167" s="368"/>
      <c r="AU167" s="232"/>
      <c r="AV167" s="366"/>
      <c r="AW167" s="368"/>
      <c r="AX167" s="232"/>
      <c r="AY167" s="366"/>
      <c r="AZ167" s="368"/>
      <c r="BA167" s="232"/>
      <c r="BB167" s="366"/>
      <c r="BC167" s="368"/>
      <c r="BD167" s="232"/>
      <c r="BG167" s="372" t="s">
        <v>986</v>
      </c>
      <c r="BH167" s="372" t="s">
        <v>115</v>
      </c>
      <c r="BI167" s="125" t="s">
        <v>115</v>
      </c>
      <c r="BJ167" s="366" t="s">
        <v>246</v>
      </c>
      <c r="BK167" s="368" t="s">
        <v>373</v>
      </c>
      <c r="BL167" s="232">
        <v>-1</v>
      </c>
      <c r="BM167" s="366"/>
      <c r="BN167" s="368"/>
      <c r="BO167" s="232"/>
      <c r="BP167" s="366"/>
      <c r="BQ167" s="368"/>
      <c r="BR167" s="232"/>
      <c r="BS167" s="366"/>
      <c r="BT167" s="368"/>
      <c r="BU167" s="232"/>
      <c r="BV167" s="366"/>
      <c r="BW167" s="368"/>
      <c r="BX167" s="232"/>
      <c r="BY167" s="366"/>
      <c r="BZ167" s="368"/>
      <c r="CA167" s="232"/>
      <c r="CB167" s="366"/>
      <c r="CC167" s="368"/>
      <c r="CD167" s="232"/>
      <c r="CE167" s="366"/>
      <c r="CF167" s="368"/>
      <c r="CG167" s="232"/>
    </row>
    <row r="168" spans="4:85" x14ac:dyDescent="0.25">
      <c r="D168" s="612" t="s">
        <v>3785</v>
      </c>
      <c r="N168" t="s">
        <v>2241</v>
      </c>
      <c r="R168" t="s">
        <v>2242</v>
      </c>
      <c r="AD168" s="373"/>
      <c r="AE168" s="373" t="s">
        <v>115</v>
      </c>
      <c r="AF168" s="96" t="s">
        <v>990</v>
      </c>
      <c r="AG168" s="65"/>
      <c r="AH168" s="53"/>
      <c r="AI168" s="68"/>
      <c r="AJ168" s="65"/>
      <c r="AK168" s="53"/>
      <c r="AL168" s="68"/>
      <c r="AM168" s="65"/>
      <c r="AN168" s="53"/>
      <c r="AO168" s="68"/>
      <c r="AP168" s="65"/>
      <c r="AQ168" s="53"/>
      <c r="AR168" s="68"/>
      <c r="AS168" s="65"/>
      <c r="AT168" s="53"/>
      <c r="AU168" s="68"/>
      <c r="AV168" s="65"/>
      <c r="AW168" s="53"/>
      <c r="AX168" s="68"/>
      <c r="AY168" s="65"/>
      <c r="AZ168" s="53"/>
      <c r="BA168" s="68"/>
      <c r="BB168" s="65"/>
      <c r="BC168" s="53"/>
      <c r="BD168" s="68"/>
      <c r="BG168" s="373"/>
      <c r="BH168" s="373" t="s">
        <v>115</v>
      </c>
      <c r="BI168" s="96" t="s">
        <v>990</v>
      </c>
      <c r="BJ168" s="65"/>
      <c r="BK168" s="53"/>
      <c r="BL168" s="68"/>
      <c r="BM168" s="65"/>
      <c r="BN168" s="53"/>
      <c r="BO168" s="68"/>
      <c r="BP168" s="65"/>
      <c r="BQ168" s="53"/>
      <c r="BR168" s="68"/>
      <c r="BS168" s="65"/>
      <c r="BT168" s="53"/>
      <c r="BU168" s="68"/>
      <c r="BV168" s="65"/>
      <c r="BW168" s="53"/>
      <c r="BX168" s="68"/>
      <c r="BY168" s="65"/>
      <c r="BZ168" s="53"/>
      <c r="CA168" s="68"/>
      <c r="CB168" s="65"/>
      <c r="CC168" s="53"/>
      <c r="CD168" s="68"/>
      <c r="CE168" s="65"/>
      <c r="CF168" s="53"/>
      <c r="CG168" s="68"/>
    </row>
    <row r="169" spans="4:85" ht="15.75" thickBot="1" x14ac:dyDescent="0.3">
      <c r="D169" s="612" t="s">
        <v>3775</v>
      </c>
      <c r="N169" t="s">
        <v>440</v>
      </c>
      <c r="R169" t="s">
        <v>3006</v>
      </c>
      <c r="AD169" s="374"/>
      <c r="AE169" s="374" t="s">
        <v>115</v>
      </c>
      <c r="AF169" s="97" t="s">
        <v>991</v>
      </c>
      <c r="AG169" s="367"/>
      <c r="AH169" s="131"/>
      <c r="AI169" s="54"/>
      <c r="AJ169" s="367"/>
      <c r="AK169" s="131"/>
      <c r="AL169" s="54"/>
      <c r="AM169" s="367"/>
      <c r="AN169" s="131"/>
      <c r="AO169" s="54"/>
      <c r="AP169" s="367"/>
      <c r="AQ169" s="131"/>
      <c r="AR169" s="54"/>
      <c r="AS169" s="367"/>
      <c r="AT169" s="131"/>
      <c r="AU169" s="54"/>
      <c r="AV169" s="367"/>
      <c r="AW169" s="131"/>
      <c r="AX169" s="54"/>
      <c r="AY169" s="367"/>
      <c r="AZ169" s="131"/>
      <c r="BA169" s="54"/>
      <c r="BB169" s="367"/>
      <c r="BC169" s="131"/>
      <c r="BD169" s="54"/>
      <c r="BG169" s="374"/>
      <c r="BH169" s="374" t="s">
        <v>115</v>
      </c>
      <c r="BI169" s="97" t="s">
        <v>991</v>
      </c>
      <c r="BJ169" s="367"/>
      <c r="BK169" s="131"/>
      <c r="BL169" s="429" t="s">
        <v>667</v>
      </c>
      <c r="BM169" s="367"/>
      <c r="BN169" s="131"/>
      <c r="BO169" s="54"/>
      <c r="BP169" s="367"/>
      <c r="BQ169" s="131"/>
      <c r="BR169" s="54"/>
      <c r="BS169" s="367"/>
      <c r="BT169" s="131"/>
      <c r="BU169" s="54"/>
      <c r="BV169" s="367"/>
      <c r="BW169" s="131"/>
      <c r="BX169" s="54"/>
      <c r="BY169" s="367"/>
      <c r="BZ169" s="131"/>
      <c r="CA169" s="54"/>
      <c r="CB169" s="367"/>
      <c r="CC169" s="131"/>
      <c r="CD169" s="54"/>
      <c r="CE169" s="367"/>
      <c r="CF169" s="131"/>
      <c r="CG169" s="54"/>
    </row>
    <row r="170" spans="4:85" ht="15.75" thickBot="1" x14ac:dyDescent="0.3">
      <c r="D170" s="612" t="s">
        <v>3777</v>
      </c>
      <c r="N170" t="s">
        <v>442</v>
      </c>
      <c r="R170" t="s">
        <v>443</v>
      </c>
      <c r="AD170" s="373"/>
      <c r="AE170" s="373"/>
      <c r="AF170" s="96"/>
      <c r="AG170" s="65"/>
      <c r="AH170" s="53"/>
      <c r="AI170" s="68"/>
      <c r="AJ170" s="65"/>
      <c r="AK170" s="53"/>
      <c r="AL170" s="68"/>
      <c r="AM170" s="65"/>
      <c r="AN170" s="53"/>
      <c r="AO170" s="68"/>
      <c r="AP170" s="65"/>
      <c r="AQ170" s="53"/>
      <c r="AR170" s="68"/>
      <c r="AS170" s="65"/>
      <c r="AT170" s="53"/>
      <c r="AU170" s="68"/>
      <c r="AV170" s="65"/>
      <c r="AW170" s="53"/>
      <c r="AX170" s="68"/>
      <c r="AY170" s="65"/>
      <c r="AZ170" s="53"/>
      <c r="BA170" s="68"/>
      <c r="BB170" s="65"/>
      <c r="BC170" s="53"/>
      <c r="BD170" s="68"/>
      <c r="BG170" s="373"/>
      <c r="BH170" s="373"/>
      <c r="BI170" s="96"/>
      <c r="BJ170" s="65"/>
      <c r="BK170" s="53"/>
      <c r="BL170" s="430"/>
      <c r="BM170" s="65"/>
      <c r="BN170" s="53"/>
      <c r="BO170" s="68"/>
      <c r="BP170" s="65"/>
      <c r="BQ170" s="53"/>
      <c r="BR170" s="68"/>
      <c r="BS170" s="65"/>
      <c r="BT170" s="53"/>
      <c r="BU170" s="68"/>
      <c r="BV170" s="65"/>
      <c r="BW170" s="53"/>
      <c r="BX170" s="68"/>
      <c r="BY170" s="65"/>
      <c r="BZ170" s="53"/>
      <c r="CA170" s="68"/>
      <c r="CB170" s="65"/>
      <c r="CC170" s="53"/>
      <c r="CD170" s="68"/>
      <c r="CE170" s="65"/>
      <c r="CF170" s="53"/>
      <c r="CG170" s="68"/>
    </row>
    <row r="171" spans="4:85" x14ac:dyDescent="0.25">
      <c r="D171" s="612" t="s">
        <v>3788</v>
      </c>
      <c r="N171" t="s">
        <v>3005</v>
      </c>
      <c r="R171" t="s">
        <v>441</v>
      </c>
      <c r="AD171" s="372" t="s">
        <v>987</v>
      </c>
      <c r="AE171" s="372" t="s">
        <v>115</v>
      </c>
      <c r="AF171" s="125" t="s">
        <v>115</v>
      </c>
      <c r="AG171" s="366"/>
      <c r="AH171" s="368"/>
      <c r="AI171" s="232"/>
      <c r="AJ171" s="366"/>
      <c r="AK171" s="368"/>
      <c r="AL171" s="232"/>
      <c r="AM171" s="366"/>
      <c r="AN171" s="368"/>
      <c r="AO171" s="232"/>
      <c r="AP171" s="366"/>
      <c r="AQ171" s="368"/>
      <c r="AR171" s="232"/>
      <c r="AS171" s="366"/>
      <c r="AT171" s="368"/>
      <c r="AU171" s="232"/>
      <c r="AV171" s="366"/>
      <c r="AW171" s="368"/>
      <c r="AX171" s="232"/>
      <c r="AY171" s="366"/>
      <c r="AZ171" s="368"/>
      <c r="BA171" s="232"/>
      <c r="BB171" s="366"/>
      <c r="BC171" s="368"/>
      <c r="BD171" s="232"/>
      <c r="BG171" s="372" t="s">
        <v>987</v>
      </c>
      <c r="BH171" s="372" t="s">
        <v>115</v>
      </c>
      <c r="BI171" s="125" t="s">
        <v>115</v>
      </c>
      <c r="BJ171" s="366" t="s">
        <v>246</v>
      </c>
      <c r="BK171" s="368" t="s">
        <v>373</v>
      </c>
      <c r="BL171" s="232">
        <v>1</v>
      </c>
      <c r="BM171" s="366"/>
      <c r="BN171" s="368"/>
      <c r="BO171" s="232"/>
      <c r="BP171" s="366"/>
      <c r="BQ171" s="368"/>
      <c r="BR171" s="232"/>
      <c r="BS171" s="366"/>
      <c r="BT171" s="368"/>
      <c r="BU171" s="232"/>
      <c r="BV171" s="366"/>
      <c r="BW171" s="368"/>
      <c r="BX171" s="232"/>
      <c r="BY171" s="366"/>
      <c r="BZ171" s="368"/>
      <c r="CA171" s="232"/>
      <c r="CB171" s="366"/>
      <c r="CC171" s="368"/>
      <c r="CD171" s="232"/>
      <c r="CE171" s="366"/>
      <c r="CF171" s="368"/>
      <c r="CG171" s="232"/>
    </row>
    <row r="172" spans="4:85" x14ac:dyDescent="0.25">
      <c r="D172" s="612" t="s">
        <v>2343</v>
      </c>
      <c r="N172" t="s">
        <v>3457</v>
      </c>
      <c r="R172" t="s">
        <v>4016</v>
      </c>
      <c r="AD172" s="373"/>
      <c r="AE172" s="373" t="s">
        <v>115</v>
      </c>
      <c r="AF172" s="96" t="s">
        <v>990</v>
      </c>
      <c r="AG172" s="65"/>
      <c r="AH172" s="53"/>
      <c r="AI172" s="68"/>
      <c r="AJ172" s="65"/>
      <c r="AK172" s="53"/>
      <c r="AL172" s="68"/>
      <c r="AM172" s="65"/>
      <c r="AN172" s="53"/>
      <c r="AO172" s="68"/>
      <c r="AP172" s="65"/>
      <c r="AQ172" s="53"/>
      <c r="AR172" s="68"/>
      <c r="AS172" s="65"/>
      <c r="AT172" s="53"/>
      <c r="AU172" s="68"/>
      <c r="AV172" s="65"/>
      <c r="AW172" s="53"/>
      <c r="AX172" s="68"/>
      <c r="AY172" s="65"/>
      <c r="AZ172" s="53"/>
      <c r="BA172" s="68"/>
      <c r="BB172" s="65"/>
      <c r="BC172" s="53"/>
      <c r="BD172" s="68"/>
      <c r="BG172" s="373"/>
      <c r="BH172" s="373" t="s">
        <v>115</v>
      </c>
      <c r="BI172" s="96" t="s">
        <v>990</v>
      </c>
      <c r="BJ172" s="65"/>
      <c r="BK172" s="53"/>
      <c r="BL172" s="430" t="s">
        <v>667</v>
      </c>
      <c r="BM172" s="65"/>
      <c r="BN172" s="53"/>
      <c r="BO172" s="68"/>
      <c r="BP172" s="65"/>
      <c r="BQ172" s="53"/>
      <c r="BR172" s="68"/>
      <c r="BS172" s="65"/>
      <c r="BT172" s="53"/>
      <c r="BU172" s="68"/>
      <c r="BV172" s="65"/>
      <c r="BW172" s="53"/>
      <c r="BX172" s="68"/>
      <c r="BY172" s="65"/>
      <c r="BZ172" s="53"/>
      <c r="CA172" s="68"/>
      <c r="CB172" s="65"/>
      <c r="CC172" s="53"/>
      <c r="CD172" s="68"/>
      <c r="CE172" s="65"/>
      <c r="CF172" s="53"/>
      <c r="CG172" s="68"/>
    </row>
    <row r="173" spans="4:85" ht="15.75" thickBot="1" x14ac:dyDescent="0.3">
      <c r="D173" s="612" t="s">
        <v>3797</v>
      </c>
      <c r="N173" t="s">
        <v>2276</v>
      </c>
      <c r="O173" t="s">
        <v>450</v>
      </c>
      <c r="R173" t="s">
        <v>2681</v>
      </c>
      <c r="AD173" s="374"/>
      <c r="AE173" s="374" t="s">
        <v>115</v>
      </c>
      <c r="AF173" s="97" t="s">
        <v>991</v>
      </c>
      <c r="AG173" s="367"/>
      <c r="AH173" s="131"/>
      <c r="AI173" s="54"/>
      <c r="AJ173" s="367"/>
      <c r="AK173" s="131"/>
      <c r="AL173" s="54"/>
      <c r="AM173" s="367"/>
      <c r="AN173" s="131"/>
      <c r="AO173" s="54"/>
      <c r="AP173" s="367"/>
      <c r="AQ173" s="131"/>
      <c r="AR173" s="54"/>
      <c r="AS173" s="367"/>
      <c r="AT173" s="131"/>
      <c r="AU173" s="54"/>
      <c r="AV173" s="367"/>
      <c r="AW173" s="131"/>
      <c r="AX173" s="54"/>
      <c r="AY173" s="367"/>
      <c r="AZ173" s="131"/>
      <c r="BA173" s="54"/>
      <c r="BB173" s="367"/>
      <c r="BC173" s="131"/>
      <c r="BD173" s="54"/>
      <c r="BG173" s="374"/>
      <c r="BH173" s="374" t="s">
        <v>115</v>
      </c>
      <c r="BI173" s="97" t="s">
        <v>991</v>
      </c>
      <c r="BJ173" s="367"/>
      <c r="BK173" s="131"/>
      <c r="BL173" s="54"/>
      <c r="BM173" s="367"/>
      <c r="BN173" s="131"/>
      <c r="BO173" s="54"/>
      <c r="BP173" s="367"/>
      <c r="BQ173" s="131"/>
      <c r="BR173" s="54"/>
      <c r="BS173" s="367"/>
      <c r="BT173" s="131"/>
      <c r="BU173" s="54"/>
      <c r="BV173" s="367"/>
      <c r="BW173" s="131"/>
      <c r="BX173" s="54"/>
      <c r="BY173" s="367"/>
      <c r="BZ173" s="131"/>
      <c r="CA173" s="54"/>
      <c r="CB173" s="367"/>
      <c r="CC173" s="131"/>
      <c r="CD173" s="54"/>
      <c r="CE173" s="367"/>
      <c r="CF173" s="131"/>
      <c r="CG173" s="54"/>
    </row>
    <row r="174" spans="4:85" x14ac:dyDescent="0.25">
      <c r="D174" s="612" t="s">
        <v>3798</v>
      </c>
      <c r="N174" t="s">
        <v>2276</v>
      </c>
      <c r="O174" t="s">
        <v>2682</v>
      </c>
      <c r="R174" t="s">
        <v>2683</v>
      </c>
      <c r="AD174" s="372" t="s">
        <v>988</v>
      </c>
      <c r="AE174" s="372" t="s">
        <v>115</v>
      </c>
      <c r="AF174" s="125" t="s">
        <v>115</v>
      </c>
      <c r="AG174" s="366"/>
      <c r="AH174" s="368"/>
      <c r="AI174" s="232"/>
      <c r="AJ174" s="366"/>
      <c r="AK174" s="368"/>
      <c r="AL174" s="232"/>
      <c r="AM174" s="366"/>
      <c r="AN174" s="368"/>
      <c r="AO174" s="232"/>
      <c r="AP174" s="366"/>
      <c r="AQ174" s="368"/>
      <c r="AR174" s="232"/>
      <c r="AS174" s="366"/>
      <c r="AT174" s="368"/>
      <c r="AU174" s="232"/>
      <c r="AV174" s="366"/>
      <c r="AW174" s="368"/>
      <c r="AX174" s="232"/>
      <c r="AY174" s="366"/>
      <c r="AZ174" s="368"/>
      <c r="BA174" s="232"/>
      <c r="BB174" s="366"/>
      <c r="BC174" s="368"/>
      <c r="BD174" s="232"/>
      <c r="BG174" s="372" t="s">
        <v>988</v>
      </c>
      <c r="BH174" s="372" t="s">
        <v>115</v>
      </c>
      <c r="BI174" s="125" t="s">
        <v>115</v>
      </c>
      <c r="BJ174" s="366"/>
      <c r="BK174" s="368"/>
      <c r="BL174" s="232"/>
      <c r="BM174" s="366"/>
      <c r="BN174" s="368"/>
      <c r="BO174" s="232"/>
      <c r="BP174" s="366"/>
      <c r="BQ174" s="368"/>
      <c r="BR174" s="232"/>
      <c r="BS174" s="366"/>
      <c r="BT174" s="368"/>
      <c r="BU174" s="232"/>
      <c r="BV174" s="366"/>
      <c r="BW174" s="368"/>
      <c r="BX174" s="232"/>
      <c r="BY174" s="366"/>
      <c r="BZ174" s="368"/>
      <c r="CA174" s="232"/>
      <c r="CB174" s="366"/>
      <c r="CC174" s="368"/>
      <c r="CD174" s="232"/>
      <c r="CE174" s="366"/>
      <c r="CF174" s="368"/>
      <c r="CG174" s="232"/>
    </row>
    <row r="175" spans="4:85" x14ac:dyDescent="0.25">
      <c r="D175" s="612" t="s">
        <v>3778</v>
      </c>
      <c r="N175" t="s">
        <v>2276</v>
      </c>
      <c r="O175" t="s">
        <v>2684</v>
      </c>
      <c r="P175" t="s">
        <v>2685</v>
      </c>
      <c r="R175" t="s">
        <v>2686</v>
      </c>
      <c r="AD175" s="373"/>
      <c r="AE175" s="373" t="s">
        <v>115</v>
      </c>
      <c r="AF175" s="96" t="s">
        <v>990</v>
      </c>
      <c r="AG175" s="65"/>
      <c r="AH175" s="53"/>
      <c r="AI175" s="68"/>
      <c r="AJ175" s="65"/>
      <c r="AK175" s="53"/>
      <c r="AL175" s="68"/>
      <c r="AM175" s="65"/>
      <c r="AN175" s="53"/>
      <c r="AO175" s="68"/>
      <c r="AP175" s="65"/>
      <c r="AQ175" s="53"/>
      <c r="AR175" s="68"/>
      <c r="AS175" s="65"/>
      <c r="AT175" s="53"/>
      <c r="AU175" s="68"/>
      <c r="AV175" s="65"/>
      <c r="AW175" s="53"/>
      <c r="AX175" s="68"/>
      <c r="AY175" s="65"/>
      <c r="AZ175" s="53"/>
      <c r="BA175" s="68"/>
      <c r="BB175" s="65"/>
      <c r="BC175" s="53"/>
      <c r="BD175" s="68"/>
      <c r="BG175" s="373"/>
      <c r="BH175" s="373" t="s">
        <v>115</v>
      </c>
      <c r="BI175" s="96" t="s">
        <v>990</v>
      </c>
      <c r="BJ175" s="65"/>
      <c r="BK175" s="53"/>
      <c r="BL175" s="68"/>
      <c r="BM175" s="65"/>
      <c r="BN175" s="53"/>
      <c r="BO175" s="68"/>
      <c r="BP175" s="65"/>
      <c r="BQ175" s="53"/>
      <c r="BR175" s="68"/>
      <c r="BS175" s="65"/>
      <c r="BT175" s="53"/>
      <c r="BU175" s="68"/>
      <c r="BV175" s="65"/>
      <c r="BW175" s="53"/>
      <c r="BX175" s="68"/>
      <c r="BY175" s="65"/>
      <c r="BZ175" s="53"/>
      <c r="CA175" s="68"/>
      <c r="CB175" s="65"/>
      <c r="CC175" s="53"/>
      <c r="CD175" s="68"/>
      <c r="CE175" s="65"/>
      <c r="CF175" s="53"/>
      <c r="CG175" s="68"/>
    </row>
    <row r="176" spans="4:85" ht="15.75" thickBot="1" x14ac:dyDescent="0.3">
      <c r="D176" s="612" t="s">
        <v>3776</v>
      </c>
      <c r="N176" t="s">
        <v>2276</v>
      </c>
      <c r="O176" t="s">
        <v>365</v>
      </c>
      <c r="P176" t="s">
        <v>2685</v>
      </c>
      <c r="R176" t="s">
        <v>2687</v>
      </c>
      <c r="AD176" s="374"/>
      <c r="AE176" s="374" t="s">
        <v>115</v>
      </c>
      <c r="AF176" s="97" t="s">
        <v>991</v>
      </c>
      <c r="AG176" s="367"/>
      <c r="AH176" s="131"/>
      <c r="AI176" s="54"/>
      <c r="AJ176" s="367"/>
      <c r="AK176" s="131"/>
      <c r="AL176" s="54"/>
      <c r="AM176" s="367"/>
      <c r="AN176" s="131"/>
      <c r="AO176" s="54"/>
      <c r="AP176" s="367"/>
      <c r="AQ176" s="131"/>
      <c r="AR176" s="54"/>
      <c r="AS176" s="367"/>
      <c r="AT176" s="131"/>
      <c r="AU176" s="54"/>
      <c r="AV176" s="367"/>
      <c r="AW176" s="131"/>
      <c r="AX176" s="54"/>
      <c r="AY176" s="367"/>
      <c r="AZ176" s="131"/>
      <c r="BA176" s="54"/>
      <c r="BB176" s="367"/>
      <c r="BC176" s="131"/>
      <c r="BD176" s="54"/>
      <c r="BG176" s="374"/>
      <c r="BH176" s="374" t="s">
        <v>115</v>
      </c>
      <c r="BI176" s="97" t="s">
        <v>991</v>
      </c>
      <c r="BJ176" s="367"/>
      <c r="BK176" s="131"/>
      <c r="BL176" s="54"/>
      <c r="BM176" s="367"/>
      <c r="BN176" s="131"/>
      <c r="BO176" s="54"/>
      <c r="BP176" s="367"/>
      <c r="BQ176" s="131"/>
      <c r="BR176" s="54"/>
      <c r="BS176" s="367"/>
      <c r="BT176" s="131"/>
      <c r="BU176" s="54"/>
      <c r="BV176" s="367"/>
      <c r="BW176" s="131"/>
      <c r="BX176" s="54"/>
      <c r="BY176" s="367"/>
      <c r="BZ176" s="131"/>
      <c r="CA176" s="54"/>
      <c r="CB176" s="367"/>
      <c r="CC176" s="131"/>
      <c r="CD176" s="54"/>
      <c r="CE176" s="367"/>
      <c r="CF176" s="131"/>
      <c r="CG176" s="54"/>
    </row>
    <row r="177" spans="4:85" x14ac:dyDescent="0.25">
      <c r="D177" s="612" t="s">
        <v>3780</v>
      </c>
      <c r="N177" t="s">
        <v>2276</v>
      </c>
      <c r="O177" t="s">
        <v>2699</v>
      </c>
      <c r="R177" t="s">
        <v>2700</v>
      </c>
      <c r="AD177" s="372" t="s">
        <v>3050</v>
      </c>
      <c r="AE177" s="372" t="s">
        <v>115</v>
      </c>
      <c r="AF177" s="125" t="s">
        <v>115</v>
      </c>
      <c r="AG177" s="366"/>
      <c r="AH177" s="368"/>
      <c r="AI177" s="232"/>
      <c r="AJ177" s="366"/>
      <c r="AK177" s="368"/>
      <c r="AL177" s="232"/>
      <c r="AM177" s="366"/>
      <c r="AN177" s="368"/>
      <c r="AO177" s="232"/>
      <c r="AP177" s="366"/>
      <c r="AQ177" s="368"/>
      <c r="AR177" s="232"/>
      <c r="AS177" s="366"/>
      <c r="AT177" s="368"/>
      <c r="AU177" s="232"/>
      <c r="AV177" s="366"/>
      <c r="AW177" s="368"/>
      <c r="AX177" s="232"/>
      <c r="AY177" s="366"/>
      <c r="AZ177" s="368"/>
      <c r="BA177" s="232"/>
      <c r="BB177" s="366"/>
      <c r="BC177" s="368"/>
      <c r="BD177" s="232"/>
      <c r="BG177" s="372" t="s">
        <v>3050</v>
      </c>
      <c r="BH177" s="372" t="s">
        <v>115</v>
      </c>
      <c r="BI177" s="125" t="s">
        <v>115</v>
      </c>
      <c r="BJ177" s="366"/>
      <c r="BK177" s="368"/>
      <c r="BL177" s="232"/>
      <c r="BM177" s="366"/>
      <c r="BN177" s="368"/>
      <c r="BO177" s="232"/>
      <c r="BP177" s="366"/>
      <c r="BQ177" s="368"/>
      <c r="BR177" s="232"/>
      <c r="BS177" s="366"/>
      <c r="BT177" s="368"/>
      <c r="BU177" s="232"/>
      <c r="BV177" s="366"/>
      <c r="BW177" s="368"/>
      <c r="BX177" s="232"/>
      <c r="BY177" s="366"/>
      <c r="BZ177" s="368"/>
      <c r="CA177" s="232"/>
      <c r="CB177" s="366"/>
      <c r="CC177" s="368"/>
      <c r="CD177" s="232"/>
      <c r="CE177" s="366"/>
      <c r="CF177" s="368"/>
      <c r="CG177" s="232"/>
    </row>
    <row r="178" spans="4:85" x14ac:dyDescent="0.25">
      <c r="D178" t="s">
        <v>3828</v>
      </c>
      <c r="N178" t="s">
        <v>217</v>
      </c>
      <c r="R178" t="s">
        <v>444</v>
      </c>
      <c r="AD178" s="373"/>
      <c r="AE178" s="373" t="s">
        <v>115</v>
      </c>
      <c r="AF178" s="96" t="s">
        <v>990</v>
      </c>
      <c r="AG178" s="129"/>
      <c r="AH178" s="52"/>
      <c r="AI178" s="66"/>
      <c r="AJ178" s="129"/>
      <c r="AK178" s="52"/>
      <c r="AL178" s="66"/>
      <c r="AM178" s="129"/>
      <c r="AN178" s="52"/>
      <c r="AO178" s="66"/>
      <c r="AP178" s="129"/>
      <c r="AQ178" s="52"/>
      <c r="AR178" s="66"/>
      <c r="AS178" s="129"/>
      <c r="AT178" s="52"/>
      <c r="AU178" s="66"/>
      <c r="AV178" s="129"/>
      <c r="AW178" s="52"/>
      <c r="AX178" s="66"/>
      <c r="AY178" s="129"/>
      <c r="AZ178" s="52"/>
      <c r="BA178" s="66"/>
      <c r="BB178" s="129"/>
      <c r="BC178" s="52"/>
      <c r="BD178" s="66"/>
      <c r="BG178" s="373"/>
      <c r="BH178" s="373" t="s">
        <v>115</v>
      </c>
      <c r="BI178" s="96" t="s">
        <v>990</v>
      </c>
      <c r="BJ178" s="129"/>
      <c r="BK178" s="52"/>
      <c r="BL178" s="66"/>
      <c r="BM178" s="129"/>
      <c r="BN178" s="52"/>
      <c r="BO178" s="66"/>
      <c r="BP178" s="129"/>
      <c r="BQ178" s="52"/>
      <c r="BR178" s="66"/>
      <c r="BS178" s="129"/>
      <c r="BT178" s="52"/>
      <c r="BU178" s="66"/>
      <c r="BV178" s="129"/>
      <c r="BW178" s="52"/>
      <c r="BX178" s="66"/>
      <c r="BY178" s="129"/>
      <c r="BZ178" s="52"/>
      <c r="CA178" s="66"/>
      <c r="CB178" s="129"/>
      <c r="CC178" s="52"/>
      <c r="CD178" s="66"/>
      <c r="CE178" s="129"/>
      <c r="CF178" s="52"/>
      <c r="CG178" s="66"/>
    </row>
    <row r="179" spans="4:85" ht="15.75" thickBot="1" x14ac:dyDescent="0.3">
      <c r="D179" t="s">
        <v>3829</v>
      </c>
      <c r="N179" t="s">
        <v>426</v>
      </c>
      <c r="R179" t="s">
        <v>445</v>
      </c>
      <c r="AD179" s="374"/>
      <c r="AE179" s="374" t="s">
        <v>115</v>
      </c>
      <c r="AF179" s="97" t="s">
        <v>991</v>
      </c>
      <c r="AG179" s="50"/>
      <c r="AH179" s="130"/>
      <c r="AI179" s="51"/>
      <c r="AJ179" s="50"/>
      <c r="AK179" s="130"/>
      <c r="AL179" s="51"/>
      <c r="AM179" s="50"/>
      <c r="AN179" s="130"/>
      <c r="AO179" s="51"/>
      <c r="AP179" s="50"/>
      <c r="AQ179" s="130"/>
      <c r="AR179" s="51"/>
      <c r="AS179" s="50"/>
      <c r="AT179" s="130"/>
      <c r="AU179" s="51"/>
      <c r="AV179" s="50"/>
      <c r="AW179" s="130"/>
      <c r="AX179" s="51"/>
      <c r="AY179" s="50"/>
      <c r="AZ179" s="130"/>
      <c r="BA179" s="51"/>
      <c r="BB179" s="50"/>
      <c r="BC179" s="130"/>
      <c r="BD179" s="51"/>
      <c r="BG179" s="374"/>
      <c r="BH179" s="374" t="s">
        <v>115</v>
      </c>
      <c r="BI179" s="97" t="s">
        <v>991</v>
      </c>
      <c r="BJ179" s="50"/>
      <c r="BK179" s="130"/>
      <c r="BL179" s="51"/>
      <c r="BM179" s="50"/>
      <c r="BN179" s="130"/>
      <c r="BO179" s="51"/>
      <c r="BP179" s="50"/>
      <c r="BQ179" s="130"/>
      <c r="BR179" s="51"/>
      <c r="BS179" s="50"/>
      <c r="BT179" s="130"/>
      <c r="BU179" s="51"/>
      <c r="BV179" s="50"/>
      <c r="BW179" s="130"/>
      <c r="BX179" s="51"/>
      <c r="BY179" s="50"/>
      <c r="BZ179" s="130"/>
      <c r="CA179" s="51"/>
      <c r="CB179" s="50"/>
      <c r="CC179" s="130"/>
      <c r="CD179" s="51"/>
      <c r="CE179" s="50"/>
      <c r="CF179" s="130"/>
      <c r="CG179" s="51"/>
    </row>
    <row r="180" spans="4:85" x14ac:dyDescent="0.25">
      <c r="D180" t="s">
        <v>3818</v>
      </c>
      <c r="N180" t="s">
        <v>446</v>
      </c>
      <c r="O180" t="s">
        <v>424</v>
      </c>
      <c r="R180" t="s">
        <v>448</v>
      </c>
      <c r="AD180" s="375" t="s">
        <v>986</v>
      </c>
      <c r="AE180" s="375" t="s">
        <v>998</v>
      </c>
      <c r="AF180" s="125" t="s">
        <v>115</v>
      </c>
      <c r="AG180" s="366" t="s">
        <v>436</v>
      </c>
      <c r="AH180" s="368" t="s">
        <v>2697</v>
      </c>
      <c r="AI180" s="432"/>
      <c r="AJ180" s="366"/>
      <c r="AK180" s="368"/>
      <c r="AL180" s="232"/>
      <c r="AM180" s="366"/>
      <c r="AN180" s="368"/>
      <c r="AO180" s="232"/>
      <c r="AP180" s="366"/>
      <c r="AQ180" s="368"/>
      <c r="AR180" s="232"/>
      <c r="AS180" s="366"/>
      <c r="AT180" s="368"/>
      <c r="AU180" s="232"/>
      <c r="AV180" s="366"/>
      <c r="AW180" s="368"/>
      <c r="AX180" s="232"/>
      <c r="AY180" s="366"/>
      <c r="AZ180" s="368"/>
      <c r="BA180" s="232"/>
      <c r="BB180" s="366"/>
      <c r="BC180" s="368"/>
      <c r="BD180" s="232"/>
      <c r="BG180" s="375" t="s">
        <v>986</v>
      </c>
      <c r="BH180" s="375" t="s">
        <v>998</v>
      </c>
      <c r="BI180" s="125" t="s">
        <v>115</v>
      </c>
      <c r="BJ180" s="366"/>
      <c r="BK180" s="368"/>
      <c r="BL180" s="232"/>
      <c r="BM180" s="366"/>
      <c r="BN180" s="368"/>
      <c r="BO180" s="232"/>
      <c r="BP180" s="366"/>
      <c r="BQ180" s="368"/>
      <c r="BR180" s="232"/>
      <c r="BS180" s="366"/>
      <c r="BT180" s="368"/>
      <c r="BU180" s="232"/>
      <c r="BV180" s="366"/>
      <c r="BW180" s="368"/>
      <c r="BX180" s="232"/>
      <c r="BY180" s="366"/>
      <c r="BZ180" s="368"/>
      <c r="CA180" s="232"/>
      <c r="CB180" s="366"/>
      <c r="CC180" s="368"/>
      <c r="CD180" s="232"/>
      <c r="CE180" s="366"/>
      <c r="CF180" s="368"/>
      <c r="CG180" s="432"/>
    </row>
    <row r="181" spans="4:85" x14ac:dyDescent="0.25">
      <c r="D181" s="612" t="s">
        <v>3133</v>
      </c>
      <c r="N181" t="s">
        <v>446</v>
      </c>
      <c r="O181" t="s">
        <v>447</v>
      </c>
      <c r="R181" t="s">
        <v>449</v>
      </c>
      <c r="AD181" s="376"/>
      <c r="AE181" s="376" t="s">
        <v>998</v>
      </c>
      <c r="AF181" s="96" t="s">
        <v>990</v>
      </c>
      <c r="AG181" s="65"/>
      <c r="AH181" s="53"/>
      <c r="AI181" s="430"/>
      <c r="AJ181" s="65"/>
      <c r="AK181" s="53"/>
      <c r="AL181" s="68"/>
      <c r="AM181" s="65"/>
      <c r="AN181" s="53"/>
      <c r="AO181" s="68"/>
      <c r="AP181" s="65"/>
      <c r="AQ181" s="53"/>
      <c r="AR181" s="68"/>
      <c r="AS181" s="65"/>
      <c r="AT181" s="53"/>
      <c r="AU181" s="68"/>
      <c r="AV181" s="65"/>
      <c r="AW181" s="53"/>
      <c r="AX181" s="68"/>
      <c r="AY181" s="65"/>
      <c r="AZ181" s="53"/>
      <c r="BA181" s="68"/>
      <c r="BB181" s="65"/>
      <c r="BC181" s="53"/>
      <c r="BD181" s="68"/>
      <c r="BG181" s="376"/>
      <c r="BH181" s="376" t="s">
        <v>998</v>
      </c>
      <c r="BI181" s="96" t="s">
        <v>990</v>
      </c>
      <c r="BJ181" s="65"/>
      <c r="BK181" s="53"/>
      <c r="BL181" s="68"/>
      <c r="BM181" s="65"/>
      <c r="BN181" s="53"/>
      <c r="BO181" s="68"/>
      <c r="BP181" s="65"/>
      <c r="BQ181" s="53"/>
      <c r="BR181" s="68"/>
      <c r="BS181" s="65"/>
      <c r="BT181" s="53"/>
      <c r="BU181" s="68"/>
      <c r="BV181" s="65"/>
      <c r="BW181" s="53"/>
      <c r="BX181" s="68"/>
      <c r="BY181" s="65"/>
      <c r="BZ181" s="53"/>
      <c r="CA181" s="68"/>
      <c r="CB181" s="65"/>
      <c r="CC181" s="53"/>
      <c r="CD181" s="68"/>
      <c r="CE181" s="65"/>
      <c r="CF181" s="53"/>
      <c r="CG181" s="68"/>
    </row>
    <row r="182" spans="4:85" ht="15.75" thickBot="1" x14ac:dyDescent="0.3">
      <c r="D182" s="612" t="s">
        <v>3827</v>
      </c>
      <c r="N182" t="s">
        <v>450</v>
      </c>
      <c r="R182" t="s">
        <v>451</v>
      </c>
      <c r="AD182" s="377"/>
      <c r="AE182" s="377" t="s">
        <v>998</v>
      </c>
      <c r="AF182" s="97" t="s">
        <v>991</v>
      </c>
      <c r="AG182" s="367"/>
      <c r="AH182" s="131"/>
      <c r="AI182" s="54"/>
      <c r="AJ182" s="367"/>
      <c r="AK182" s="131"/>
      <c r="AL182" s="54"/>
      <c r="AM182" s="367"/>
      <c r="AN182" s="131"/>
      <c r="AO182" s="54"/>
      <c r="AP182" s="367"/>
      <c r="AQ182" s="131"/>
      <c r="AR182" s="54"/>
      <c r="AS182" s="367"/>
      <c r="AT182" s="131"/>
      <c r="AU182" s="54"/>
      <c r="AV182" s="367"/>
      <c r="AW182" s="131"/>
      <c r="AX182" s="54"/>
      <c r="AY182" s="367"/>
      <c r="AZ182" s="131"/>
      <c r="BA182" s="54"/>
      <c r="BB182" s="367"/>
      <c r="BC182" s="131"/>
      <c r="BD182" s="54"/>
      <c r="BG182" s="377"/>
      <c r="BH182" s="377" t="s">
        <v>998</v>
      </c>
      <c r="BI182" s="97" t="s">
        <v>991</v>
      </c>
      <c r="BJ182" s="367"/>
      <c r="BK182" s="131"/>
      <c r="BL182" s="54"/>
      <c r="BM182" s="367"/>
      <c r="BN182" s="131"/>
      <c r="BO182" s="54"/>
      <c r="BP182" s="367"/>
      <c r="BQ182" s="131"/>
      <c r="BR182" s="54"/>
      <c r="BS182" s="367"/>
      <c r="BT182" s="131"/>
      <c r="BU182" s="54"/>
      <c r="BV182" s="367"/>
      <c r="BW182" s="131"/>
      <c r="BX182" s="54"/>
      <c r="BY182" s="367"/>
      <c r="BZ182" s="131"/>
      <c r="CA182" s="54"/>
      <c r="CB182" s="367"/>
      <c r="CC182" s="131"/>
      <c r="CD182" s="54"/>
      <c r="CE182" s="367"/>
      <c r="CF182" s="131"/>
      <c r="CG182" s="54"/>
    </row>
    <row r="183" spans="4:85" x14ac:dyDescent="0.25">
      <c r="D183" s="612" t="s">
        <v>3779</v>
      </c>
      <c r="AD183" s="375" t="s">
        <v>987</v>
      </c>
      <c r="AE183" s="375" t="s">
        <v>998</v>
      </c>
      <c r="AF183" s="125" t="s">
        <v>115</v>
      </c>
      <c r="AG183" s="366"/>
      <c r="AH183" s="368"/>
      <c r="AI183" s="232"/>
      <c r="AJ183" s="366"/>
      <c r="AK183" s="368"/>
      <c r="AL183" s="232"/>
      <c r="AM183" s="366"/>
      <c r="AN183" s="368"/>
      <c r="AO183" s="232"/>
      <c r="AP183" s="366"/>
      <c r="AQ183" s="368"/>
      <c r="AR183" s="232"/>
      <c r="AS183" s="366"/>
      <c r="AT183" s="368"/>
      <c r="AU183" s="232"/>
      <c r="AV183" s="366"/>
      <c r="AW183" s="368"/>
      <c r="AX183" s="232"/>
      <c r="AY183" s="366"/>
      <c r="AZ183" s="368"/>
      <c r="BA183" s="232"/>
      <c r="BB183" s="366"/>
      <c r="BC183" s="368"/>
      <c r="BD183" s="232"/>
      <c r="BG183" s="375" t="s">
        <v>987</v>
      </c>
      <c r="BH183" s="375" t="s">
        <v>998</v>
      </c>
      <c r="BI183" s="125" t="s">
        <v>115</v>
      </c>
      <c r="BJ183" s="366"/>
      <c r="BK183" s="368"/>
      <c r="BL183" s="232"/>
      <c r="BM183" s="366"/>
      <c r="BN183" s="368"/>
      <c r="BO183" s="232"/>
      <c r="BP183" s="366"/>
      <c r="BQ183" s="368"/>
      <c r="BR183" s="232"/>
      <c r="BS183" s="366"/>
      <c r="BT183" s="368"/>
      <c r="BU183" s="232"/>
      <c r="BV183" s="366"/>
      <c r="BW183" s="368"/>
      <c r="BX183" s="232"/>
      <c r="BY183" s="366"/>
      <c r="BZ183" s="368"/>
      <c r="CA183" s="232"/>
      <c r="CB183" s="366"/>
      <c r="CC183" s="368"/>
      <c r="CD183" s="232"/>
      <c r="CE183" s="366"/>
      <c r="CF183" s="368"/>
      <c r="CG183" s="232"/>
    </row>
    <row r="184" spans="4:85" x14ac:dyDescent="0.25">
      <c r="D184" t="s">
        <v>3833</v>
      </c>
      <c r="AD184" s="376"/>
      <c r="AE184" s="376" t="s">
        <v>998</v>
      </c>
      <c r="AF184" s="96" t="s">
        <v>990</v>
      </c>
      <c r="AG184" s="65"/>
      <c r="AH184" s="53"/>
      <c r="AI184" s="68"/>
      <c r="AJ184" s="65"/>
      <c r="AK184" s="53"/>
      <c r="AL184" s="68"/>
      <c r="AM184" s="65"/>
      <c r="AN184" s="53"/>
      <c r="AO184" s="68"/>
      <c r="AP184" s="65"/>
      <c r="AQ184" s="53"/>
      <c r="AR184" s="68"/>
      <c r="AS184" s="65"/>
      <c r="AT184" s="53"/>
      <c r="AU184" s="68"/>
      <c r="AV184" s="65"/>
      <c r="AW184" s="53"/>
      <c r="AX184" s="68"/>
      <c r="AY184" s="65"/>
      <c r="AZ184" s="53"/>
      <c r="BA184" s="68"/>
      <c r="BB184" s="65"/>
      <c r="BC184" s="53"/>
      <c r="BD184" s="68"/>
      <c r="BG184" s="376"/>
      <c r="BH184" s="376" t="s">
        <v>998</v>
      </c>
      <c r="BI184" s="96" t="s">
        <v>990</v>
      </c>
      <c r="BJ184" s="65"/>
      <c r="BK184" s="53"/>
      <c r="BL184" s="68"/>
      <c r="BM184" s="65"/>
      <c r="BN184" s="53"/>
      <c r="BO184" s="68"/>
      <c r="BP184" s="65"/>
      <c r="BQ184" s="53"/>
      <c r="BR184" s="68"/>
      <c r="BS184" s="65"/>
      <c r="BT184" s="53"/>
      <c r="BU184" s="68"/>
      <c r="BV184" s="65"/>
      <c r="BW184" s="53"/>
      <c r="BX184" s="68"/>
      <c r="BY184" s="65"/>
      <c r="BZ184" s="53"/>
      <c r="CA184" s="68"/>
      <c r="CB184" s="65"/>
      <c r="CC184" s="53"/>
      <c r="CD184" s="68"/>
      <c r="CE184" s="65"/>
      <c r="CF184" s="53"/>
      <c r="CG184" s="68"/>
    </row>
    <row r="185" spans="4:85" ht="15.75" thickBot="1" x14ac:dyDescent="0.3">
      <c r="D185" s="612" t="s">
        <v>2877</v>
      </c>
      <c r="M185" s="513" t="s">
        <v>524</v>
      </c>
      <c r="R185" t="s">
        <v>525</v>
      </c>
      <c r="AD185" s="377"/>
      <c r="AE185" s="377" t="s">
        <v>998</v>
      </c>
      <c r="AF185" s="97" t="s">
        <v>991</v>
      </c>
      <c r="AG185" s="367"/>
      <c r="AH185" s="131"/>
      <c r="AI185" s="54"/>
      <c r="AJ185" s="367"/>
      <c r="AK185" s="131"/>
      <c r="AL185" s="54"/>
      <c r="AM185" s="367"/>
      <c r="AN185" s="131"/>
      <c r="AO185" s="54"/>
      <c r="AP185" s="367"/>
      <c r="AQ185" s="131"/>
      <c r="AR185" s="54"/>
      <c r="AS185" s="367"/>
      <c r="AT185" s="131"/>
      <c r="AU185" s="54"/>
      <c r="AV185" s="367"/>
      <c r="AW185" s="131"/>
      <c r="AX185" s="54"/>
      <c r="AY185" s="367"/>
      <c r="AZ185" s="131"/>
      <c r="BA185" s="54"/>
      <c r="BB185" s="367"/>
      <c r="BC185" s="131"/>
      <c r="BD185" s="54"/>
      <c r="BG185" s="377"/>
      <c r="BH185" s="377" t="s">
        <v>998</v>
      </c>
      <c r="BI185" s="97" t="s">
        <v>991</v>
      </c>
      <c r="BJ185" s="367"/>
      <c r="BK185" s="131"/>
      <c r="BL185" s="54"/>
      <c r="BM185" s="367"/>
      <c r="BN185" s="131"/>
      <c r="BO185" s="54"/>
      <c r="BP185" s="367"/>
      <c r="BQ185" s="131"/>
      <c r="BR185" s="54"/>
      <c r="BS185" s="367"/>
      <c r="BT185" s="131"/>
      <c r="BU185" s="54"/>
      <c r="BV185" s="367"/>
      <c r="BW185" s="131"/>
      <c r="BX185" s="54"/>
      <c r="BY185" s="367"/>
      <c r="BZ185" s="131"/>
      <c r="CA185" s="54"/>
      <c r="CB185" s="367"/>
      <c r="CC185" s="131"/>
      <c r="CD185" s="54"/>
      <c r="CE185" s="367"/>
      <c r="CF185" s="131"/>
      <c r="CG185" s="54"/>
    </row>
    <row r="186" spans="4:85" x14ac:dyDescent="0.25">
      <c r="D186" s="612" t="s">
        <v>4290</v>
      </c>
      <c r="AD186" s="375" t="s">
        <v>988</v>
      </c>
      <c r="AE186" s="375" t="s">
        <v>998</v>
      </c>
      <c r="AF186" s="125" t="s">
        <v>115</v>
      </c>
      <c r="AG186" s="366"/>
      <c r="AH186" s="368"/>
      <c r="AI186" s="232"/>
      <c r="AJ186" s="366"/>
      <c r="AK186" s="368"/>
      <c r="AL186" s="232"/>
      <c r="AM186" s="366"/>
      <c r="AN186" s="368"/>
      <c r="AO186" s="232"/>
      <c r="AP186" s="366"/>
      <c r="AQ186" s="368"/>
      <c r="AR186" s="232"/>
      <c r="AS186" s="366"/>
      <c r="AT186" s="368"/>
      <c r="AU186" s="232"/>
      <c r="AV186" s="366"/>
      <c r="AW186" s="368"/>
      <c r="AX186" s="232"/>
      <c r="AY186" s="366"/>
      <c r="AZ186" s="368"/>
      <c r="BA186" s="232"/>
      <c r="BB186" s="366"/>
      <c r="BC186" s="368"/>
      <c r="BD186" s="232"/>
      <c r="BG186" s="375" t="s">
        <v>988</v>
      </c>
      <c r="BH186" s="375" t="s">
        <v>998</v>
      </c>
      <c r="BI186" s="125" t="s">
        <v>115</v>
      </c>
      <c r="BJ186" s="366"/>
      <c r="BK186" s="368"/>
      <c r="BL186" s="232"/>
      <c r="BM186" s="366"/>
      <c r="BN186" s="368"/>
      <c r="BO186" s="232"/>
      <c r="BP186" s="366"/>
      <c r="BQ186" s="368"/>
      <c r="BR186" s="232"/>
      <c r="BS186" s="366"/>
      <c r="BT186" s="368"/>
      <c r="BU186" s="232"/>
      <c r="BV186" s="366"/>
      <c r="BW186" s="368"/>
      <c r="BX186" s="232"/>
      <c r="BY186" s="366"/>
      <c r="BZ186" s="368"/>
      <c r="CA186" s="232"/>
      <c r="CB186" s="366"/>
      <c r="CC186" s="368"/>
      <c r="CD186" s="232"/>
      <c r="CE186" s="366"/>
      <c r="CF186" s="368"/>
      <c r="CG186" s="232"/>
    </row>
    <row r="187" spans="4:85" x14ac:dyDescent="0.25">
      <c r="M187" s="513" t="s">
        <v>2296</v>
      </c>
      <c r="N187" t="s">
        <v>1215</v>
      </c>
      <c r="O187" t="s">
        <v>1216</v>
      </c>
      <c r="P187" t="s">
        <v>2298</v>
      </c>
      <c r="R187" t="s">
        <v>2297</v>
      </c>
      <c r="AD187" s="376"/>
      <c r="AE187" s="376" t="s">
        <v>998</v>
      </c>
      <c r="AF187" s="96" t="s">
        <v>990</v>
      </c>
      <c r="AG187" s="65"/>
      <c r="AH187" s="53"/>
      <c r="AI187" s="68"/>
      <c r="AJ187" s="65"/>
      <c r="AK187" s="53"/>
      <c r="AL187" s="68"/>
      <c r="AM187" s="65"/>
      <c r="AN187" s="53"/>
      <c r="AO187" s="68"/>
      <c r="AP187" s="65"/>
      <c r="AQ187" s="53"/>
      <c r="AR187" s="68"/>
      <c r="AS187" s="65"/>
      <c r="AT187" s="53"/>
      <c r="AU187" s="68"/>
      <c r="AV187" s="65"/>
      <c r="AW187" s="53"/>
      <c r="AX187" s="68"/>
      <c r="AY187" s="65"/>
      <c r="AZ187" s="53"/>
      <c r="BA187" s="68"/>
      <c r="BB187" s="65"/>
      <c r="BC187" s="53"/>
      <c r="BD187" s="68"/>
      <c r="BG187" s="376"/>
      <c r="BH187" s="376" t="s">
        <v>998</v>
      </c>
      <c r="BI187" s="96" t="s">
        <v>990</v>
      </c>
      <c r="BJ187" s="65"/>
      <c r="BK187" s="53"/>
      <c r="BL187" s="68"/>
      <c r="BM187" s="65"/>
      <c r="BN187" s="53"/>
      <c r="BO187" s="68"/>
      <c r="BP187" s="65"/>
      <c r="BQ187" s="53"/>
      <c r="BR187" s="68"/>
      <c r="BS187" s="65"/>
      <c r="BT187" s="53"/>
      <c r="BU187" s="68"/>
      <c r="BV187" s="65"/>
      <c r="BW187" s="53"/>
      <c r="BX187" s="68"/>
      <c r="BY187" s="65"/>
      <c r="BZ187" s="53"/>
      <c r="CA187" s="68"/>
      <c r="CB187" s="65"/>
      <c r="CC187" s="53"/>
      <c r="CD187" s="68"/>
      <c r="CE187" s="65"/>
      <c r="CF187" s="53"/>
      <c r="CG187" s="68"/>
    </row>
    <row r="188" spans="4:85" ht="15.75" thickBot="1" x14ac:dyDescent="0.3">
      <c r="N188" t="s">
        <v>365</v>
      </c>
      <c r="P188" t="s">
        <v>2299</v>
      </c>
      <c r="AD188" s="377"/>
      <c r="AE188" s="377" t="s">
        <v>998</v>
      </c>
      <c r="AF188" s="97" t="s">
        <v>991</v>
      </c>
      <c r="AG188" s="367"/>
      <c r="AH188" s="131"/>
      <c r="AI188" s="54"/>
      <c r="AJ188" s="367"/>
      <c r="AK188" s="131"/>
      <c r="AL188" s="54"/>
      <c r="AM188" s="367"/>
      <c r="AN188" s="131"/>
      <c r="AO188" s="54"/>
      <c r="AP188" s="367"/>
      <c r="AQ188" s="131"/>
      <c r="AR188" s="54"/>
      <c r="AS188" s="367"/>
      <c r="AT188" s="131"/>
      <c r="AU188" s="54"/>
      <c r="AV188" s="367"/>
      <c r="AW188" s="131"/>
      <c r="AX188" s="54"/>
      <c r="AY188" s="367"/>
      <c r="AZ188" s="131"/>
      <c r="BA188" s="54"/>
      <c r="BB188" s="367"/>
      <c r="BC188" s="131"/>
      <c r="BD188" s="54"/>
      <c r="BG188" s="377"/>
      <c r="BH188" s="377" t="s">
        <v>998</v>
      </c>
      <c r="BI188" s="97" t="s">
        <v>991</v>
      </c>
      <c r="BJ188" s="367"/>
      <c r="BK188" s="131"/>
      <c r="BL188" s="54"/>
      <c r="BM188" s="367"/>
      <c r="BN188" s="131"/>
      <c r="BO188" s="54"/>
      <c r="BP188" s="367"/>
      <c r="BQ188" s="131"/>
      <c r="BR188" s="54"/>
      <c r="BS188" s="367"/>
      <c r="BT188" s="131"/>
      <c r="BU188" s="54"/>
      <c r="BV188" s="367"/>
      <c r="BW188" s="131"/>
      <c r="BX188" s="54"/>
      <c r="BY188" s="367"/>
      <c r="BZ188" s="131"/>
      <c r="CA188" s="54"/>
      <c r="CB188" s="367"/>
      <c r="CC188" s="131"/>
      <c r="CD188" s="54"/>
      <c r="CE188" s="367"/>
      <c r="CF188" s="131"/>
      <c r="CG188" s="54"/>
    </row>
    <row r="189" spans="4:85" x14ac:dyDescent="0.25">
      <c r="N189" t="s">
        <v>450</v>
      </c>
      <c r="AD189" s="375" t="s">
        <v>3050</v>
      </c>
      <c r="AE189" s="375" t="s">
        <v>998</v>
      </c>
      <c r="AF189" s="125" t="s">
        <v>115</v>
      </c>
      <c r="AG189" s="366"/>
      <c r="AH189" s="368"/>
      <c r="AI189" s="232"/>
      <c r="AJ189" s="366"/>
      <c r="AK189" s="368"/>
      <c r="AL189" s="232"/>
      <c r="AM189" s="366"/>
      <c r="AN189" s="368"/>
      <c r="AO189" s="232"/>
      <c r="AP189" s="366"/>
      <c r="AQ189" s="368"/>
      <c r="AR189" s="232"/>
      <c r="AS189" s="366"/>
      <c r="AT189" s="368"/>
      <c r="AU189" s="232"/>
      <c r="AV189" s="366"/>
      <c r="AW189" s="368"/>
      <c r="AX189" s="232"/>
      <c r="AY189" s="366"/>
      <c r="AZ189" s="368"/>
      <c r="BA189" s="232"/>
      <c r="BB189" s="366"/>
      <c r="BC189" s="368"/>
      <c r="BD189" s="232"/>
      <c r="BG189" s="375" t="s">
        <v>3050</v>
      </c>
      <c r="BH189" s="375" t="s">
        <v>998</v>
      </c>
      <c r="BI189" s="125" t="s">
        <v>115</v>
      </c>
      <c r="BJ189" s="366"/>
      <c r="BK189" s="368"/>
      <c r="BL189" s="232"/>
      <c r="BM189" s="366"/>
      <c r="BN189" s="368"/>
      <c r="BO189" s="232"/>
      <c r="BP189" s="366"/>
      <c r="BQ189" s="368"/>
      <c r="BR189" s="232"/>
      <c r="BS189" s="366"/>
      <c r="BT189" s="368"/>
      <c r="BU189" s="232"/>
      <c r="BV189" s="366"/>
      <c r="BW189" s="368"/>
      <c r="BX189" s="232"/>
      <c r="BY189" s="366"/>
      <c r="BZ189" s="368"/>
      <c r="CA189" s="232"/>
      <c r="CB189" s="366"/>
      <c r="CC189" s="368"/>
      <c r="CD189" s="232"/>
      <c r="CE189" s="366"/>
      <c r="CF189" s="368"/>
      <c r="CG189" s="232"/>
    </row>
    <row r="190" spans="4:85" x14ac:dyDescent="0.25">
      <c r="AD190" s="376"/>
      <c r="AE190" s="376" t="s">
        <v>998</v>
      </c>
      <c r="AF190" s="96" t="s">
        <v>990</v>
      </c>
      <c r="AG190" s="129"/>
      <c r="AH190" s="52"/>
      <c r="AI190" s="66"/>
      <c r="AJ190" s="129"/>
      <c r="AK190" s="52"/>
      <c r="AL190" s="66"/>
      <c r="AM190" s="129"/>
      <c r="AN190" s="52"/>
      <c r="AO190" s="66"/>
      <c r="AP190" s="129"/>
      <c r="AQ190" s="52"/>
      <c r="AR190" s="66"/>
      <c r="AS190" s="129"/>
      <c r="AT190" s="52"/>
      <c r="AU190" s="66"/>
      <c r="AV190" s="129"/>
      <c r="AW190" s="52"/>
      <c r="AX190" s="66"/>
      <c r="AY190" s="129"/>
      <c r="AZ190" s="52"/>
      <c r="BA190" s="66"/>
      <c r="BB190" s="129"/>
      <c r="BC190" s="52"/>
      <c r="BD190" s="66"/>
      <c r="BG190" s="376"/>
      <c r="BH190" s="376" t="s">
        <v>998</v>
      </c>
      <c r="BI190" s="96" t="s">
        <v>990</v>
      </c>
      <c r="BJ190" s="129"/>
      <c r="BK190" s="52"/>
      <c r="BL190" s="66"/>
      <c r="BM190" s="129"/>
      <c r="BN190" s="52"/>
      <c r="BO190" s="66"/>
      <c r="BP190" s="129"/>
      <c r="BQ190" s="52"/>
      <c r="BR190" s="66"/>
      <c r="BS190" s="129"/>
      <c r="BT190" s="52"/>
      <c r="BU190" s="66"/>
      <c r="BV190" s="129"/>
      <c r="BW190" s="52"/>
      <c r="BX190" s="66"/>
      <c r="BY190" s="129"/>
      <c r="BZ190" s="52"/>
      <c r="CA190" s="66"/>
      <c r="CB190" s="129"/>
      <c r="CC190" s="52"/>
      <c r="CD190" s="66"/>
      <c r="CE190" s="129"/>
      <c r="CF190" s="52"/>
      <c r="CG190" s="66"/>
    </row>
    <row r="191" spans="4:85" ht="15.75" thickBot="1" x14ac:dyDescent="0.3">
      <c r="M191" s="513" t="s">
        <v>571</v>
      </c>
      <c r="N191" t="s">
        <v>572</v>
      </c>
      <c r="O191" t="s">
        <v>574</v>
      </c>
      <c r="P191" t="s">
        <v>95</v>
      </c>
      <c r="R191" t="s">
        <v>577</v>
      </c>
      <c r="AD191" s="377"/>
      <c r="AE191" s="377" t="s">
        <v>998</v>
      </c>
      <c r="AF191" s="97" t="s">
        <v>991</v>
      </c>
      <c r="AG191" s="50"/>
      <c r="AH191" s="130"/>
      <c r="AI191" s="51"/>
      <c r="AJ191" s="50"/>
      <c r="AK191" s="130"/>
      <c r="AL191" s="51"/>
      <c r="AM191" s="50"/>
      <c r="AN191" s="130"/>
      <c r="AO191" s="51"/>
      <c r="AP191" s="50"/>
      <c r="AQ191" s="130"/>
      <c r="AR191" s="51"/>
      <c r="AS191" s="50"/>
      <c r="AT191" s="130"/>
      <c r="AU191" s="51"/>
      <c r="AV191" s="50"/>
      <c r="AW191" s="130"/>
      <c r="AX191" s="51"/>
      <c r="AY191" s="50"/>
      <c r="AZ191" s="130"/>
      <c r="BA191" s="51"/>
      <c r="BB191" s="50"/>
      <c r="BC191" s="130"/>
      <c r="BD191" s="51"/>
      <c r="BG191" s="377"/>
      <c r="BH191" s="377" t="s">
        <v>998</v>
      </c>
      <c r="BI191" s="97" t="s">
        <v>991</v>
      </c>
      <c r="BJ191" s="50"/>
      <c r="BK191" s="130"/>
      <c r="BL191" s="51"/>
      <c r="BM191" s="50"/>
      <c r="BN191" s="130"/>
      <c r="BO191" s="51"/>
      <c r="BP191" s="50"/>
      <c r="BQ191" s="130"/>
      <c r="BR191" s="51"/>
      <c r="BS191" s="50"/>
      <c r="BT191" s="130"/>
      <c r="BU191" s="51"/>
      <c r="BV191" s="50"/>
      <c r="BW191" s="130"/>
      <c r="BX191" s="51"/>
      <c r="BY191" s="50"/>
      <c r="BZ191" s="130"/>
      <c r="CA191" s="51"/>
      <c r="CB191" s="50"/>
      <c r="CC191" s="130"/>
      <c r="CD191" s="51"/>
      <c r="CE191" s="50"/>
      <c r="CF191" s="130"/>
      <c r="CG191" s="51"/>
    </row>
    <row r="192" spans="4:85" ht="15.75" thickBot="1" x14ac:dyDescent="0.3">
      <c r="N192" t="s">
        <v>573</v>
      </c>
      <c r="O192" t="s">
        <v>574</v>
      </c>
      <c r="R192" t="s">
        <v>576</v>
      </c>
      <c r="AD192" s="378" t="s">
        <v>986</v>
      </c>
      <c r="AE192" s="378" t="s">
        <v>115</v>
      </c>
      <c r="AF192" s="363" t="s">
        <v>989</v>
      </c>
      <c r="AG192" s="356"/>
      <c r="AH192" s="358"/>
      <c r="AI192" s="121"/>
      <c r="AJ192" s="356"/>
      <c r="AK192" s="358"/>
      <c r="AL192" s="121"/>
      <c r="AM192" s="356"/>
      <c r="AN192" s="358"/>
      <c r="AO192" s="121"/>
      <c r="AP192" s="356"/>
      <c r="AQ192" s="358"/>
      <c r="AR192" s="121"/>
      <c r="AS192" s="356"/>
      <c r="AT192" s="358"/>
      <c r="AU192" s="121"/>
      <c r="AV192" s="356"/>
      <c r="AW192" s="358"/>
      <c r="AX192" s="121"/>
      <c r="AY192" s="356"/>
      <c r="AZ192" s="358"/>
      <c r="BA192" s="121"/>
      <c r="BB192" s="356"/>
      <c r="BC192" s="358"/>
      <c r="BD192" s="121"/>
      <c r="BG192" s="378" t="s">
        <v>986</v>
      </c>
      <c r="BH192" s="378" t="s">
        <v>115</v>
      </c>
      <c r="BI192" s="363" t="s">
        <v>989</v>
      </c>
      <c r="BJ192" s="356"/>
      <c r="BK192" s="358"/>
      <c r="BL192" s="121"/>
      <c r="BM192" s="356"/>
      <c r="BN192" s="358"/>
      <c r="BO192" s="121"/>
      <c r="BP192" s="356"/>
      <c r="BQ192" s="358"/>
      <c r="BR192" s="121"/>
      <c r="BS192" s="356"/>
      <c r="BT192" s="358"/>
      <c r="BU192" s="121"/>
      <c r="BV192" s="356"/>
      <c r="BW192" s="358"/>
      <c r="BX192" s="121"/>
      <c r="BY192" s="356"/>
      <c r="BZ192" s="358"/>
      <c r="CA192" s="121"/>
      <c r="CB192" s="356"/>
      <c r="CC192" s="358"/>
      <c r="CD192" s="121"/>
      <c r="CE192" s="356"/>
      <c r="CF192" s="358"/>
      <c r="CG192" s="121"/>
    </row>
    <row r="193" spans="13:85" ht="15.75" thickBot="1" x14ac:dyDescent="0.3">
      <c r="N193" t="s">
        <v>274</v>
      </c>
      <c r="R193" t="s">
        <v>575</v>
      </c>
      <c r="AD193" s="379" t="s">
        <v>987</v>
      </c>
      <c r="AE193" s="379" t="s">
        <v>115</v>
      </c>
      <c r="AF193" s="97" t="s">
        <v>989</v>
      </c>
      <c r="AG193" s="367"/>
      <c r="AH193" s="131"/>
      <c r="AI193" s="54"/>
      <c r="AJ193" s="367"/>
      <c r="AK193" s="131"/>
      <c r="AL193" s="54"/>
      <c r="AM193" s="367"/>
      <c r="AN193" s="131"/>
      <c r="AO193" s="54"/>
      <c r="AP193" s="367"/>
      <c r="AQ193" s="131"/>
      <c r="AR193" s="54"/>
      <c r="AS193" s="367"/>
      <c r="AT193" s="131"/>
      <c r="AU193" s="54"/>
      <c r="AV193" s="367"/>
      <c r="AW193" s="131"/>
      <c r="AX193" s="54"/>
      <c r="AY193" s="367"/>
      <c r="AZ193" s="131"/>
      <c r="BA193" s="54"/>
      <c r="BB193" s="367"/>
      <c r="BC193" s="131"/>
      <c r="BD193" s="54"/>
      <c r="BG193" s="379" t="s">
        <v>987</v>
      </c>
      <c r="BH193" s="379" t="s">
        <v>115</v>
      </c>
      <c r="BI193" s="97" t="s">
        <v>989</v>
      </c>
      <c r="BJ193" s="367"/>
      <c r="BK193" s="131"/>
      <c r="BL193" s="54"/>
      <c r="BM193" s="367"/>
      <c r="BN193" s="131"/>
      <c r="BO193" s="54"/>
      <c r="BP193" s="367"/>
      <c r="BQ193" s="131"/>
      <c r="BR193" s="54"/>
      <c r="BS193" s="367"/>
      <c r="BT193" s="131"/>
      <c r="BU193" s="54"/>
      <c r="BV193" s="367"/>
      <c r="BW193" s="131"/>
      <c r="BX193" s="54"/>
      <c r="BY193" s="367"/>
      <c r="BZ193" s="131"/>
      <c r="CA193" s="54"/>
      <c r="CB193" s="367"/>
      <c r="CC193" s="131"/>
      <c r="CD193" s="54"/>
      <c r="CE193" s="367"/>
      <c r="CF193" s="131"/>
      <c r="CG193" s="54"/>
    </row>
    <row r="194" spans="13:85" ht="15.75" thickBot="1" x14ac:dyDescent="0.3">
      <c r="AD194" s="379" t="s">
        <v>988</v>
      </c>
      <c r="AE194" s="379" t="s">
        <v>115</v>
      </c>
      <c r="AF194" s="97" t="s">
        <v>989</v>
      </c>
      <c r="AG194" s="50"/>
      <c r="AH194" s="130"/>
      <c r="AI194" s="51"/>
      <c r="AJ194" s="50"/>
      <c r="AK194" s="130"/>
      <c r="AL194" s="51"/>
      <c r="AM194" s="50"/>
      <c r="AN194" s="130"/>
      <c r="AO194" s="51"/>
      <c r="AP194" s="50"/>
      <c r="AQ194" s="130"/>
      <c r="AR194" s="51"/>
      <c r="AS194" s="50"/>
      <c r="AT194" s="130"/>
      <c r="AU194" s="51"/>
      <c r="AV194" s="50"/>
      <c r="AW194" s="130"/>
      <c r="AX194" s="51"/>
      <c r="AY194" s="50"/>
      <c r="AZ194" s="130"/>
      <c r="BA194" s="51"/>
      <c r="BB194" s="50"/>
      <c r="BC194" s="130"/>
      <c r="BD194" s="51"/>
      <c r="BG194" s="379" t="s">
        <v>988</v>
      </c>
      <c r="BH194" s="379" t="s">
        <v>115</v>
      </c>
      <c r="BI194" s="97" t="s">
        <v>989</v>
      </c>
      <c r="BJ194" s="50"/>
      <c r="BK194" s="130"/>
      <c r="BL194" s="51"/>
      <c r="BM194" s="50"/>
      <c r="BN194" s="130"/>
      <c r="BO194" s="51"/>
      <c r="BP194" s="50"/>
      <c r="BQ194" s="130"/>
      <c r="BR194" s="51"/>
      <c r="BS194" s="50"/>
      <c r="BT194" s="130"/>
      <c r="BU194" s="51"/>
      <c r="BV194" s="50"/>
      <c r="BW194" s="130"/>
      <c r="BX194" s="51"/>
      <c r="BY194" s="50"/>
      <c r="BZ194" s="130"/>
      <c r="CA194" s="51"/>
      <c r="CB194" s="50"/>
      <c r="CC194" s="130"/>
      <c r="CD194" s="51"/>
      <c r="CE194" s="50"/>
      <c r="CF194" s="130"/>
      <c r="CG194" s="51"/>
    </row>
    <row r="195" spans="13:85" ht="15.75" thickBot="1" x14ac:dyDescent="0.3">
      <c r="M195" s="513" t="s">
        <v>887</v>
      </c>
      <c r="R195" t="s">
        <v>2688</v>
      </c>
      <c r="AD195" s="379" t="s">
        <v>3050</v>
      </c>
      <c r="AE195" s="379" t="s">
        <v>115</v>
      </c>
      <c r="AF195" s="97" t="s">
        <v>989</v>
      </c>
      <c r="AG195" s="50"/>
      <c r="AH195" s="130"/>
      <c r="AI195" s="51"/>
      <c r="AJ195" s="50"/>
      <c r="AK195" s="130"/>
      <c r="AL195" s="51"/>
      <c r="AM195" s="50"/>
      <c r="AN195" s="130"/>
      <c r="AO195" s="51"/>
      <c r="AP195" s="50"/>
      <c r="AQ195" s="130"/>
      <c r="AR195" s="51"/>
      <c r="AS195" s="50"/>
      <c r="AT195" s="130"/>
      <c r="AU195" s="51"/>
      <c r="AV195" s="50"/>
      <c r="AW195" s="130"/>
      <c r="AX195" s="51"/>
      <c r="AY195" s="50"/>
      <c r="AZ195" s="130"/>
      <c r="BA195" s="51"/>
      <c r="BB195" s="50"/>
      <c r="BC195" s="130"/>
      <c r="BD195" s="51"/>
      <c r="BG195" s="379" t="s">
        <v>3050</v>
      </c>
      <c r="BH195" s="379" t="s">
        <v>115</v>
      </c>
      <c r="BI195" s="97" t="s">
        <v>989</v>
      </c>
      <c r="BJ195" s="50"/>
      <c r="BK195" s="130"/>
      <c r="BL195" s="51"/>
      <c r="BM195" s="50"/>
      <c r="BN195" s="130"/>
      <c r="BO195" s="51"/>
      <c r="BP195" s="50"/>
      <c r="BQ195" s="130"/>
      <c r="BR195" s="51"/>
      <c r="BS195" s="50"/>
      <c r="BT195" s="130"/>
      <c r="BU195" s="51"/>
      <c r="BV195" s="50"/>
      <c r="BW195" s="130"/>
      <c r="BX195" s="51"/>
      <c r="BY195" s="50"/>
      <c r="BZ195" s="130"/>
      <c r="CA195" s="51"/>
      <c r="CB195" s="50"/>
      <c r="CC195" s="130"/>
      <c r="CD195" s="51"/>
      <c r="CE195" s="50"/>
      <c r="CF195" s="130"/>
      <c r="CG195" s="51"/>
    </row>
    <row r="196" spans="13:85" x14ac:dyDescent="0.25">
      <c r="R196" t="s">
        <v>888</v>
      </c>
    </row>
    <row r="197" spans="13:85" ht="15.75" thickBot="1" x14ac:dyDescent="0.3">
      <c r="R197" t="s">
        <v>889</v>
      </c>
    </row>
    <row r="198" spans="13:85" ht="15.75" thickBot="1" x14ac:dyDescent="0.3">
      <c r="R198" t="s">
        <v>890</v>
      </c>
      <c r="AD198" s="625" t="s">
        <v>3061</v>
      </c>
      <c r="AE198" s="185"/>
      <c r="AF198" s="185"/>
      <c r="AG198" s="370" t="s">
        <v>997</v>
      </c>
      <c r="AH198" s="448" t="s">
        <v>3051</v>
      </c>
      <c r="AI198" s="148"/>
      <c r="AJ198" s="370" t="s">
        <v>997</v>
      </c>
      <c r="AK198" s="448" t="s">
        <v>3052</v>
      </c>
      <c r="AL198" s="148"/>
      <c r="AM198" s="370" t="s">
        <v>997</v>
      </c>
      <c r="AN198" s="448" t="s">
        <v>3053</v>
      </c>
      <c r="AO198" s="148"/>
      <c r="AP198" s="370" t="s">
        <v>997</v>
      </c>
      <c r="AQ198" s="448" t="s">
        <v>3054</v>
      </c>
      <c r="AR198" s="148"/>
      <c r="AS198" s="370" t="s">
        <v>997</v>
      </c>
      <c r="AT198" s="448" t="s">
        <v>3055</v>
      </c>
      <c r="AU198" s="148"/>
      <c r="AV198" s="370" t="s">
        <v>997</v>
      </c>
      <c r="AW198" s="448" t="s">
        <v>3056</v>
      </c>
      <c r="AX198" s="148"/>
      <c r="AY198" s="370" t="s">
        <v>997</v>
      </c>
      <c r="AZ198" s="448" t="s">
        <v>3057</v>
      </c>
      <c r="BA198" s="148"/>
      <c r="BB198" s="370" t="s">
        <v>997</v>
      </c>
      <c r="BC198" s="624" t="s">
        <v>3058</v>
      </c>
      <c r="BD198" s="148"/>
      <c r="BG198" s="625" t="s">
        <v>127</v>
      </c>
      <c r="BH198" s="185"/>
      <c r="BI198" s="185"/>
      <c r="BJ198" s="370" t="s">
        <v>997</v>
      </c>
      <c r="BK198" s="448" t="s">
        <v>3051</v>
      </c>
      <c r="BL198" s="148"/>
      <c r="BM198" s="370" t="s">
        <v>997</v>
      </c>
      <c r="BN198" s="448" t="s">
        <v>3052</v>
      </c>
      <c r="BO198" s="148"/>
      <c r="BP198" s="370" t="s">
        <v>997</v>
      </c>
      <c r="BQ198" s="448" t="s">
        <v>3053</v>
      </c>
      <c r="BR198" s="148"/>
      <c r="BS198" s="370" t="s">
        <v>997</v>
      </c>
      <c r="BT198" s="448" t="s">
        <v>3054</v>
      </c>
      <c r="BU198" s="148"/>
      <c r="BV198" s="370" t="s">
        <v>997</v>
      </c>
      <c r="BW198" s="448" t="s">
        <v>3055</v>
      </c>
      <c r="BX198" s="148"/>
      <c r="BY198" s="370" t="s">
        <v>997</v>
      </c>
      <c r="BZ198" s="448" t="s">
        <v>3056</v>
      </c>
      <c r="CA198" s="148"/>
      <c r="CB198" s="370" t="s">
        <v>997</v>
      </c>
      <c r="CC198" s="448" t="s">
        <v>3057</v>
      </c>
      <c r="CD198" s="148"/>
      <c r="CE198" s="370" t="s">
        <v>997</v>
      </c>
      <c r="CF198" s="624" t="s">
        <v>3058</v>
      </c>
      <c r="CG198" s="148"/>
    </row>
    <row r="199" spans="13:85" ht="15.75" thickBot="1" x14ac:dyDescent="0.3">
      <c r="AD199" s="364" t="s">
        <v>993</v>
      </c>
      <c r="AE199" s="369" t="s">
        <v>999</v>
      </c>
      <c r="AF199" s="369" t="s">
        <v>93</v>
      </c>
      <c r="AG199" s="371" t="s">
        <v>70</v>
      </c>
      <c r="AH199" s="154" t="s">
        <v>995</v>
      </c>
      <c r="AI199" s="155" t="s">
        <v>251</v>
      </c>
      <c r="AJ199" s="371" t="s">
        <v>70</v>
      </c>
      <c r="AK199" s="154" t="s">
        <v>995</v>
      </c>
      <c r="AL199" s="155" t="s">
        <v>251</v>
      </c>
      <c r="AM199" s="371" t="s">
        <v>70</v>
      </c>
      <c r="AN199" s="154" t="s">
        <v>995</v>
      </c>
      <c r="AO199" s="155" t="s">
        <v>251</v>
      </c>
      <c r="AP199" s="371" t="s">
        <v>70</v>
      </c>
      <c r="AQ199" s="154" t="s">
        <v>995</v>
      </c>
      <c r="AR199" s="155" t="s">
        <v>251</v>
      </c>
      <c r="AS199" s="371" t="s">
        <v>70</v>
      </c>
      <c r="AT199" s="154" t="s">
        <v>995</v>
      </c>
      <c r="AU199" s="155" t="s">
        <v>251</v>
      </c>
      <c r="AV199" s="371" t="s">
        <v>70</v>
      </c>
      <c r="AW199" s="154" t="s">
        <v>995</v>
      </c>
      <c r="AX199" s="155" t="s">
        <v>251</v>
      </c>
      <c r="AY199" s="371" t="s">
        <v>70</v>
      </c>
      <c r="AZ199" s="154" t="s">
        <v>995</v>
      </c>
      <c r="BA199" s="155" t="s">
        <v>251</v>
      </c>
      <c r="BB199" s="371" t="s">
        <v>70</v>
      </c>
      <c r="BC199" s="154" t="s">
        <v>995</v>
      </c>
      <c r="BD199" s="155" t="s">
        <v>251</v>
      </c>
      <c r="BG199" s="364" t="s">
        <v>993</v>
      </c>
      <c r="BH199" s="369" t="s">
        <v>999</v>
      </c>
      <c r="BI199" s="369" t="s">
        <v>93</v>
      </c>
      <c r="BJ199" s="371" t="s">
        <v>70</v>
      </c>
      <c r="BK199" s="154" t="s">
        <v>995</v>
      </c>
      <c r="BL199" s="155" t="s">
        <v>251</v>
      </c>
      <c r="BM199" s="371" t="s">
        <v>70</v>
      </c>
      <c r="BN199" s="154" t="s">
        <v>995</v>
      </c>
      <c r="BO199" s="155" t="s">
        <v>251</v>
      </c>
      <c r="BP199" s="371" t="s">
        <v>70</v>
      </c>
      <c r="BQ199" s="154" t="s">
        <v>995</v>
      </c>
      <c r="BR199" s="155" t="s">
        <v>251</v>
      </c>
      <c r="BS199" s="371" t="s">
        <v>70</v>
      </c>
      <c r="BT199" s="154" t="s">
        <v>995</v>
      </c>
      <c r="BU199" s="155" t="s">
        <v>251</v>
      </c>
      <c r="BV199" s="371" t="s">
        <v>70</v>
      </c>
      <c r="BW199" s="154" t="s">
        <v>995</v>
      </c>
      <c r="BX199" s="155" t="s">
        <v>251</v>
      </c>
      <c r="BY199" s="371" t="s">
        <v>70</v>
      </c>
      <c r="BZ199" s="154" t="s">
        <v>995</v>
      </c>
      <c r="CA199" s="155" t="s">
        <v>251</v>
      </c>
      <c r="CB199" s="371" t="s">
        <v>70</v>
      </c>
      <c r="CC199" s="154" t="s">
        <v>995</v>
      </c>
      <c r="CD199" s="155" t="s">
        <v>251</v>
      </c>
      <c r="CE199" s="371" t="s">
        <v>70</v>
      </c>
      <c r="CF199" s="154" t="s">
        <v>995</v>
      </c>
      <c r="CG199" s="155" t="s">
        <v>251</v>
      </c>
    </row>
    <row r="200" spans="13:85" x14ac:dyDescent="0.25">
      <c r="M200" s="513" t="s">
        <v>661</v>
      </c>
      <c r="N200" t="s">
        <v>365</v>
      </c>
      <c r="R200" t="s">
        <v>1199</v>
      </c>
      <c r="AD200" s="372" t="s">
        <v>986</v>
      </c>
      <c r="AE200" s="372" t="s">
        <v>115</v>
      </c>
      <c r="AF200" s="125" t="s">
        <v>115</v>
      </c>
      <c r="AG200" s="366"/>
      <c r="AH200" s="368"/>
      <c r="AI200" s="232"/>
      <c r="AJ200" s="366"/>
      <c r="AK200" s="368"/>
      <c r="AL200" s="232"/>
      <c r="AM200" s="366"/>
      <c r="AN200" s="368"/>
      <c r="AO200" s="232"/>
      <c r="AP200" s="366"/>
      <c r="AQ200" s="368"/>
      <c r="AR200" s="232"/>
      <c r="AS200" s="366"/>
      <c r="AT200" s="368"/>
      <c r="AU200" s="232"/>
      <c r="AV200" s="366"/>
      <c r="AW200" s="368"/>
      <c r="AX200" s="232"/>
      <c r="AY200" s="366"/>
      <c r="AZ200" s="368"/>
      <c r="BA200" s="232"/>
      <c r="BB200" s="366"/>
      <c r="BC200" s="368"/>
      <c r="BD200" s="232"/>
      <c r="BG200" s="372" t="s">
        <v>986</v>
      </c>
      <c r="BH200" s="372" t="s">
        <v>115</v>
      </c>
      <c r="BI200" s="125" t="s">
        <v>115</v>
      </c>
      <c r="BJ200" s="366" t="s">
        <v>246</v>
      </c>
      <c r="BK200" s="368" t="s">
        <v>434</v>
      </c>
      <c r="BL200" s="232">
        <v>-1</v>
      </c>
      <c r="BM200" s="366"/>
      <c r="BN200" s="368"/>
      <c r="BO200" s="232"/>
      <c r="BP200" s="366"/>
      <c r="BQ200" s="368"/>
      <c r="BR200" s="232"/>
      <c r="BS200" s="366"/>
      <c r="BT200" s="368"/>
      <c r="BU200" s="232"/>
      <c r="BV200" s="366"/>
      <c r="BW200" s="368"/>
      <c r="BX200" s="232"/>
      <c r="BY200" s="366"/>
      <c r="BZ200" s="368"/>
      <c r="CA200" s="232"/>
      <c r="CB200" s="366"/>
      <c r="CC200" s="368"/>
      <c r="CD200" s="232"/>
      <c r="CE200" s="366"/>
      <c r="CF200" s="368"/>
      <c r="CG200" s="232"/>
    </row>
    <row r="201" spans="13:85" x14ac:dyDescent="0.25">
      <c r="N201" t="s">
        <v>1185</v>
      </c>
      <c r="R201" t="s">
        <v>1200</v>
      </c>
      <c r="AD201" s="373"/>
      <c r="AE201" s="373" t="s">
        <v>115</v>
      </c>
      <c r="AF201" s="96" t="s">
        <v>990</v>
      </c>
      <c r="AG201" s="65"/>
      <c r="AH201" s="53"/>
      <c r="AI201" s="68"/>
      <c r="AJ201" s="65"/>
      <c r="AK201" s="53"/>
      <c r="AL201" s="68"/>
      <c r="AM201" s="65"/>
      <c r="AN201" s="53"/>
      <c r="AO201" s="68"/>
      <c r="AP201" s="65"/>
      <c r="AQ201" s="53"/>
      <c r="AR201" s="68"/>
      <c r="AS201" s="65"/>
      <c r="AT201" s="53"/>
      <c r="AU201" s="68"/>
      <c r="AV201" s="65"/>
      <c r="AW201" s="53"/>
      <c r="AX201" s="68"/>
      <c r="AY201" s="65"/>
      <c r="AZ201" s="53"/>
      <c r="BA201" s="68"/>
      <c r="BB201" s="65"/>
      <c r="BC201" s="53"/>
      <c r="BD201" s="68"/>
      <c r="BG201" s="373"/>
      <c r="BH201" s="373" t="s">
        <v>115</v>
      </c>
      <c r="BI201" s="96" t="s">
        <v>990</v>
      </c>
      <c r="BJ201" s="65"/>
      <c r="BK201" s="53"/>
      <c r="BL201" s="68"/>
      <c r="BM201" s="65"/>
      <c r="BN201" s="53"/>
      <c r="BO201" s="68"/>
      <c r="BP201" s="65"/>
      <c r="BQ201" s="53"/>
      <c r="BR201" s="68"/>
      <c r="BS201" s="65"/>
      <c r="BT201" s="53"/>
      <c r="BU201" s="68"/>
      <c r="BV201" s="65"/>
      <c r="BW201" s="53"/>
      <c r="BX201" s="68"/>
      <c r="BY201" s="65"/>
      <c r="BZ201" s="53"/>
      <c r="CA201" s="68"/>
      <c r="CB201" s="65"/>
      <c r="CC201" s="53"/>
      <c r="CD201" s="68"/>
      <c r="CE201" s="65"/>
      <c r="CF201" s="53"/>
      <c r="CG201" s="68"/>
    </row>
    <row r="202" spans="13:85" ht="15.75" thickBot="1" x14ac:dyDescent="0.3">
      <c r="N202" t="s">
        <v>365</v>
      </c>
      <c r="O202" t="s">
        <v>399</v>
      </c>
      <c r="P202" t="s">
        <v>95</v>
      </c>
      <c r="R202" t="s">
        <v>1201</v>
      </c>
      <c r="AD202" s="374"/>
      <c r="AE202" s="374" t="s">
        <v>115</v>
      </c>
      <c r="AF202" s="97" t="s">
        <v>991</v>
      </c>
      <c r="AG202" s="367"/>
      <c r="AH202" s="131"/>
      <c r="AI202" s="54"/>
      <c r="AJ202" s="367"/>
      <c r="AK202" s="131"/>
      <c r="AL202" s="54"/>
      <c r="AM202" s="367"/>
      <c r="AN202" s="131"/>
      <c r="AO202" s="54"/>
      <c r="AP202" s="367"/>
      <c r="AQ202" s="131"/>
      <c r="AR202" s="54"/>
      <c r="AS202" s="367"/>
      <c r="AT202" s="131"/>
      <c r="AU202" s="54"/>
      <c r="AV202" s="367"/>
      <c r="AW202" s="131"/>
      <c r="AX202" s="54"/>
      <c r="AY202" s="367"/>
      <c r="AZ202" s="131"/>
      <c r="BA202" s="54"/>
      <c r="BB202" s="367"/>
      <c r="BC202" s="131"/>
      <c r="BD202" s="54"/>
      <c r="BG202" s="374"/>
      <c r="BH202" s="374" t="s">
        <v>115</v>
      </c>
      <c r="BI202" s="97" t="s">
        <v>991</v>
      </c>
      <c r="BJ202" s="367"/>
      <c r="BK202" s="131"/>
      <c r="BL202" s="54"/>
      <c r="BM202" s="367"/>
      <c r="BN202" s="131"/>
      <c r="BO202" s="54"/>
      <c r="BP202" s="367"/>
      <c r="BQ202" s="131"/>
      <c r="BR202" s="54"/>
      <c r="BS202" s="367"/>
      <c r="BT202" s="131"/>
      <c r="BU202" s="54"/>
      <c r="BV202" s="367"/>
      <c r="BW202" s="131"/>
      <c r="BX202" s="54"/>
      <c r="BY202" s="367"/>
      <c r="BZ202" s="131"/>
      <c r="CA202" s="54"/>
      <c r="CB202" s="367"/>
      <c r="CC202" s="131"/>
      <c r="CD202" s="54"/>
      <c r="CE202" s="367"/>
      <c r="CF202" s="131"/>
      <c r="CG202" s="54"/>
    </row>
    <row r="203" spans="13:85" x14ac:dyDescent="0.25">
      <c r="N203" t="s">
        <v>1185</v>
      </c>
      <c r="O203" t="s">
        <v>405</v>
      </c>
      <c r="P203" t="s">
        <v>95</v>
      </c>
      <c r="R203" t="s">
        <v>1202</v>
      </c>
      <c r="AD203" s="372" t="s">
        <v>987</v>
      </c>
      <c r="AE203" s="372" t="s">
        <v>115</v>
      </c>
      <c r="AF203" s="125" t="s">
        <v>115</v>
      </c>
      <c r="AG203" s="366"/>
      <c r="AH203" s="368"/>
      <c r="AI203" s="232"/>
      <c r="AJ203" s="366"/>
      <c r="AK203" s="368"/>
      <c r="AL203" s="232"/>
      <c r="AM203" s="366"/>
      <c r="AN203" s="368"/>
      <c r="AO203" s="232"/>
      <c r="AP203" s="366"/>
      <c r="AQ203" s="368"/>
      <c r="AR203" s="232"/>
      <c r="AS203" s="366"/>
      <c r="AT203" s="368"/>
      <c r="AU203" s="232"/>
      <c r="AV203" s="366"/>
      <c r="AW203" s="368"/>
      <c r="AX203" s="232"/>
      <c r="AY203" s="366"/>
      <c r="AZ203" s="368"/>
      <c r="BA203" s="232"/>
      <c r="BB203" s="366"/>
      <c r="BC203" s="368"/>
      <c r="BD203" s="232"/>
      <c r="BG203" s="372" t="s">
        <v>987</v>
      </c>
      <c r="BH203" s="372" t="s">
        <v>115</v>
      </c>
      <c r="BI203" s="125" t="s">
        <v>115</v>
      </c>
      <c r="BJ203" s="366" t="s">
        <v>246</v>
      </c>
      <c r="BK203" s="368" t="s">
        <v>434</v>
      </c>
      <c r="BL203" s="232">
        <v>1</v>
      </c>
      <c r="BM203" s="366"/>
      <c r="BN203" s="368"/>
      <c r="BO203" s="232"/>
      <c r="BP203" s="366"/>
      <c r="BQ203" s="368"/>
      <c r="BR203" s="232"/>
      <c r="BS203" s="366"/>
      <c r="BT203" s="368"/>
      <c r="BU203" s="232"/>
      <c r="BV203" s="366"/>
      <c r="BW203" s="368"/>
      <c r="BX203" s="232"/>
      <c r="BY203" s="366"/>
      <c r="BZ203" s="368"/>
      <c r="CA203" s="232"/>
      <c r="CB203" s="366"/>
      <c r="CC203" s="368"/>
      <c r="CD203" s="232"/>
      <c r="CE203" s="366"/>
      <c r="CF203" s="368"/>
      <c r="CG203" s="232"/>
    </row>
    <row r="204" spans="13:85" x14ac:dyDescent="0.25">
      <c r="O204" t="s">
        <v>381</v>
      </c>
      <c r="P204" t="s">
        <v>95</v>
      </c>
      <c r="R204" t="s">
        <v>1203</v>
      </c>
      <c r="AD204" s="373"/>
      <c r="AE204" s="373" t="s">
        <v>115</v>
      </c>
      <c r="AF204" s="96" t="s">
        <v>990</v>
      </c>
      <c r="AG204" s="65"/>
      <c r="AH204" s="53"/>
      <c r="AI204" s="68"/>
      <c r="AJ204" s="65"/>
      <c r="AK204" s="53"/>
      <c r="AL204" s="68"/>
      <c r="AM204" s="65"/>
      <c r="AN204" s="53"/>
      <c r="AO204" s="68"/>
      <c r="AP204" s="65"/>
      <c r="AQ204" s="53"/>
      <c r="AR204" s="68"/>
      <c r="AS204" s="65"/>
      <c r="AT204" s="53"/>
      <c r="AU204" s="68"/>
      <c r="AV204" s="65"/>
      <c r="AW204" s="53"/>
      <c r="AX204" s="68"/>
      <c r="AY204" s="65"/>
      <c r="AZ204" s="53"/>
      <c r="BA204" s="68"/>
      <c r="BB204" s="65"/>
      <c r="BC204" s="53"/>
      <c r="BD204" s="68"/>
      <c r="BG204" s="373"/>
      <c r="BH204" s="373" t="s">
        <v>115</v>
      </c>
      <c r="BI204" s="96" t="s">
        <v>990</v>
      </c>
      <c r="BJ204" s="65"/>
      <c r="BK204" s="53"/>
      <c r="BL204" s="68"/>
      <c r="BM204" s="65"/>
      <c r="BN204" s="53"/>
      <c r="BO204" s="68"/>
      <c r="BP204" s="65"/>
      <c r="BQ204" s="53"/>
      <c r="BR204" s="68"/>
      <c r="BS204" s="65"/>
      <c r="BT204" s="53"/>
      <c r="BU204" s="68"/>
      <c r="BV204" s="65"/>
      <c r="BW204" s="53"/>
      <c r="BX204" s="68"/>
      <c r="BY204" s="65"/>
      <c r="BZ204" s="53"/>
      <c r="CA204" s="68"/>
      <c r="CB204" s="65"/>
      <c r="CC204" s="53"/>
      <c r="CD204" s="68"/>
      <c r="CE204" s="65"/>
      <c r="CF204" s="53"/>
      <c r="CG204" s="68"/>
    </row>
    <row r="205" spans="13:85" ht="15.75" thickBot="1" x14ac:dyDescent="0.3">
      <c r="O205" t="s">
        <v>884</v>
      </c>
      <c r="P205" t="s">
        <v>95</v>
      </c>
      <c r="R205" t="s">
        <v>1211</v>
      </c>
      <c r="AD205" s="374"/>
      <c r="AE205" s="374" t="s">
        <v>115</v>
      </c>
      <c r="AF205" s="97" t="s">
        <v>991</v>
      </c>
      <c r="AG205" s="367"/>
      <c r="AH205" s="131"/>
      <c r="AI205" s="54"/>
      <c r="AJ205" s="367"/>
      <c r="AK205" s="131"/>
      <c r="AL205" s="54"/>
      <c r="AM205" s="367"/>
      <c r="AN205" s="131"/>
      <c r="AO205" s="54"/>
      <c r="AP205" s="367"/>
      <c r="AQ205" s="131"/>
      <c r="AR205" s="54"/>
      <c r="AS205" s="367"/>
      <c r="AT205" s="131"/>
      <c r="AU205" s="54"/>
      <c r="AV205" s="367"/>
      <c r="AW205" s="131"/>
      <c r="AX205" s="54"/>
      <c r="AY205" s="367"/>
      <c r="AZ205" s="131"/>
      <c r="BA205" s="54"/>
      <c r="BB205" s="367"/>
      <c r="BC205" s="131"/>
      <c r="BD205" s="54"/>
      <c r="BG205" s="374"/>
      <c r="BH205" s="374" t="s">
        <v>115</v>
      </c>
      <c r="BI205" s="97" t="s">
        <v>991</v>
      </c>
      <c r="BJ205" s="367"/>
      <c r="BK205" s="131"/>
      <c r="BL205" s="54"/>
      <c r="BM205" s="367"/>
      <c r="BN205" s="131"/>
      <c r="BO205" s="54"/>
      <c r="BP205" s="367"/>
      <c r="BQ205" s="131"/>
      <c r="BR205" s="54"/>
      <c r="BS205" s="367"/>
      <c r="BT205" s="131"/>
      <c r="BU205" s="54"/>
      <c r="BV205" s="367"/>
      <c r="BW205" s="131"/>
      <c r="BX205" s="54"/>
      <c r="BY205" s="367"/>
      <c r="BZ205" s="131"/>
      <c r="CA205" s="54"/>
      <c r="CB205" s="367"/>
      <c r="CC205" s="131"/>
      <c r="CD205" s="54"/>
      <c r="CE205" s="367"/>
      <c r="CF205" s="131"/>
      <c r="CG205" s="54"/>
    </row>
    <row r="206" spans="13:85" x14ac:dyDescent="0.25">
      <c r="O206" t="s">
        <v>373</v>
      </c>
      <c r="P206" t="s">
        <v>95</v>
      </c>
      <c r="AD206" s="372" t="s">
        <v>988</v>
      </c>
      <c r="AE206" s="372" t="s">
        <v>115</v>
      </c>
      <c r="AF206" s="125" t="s">
        <v>115</v>
      </c>
      <c r="AG206" s="366"/>
      <c r="AH206" s="368"/>
      <c r="AI206" s="232"/>
      <c r="AJ206" s="366"/>
      <c r="AK206" s="368"/>
      <c r="AL206" s="232"/>
      <c r="AM206" s="366"/>
      <c r="AN206" s="368"/>
      <c r="AO206" s="232"/>
      <c r="AP206" s="366"/>
      <c r="AQ206" s="368"/>
      <c r="AR206" s="232"/>
      <c r="AS206" s="366"/>
      <c r="AT206" s="368"/>
      <c r="AU206" s="232"/>
      <c r="AV206" s="366"/>
      <c r="AW206" s="368"/>
      <c r="AX206" s="232"/>
      <c r="AY206" s="366"/>
      <c r="AZ206" s="368"/>
      <c r="BA206" s="232"/>
      <c r="BB206" s="366"/>
      <c r="BC206" s="368"/>
      <c r="BD206" s="232"/>
      <c r="BG206" s="372" t="s">
        <v>988</v>
      </c>
      <c r="BH206" s="372" t="s">
        <v>115</v>
      </c>
      <c r="BI206" s="125" t="s">
        <v>115</v>
      </c>
      <c r="BJ206" s="366"/>
      <c r="BK206" s="368"/>
      <c r="BL206" s="232"/>
      <c r="BM206" s="366"/>
      <c r="BN206" s="368"/>
      <c r="BO206" s="232"/>
      <c r="BP206" s="366"/>
      <c r="BQ206" s="368"/>
      <c r="BR206" s="232"/>
      <c r="BS206" s="366"/>
      <c r="BT206" s="368"/>
      <c r="BU206" s="232"/>
      <c r="BV206" s="366"/>
      <c r="BW206" s="368"/>
      <c r="BX206" s="232"/>
      <c r="BY206" s="366"/>
      <c r="BZ206" s="368"/>
      <c r="CA206" s="232"/>
      <c r="CB206" s="366"/>
      <c r="CC206" s="368"/>
      <c r="CD206" s="232"/>
      <c r="CE206" s="366"/>
      <c r="CF206" s="368"/>
      <c r="CG206" s="232"/>
    </row>
    <row r="207" spans="13:85" x14ac:dyDescent="0.25">
      <c r="O207" t="s">
        <v>377</v>
      </c>
      <c r="P207" t="s">
        <v>95</v>
      </c>
      <c r="AD207" s="373"/>
      <c r="AE207" s="373" t="s">
        <v>115</v>
      </c>
      <c r="AF207" s="96" t="s">
        <v>990</v>
      </c>
      <c r="AG207" s="65"/>
      <c r="AH207" s="53"/>
      <c r="AI207" s="68"/>
      <c r="AJ207" s="65"/>
      <c r="AK207" s="53"/>
      <c r="AL207" s="68"/>
      <c r="AM207" s="65"/>
      <c r="AN207" s="53"/>
      <c r="AO207" s="68"/>
      <c r="AP207" s="65"/>
      <c r="AQ207" s="53"/>
      <c r="AR207" s="68"/>
      <c r="AS207" s="65"/>
      <c r="AT207" s="53"/>
      <c r="AU207" s="68"/>
      <c r="AV207" s="65"/>
      <c r="AW207" s="53"/>
      <c r="AX207" s="68"/>
      <c r="AY207" s="65"/>
      <c r="AZ207" s="53"/>
      <c r="BA207" s="68"/>
      <c r="BB207" s="65"/>
      <c r="BC207" s="53"/>
      <c r="BD207" s="68"/>
      <c r="BG207" s="373"/>
      <c r="BH207" s="373" t="s">
        <v>115</v>
      </c>
      <c r="BI207" s="96" t="s">
        <v>990</v>
      </c>
      <c r="BJ207" s="65"/>
      <c r="BK207" s="53"/>
      <c r="BL207" s="68"/>
      <c r="BM207" s="65"/>
      <c r="BN207" s="53"/>
      <c r="BO207" s="68"/>
      <c r="BP207" s="65"/>
      <c r="BQ207" s="53"/>
      <c r="BR207" s="68"/>
      <c r="BS207" s="65"/>
      <c r="BT207" s="53"/>
      <c r="BU207" s="68"/>
      <c r="BV207" s="65"/>
      <c r="BW207" s="53"/>
      <c r="BX207" s="68"/>
      <c r="BY207" s="65"/>
      <c r="BZ207" s="53"/>
      <c r="CA207" s="68"/>
      <c r="CB207" s="65"/>
      <c r="CC207" s="53"/>
      <c r="CD207" s="68"/>
      <c r="CE207" s="65"/>
      <c r="CF207" s="53"/>
      <c r="CG207" s="68"/>
    </row>
    <row r="208" spans="13:85" ht="15.75" thickBot="1" x14ac:dyDescent="0.3">
      <c r="O208" t="s">
        <v>1034</v>
      </c>
      <c r="P208" t="s">
        <v>95</v>
      </c>
      <c r="AD208" s="374"/>
      <c r="AE208" s="374" t="s">
        <v>115</v>
      </c>
      <c r="AF208" s="97" t="s">
        <v>991</v>
      </c>
      <c r="AG208" s="367"/>
      <c r="AH208" s="131"/>
      <c r="AI208" s="54"/>
      <c r="AJ208" s="367"/>
      <c r="AK208" s="131"/>
      <c r="AL208" s="54"/>
      <c r="AM208" s="367"/>
      <c r="AN208" s="131"/>
      <c r="AO208" s="54"/>
      <c r="AP208" s="367"/>
      <c r="AQ208" s="131"/>
      <c r="AR208" s="54"/>
      <c r="AS208" s="367"/>
      <c r="AT208" s="131"/>
      <c r="AU208" s="54"/>
      <c r="AV208" s="367"/>
      <c r="AW208" s="131"/>
      <c r="AX208" s="54"/>
      <c r="AY208" s="367"/>
      <c r="AZ208" s="131"/>
      <c r="BA208" s="54"/>
      <c r="BB208" s="367"/>
      <c r="BC208" s="131"/>
      <c r="BD208" s="54"/>
      <c r="BG208" s="374"/>
      <c r="BH208" s="374" t="s">
        <v>115</v>
      </c>
      <c r="BI208" s="97" t="s">
        <v>991</v>
      </c>
      <c r="BJ208" s="367"/>
      <c r="BK208" s="131"/>
      <c r="BL208" s="54"/>
      <c r="BM208" s="367"/>
      <c r="BN208" s="131"/>
      <c r="BO208" s="54"/>
      <c r="BP208" s="367"/>
      <c r="BQ208" s="131"/>
      <c r="BR208" s="54"/>
      <c r="BS208" s="367"/>
      <c r="BT208" s="131"/>
      <c r="BU208" s="54"/>
      <c r="BV208" s="367"/>
      <c r="BW208" s="131"/>
      <c r="BX208" s="54"/>
      <c r="BY208" s="367"/>
      <c r="BZ208" s="131"/>
      <c r="CA208" s="54"/>
      <c r="CB208" s="367"/>
      <c r="CC208" s="131"/>
      <c r="CD208" s="54"/>
      <c r="CE208" s="367"/>
      <c r="CF208" s="131"/>
      <c r="CG208" s="54"/>
    </row>
    <row r="209" spans="13:85" x14ac:dyDescent="0.25">
      <c r="O209" t="s">
        <v>1188</v>
      </c>
      <c r="P209" t="s">
        <v>95</v>
      </c>
      <c r="R209" t="s">
        <v>1210</v>
      </c>
      <c r="AD209" s="372" t="s">
        <v>3050</v>
      </c>
      <c r="AE209" s="372" t="s">
        <v>115</v>
      </c>
      <c r="AF209" s="125" t="s">
        <v>115</v>
      </c>
      <c r="AG209" s="366"/>
      <c r="AH209" s="368"/>
      <c r="AI209" s="232"/>
      <c r="AJ209" s="366"/>
      <c r="AK209" s="368"/>
      <c r="AL209" s="232"/>
      <c r="AM209" s="366"/>
      <c r="AN209" s="368"/>
      <c r="AO209" s="232"/>
      <c r="AP209" s="366"/>
      <c r="AQ209" s="368"/>
      <c r="AR209" s="232"/>
      <c r="AS209" s="366"/>
      <c r="AT209" s="368"/>
      <c r="AU209" s="232"/>
      <c r="AV209" s="366"/>
      <c r="AW209" s="368"/>
      <c r="AX209" s="232"/>
      <c r="AY209" s="366"/>
      <c r="AZ209" s="368"/>
      <c r="BA209" s="232"/>
      <c r="BB209" s="366"/>
      <c r="BC209" s="368"/>
      <c r="BD209" s="232"/>
      <c r="BG209" s="372" t="s">
        <v>3050</v>
      </c>
      <c r="BH209" s="372" t="s">
        <v>115</v>
      </c>
      <c r="BI209" s="125" t="s">
        <v>115</v>
      </c>
      <c r="BJ209" s="366"/>
      <c r="BK209" s="368"/>
      <c r="BL209" s="232"/>
      <c r="BM209" s="366"/>
      <c r="BN209" s="368"/>
      <c r="BO209" s="232"/>
      <c r="BP209" s="366"/>
      <c r="BQ209" s="368"/>
      <c r="BR209" s="232"/>
      <c r="BS209" s="366"/>
      <c r="BT209" s="368"/>
      <c r="BU209" s="232"/>
      <c r="BV209" s="366"/>
      <c r="BW209" s="368"/>
      <c r="BX209" s="232"/>
      <c r="BY209" s="366"/>
      <c r="BZ209" s="368"/>
      <c r="CA209" s="232"/>
      <c r="CB209" s="366"/>
      <c r="CC209" s="368"/>
      <c r="CD209" s="232"/>
      <c r="CE209" s="366"/>
      <c r="CF209" s="368"/>
      <c r="CG209" s="232"/>
    </row>
    <row r="210" spans="13:85" x14ac:dyDescent="0.25">
      <c r="O210" t="s">
        <v>1036</v>
      </c>
      <c r="P210" t="s">
        <v>95</v>
      </c>
      <c r="AD210" s="373"/>
      <c r="AE210" s="373" t="s">
        <v>115</v>
      </c>
      <c r="AF210" s="96" t="s">
        <v>990</v>
      </c>
      <c r="AG210" s="129"/>
      <c r="AH210" s="52"/>
      <c r="AI210" s="66"/>
      <c r="AJ210" s="129"/>
      <c r="AK210" s="52"/>
      <c r="AL210" s="66"/>
      <c r="AM210" s="129"/>
      <c r="AN210" s="52"/>
      <c r="AO210" s="66"/>
      <c r="AP210" s="129"/>
      <c r="AQ210" s="52"/>
      <c r="AR210" s="66"/>
      <c r="AS210" s="129"/>
      <c r="AT210" s="52"/>
      <c r="AU210" s="66"/>
      <c r="AV210" s="129"/>
      <c r="AW210" s="52"/>
      <c r="AX210" s="66"/>
      <c r="AY210" s="129"/>
      <c r="AZ210" s="52"/>
      <c r="BA210" s="66"/>
      <c r="BB210" s="129"/>
      <c r="BC210" s="52"/>
      <c r="BD210" s="66"/>
      <c r="BG210" s="373"/>
      <c r="BH210" s="373" t="s">
        <v>115</v>
      </c>
      <c r="BI210" s="96" t="s">
        <v>990</v>
      </c>
      <c r="BJ210" s="129"/>
      <c r="BK210" s="52"/>
      <c r="BL210" s="66"/>
      <c r="BM210" s="129"/>
      <c r="BN210" s="52"/>
      <c r="BO210" s="66"/>
      <c r="BP210" s="129"/>
      <c r="BQ210" s="52"/>
      <c r="BR210" s="66"/>
      <c r="BS210" s="129"/>
      <c r="BT210" s="52"/>
      <c r="BU210" s="66"/>
      <c r="BV210" s="129"/>
      <c r="BW210" s="52"/>
      <c r="BX210" s="66"/>
      <c r="BY210" s="129"/>
      <c r="BZ210" s="52"/>
      <c r="CA210" s="66"/>
      <c r="CB210" s="129"/>
      <c r="CC210" s="52"/>
      <c r="CD210" s="66"/>
      <c r="CE210" s="129"/>
      <c r="CF210" s="52"/>
      <c r="CG210" s="66"/>
    </row>
    <row r="211" spans="13:85" ht="15.75" thickBot="1" x14ac:dyDescent="0.3">
      <c r="O211" t="s">
        <v>434</v>
      </c>
      <c r="P211" t="s">
        <v>95</v>
      </c>
      <c r="AD211" s="374"/>
      <c r="AE211" s="374" t="s">
        <v>115</v>
      </c>
      <c r="AF211" s="97" t="s">
        <v>991</v>
      </c>
      <c r="AG211" s="50"/>
      <c r="AH211" s="130"/>
      <c r="AI211" s="51"/>
      <c r="AJ211" s="50"/>
      <c r="AK211" s="130"/>
      <c r="AL211" s="51"/>
      <c r="AM211" s="50"/>
      <c r="AN211" s="130"/>
      <c r="AO211" s="51"/>
      <c r="AP211" s="50"/>
      <c r="AQ211" s="130"/>
      <c r="AR211" s="51"/>
      <c r="AS211" s="50"/>
      <c r="AT211" s="130"/>
      <c r="AU211" s="51"/>
      <c r="AV211" s="50"/>
      <c r="AW211" s="130"/>
      <c r="AX211" s="51"/>
      <c r="AY211" s="50"/>
      <c r="AZ211" s="130"/>
      <c r="BA211" s="51"/>
      <c r="BB211" s="50"/>
      <c r="BC211" s="130"/>
      <c r="BD211" s="51"/>
      <c r="BG211" s="374"/>
      <c r="BH211" s="374" t="s">
        <v>115</v>
      </c>
      <c r="BI211" s="97" t="s">
        <v>991</v>
      </c>
      <c r="BJ211" s="50"/>
      <c r="BK211" s="130"/>
      <c r="BL211" s="51"/>
      <c r="BM211" s="50"/>
      <c r="BN211" s="130"/>
      <c r="BO211" s="51"/>
      <c r="BP211" s="50"/>
      <c r="BQ211" s="130"/>
      <c r="BR211" s="51"/>
      <c r="BS211" s="50"/>
      <c r="BT211" s="130"/>
      <c r="BU211" s="51"/>
      <c r="BV211" s="50"/>
      <c r="BW211" s="130"/>
      <c r="BX211" s="51"/>
      <c r="BY211" s="50"/>
      <c r="BZ211" s="130"/>
      <c r="CA211" s="51"/>
      <c r="CB211" s="50"/>
      <c r="CC211" s="130"/>
      <c r="CD211" s="51"/>
      <c r="CE211" s="50"/>
      <c r="CF211" s="130"/>
      <c r="CG211" s="51"/>
    </row>
    <row r="212" spans="13:85" x14ac:dyDescent="0.25">
      <c r="O212" t="s">
        <v>391</v>
      </c>
      <c r="P212" t="s">
        <v>95</v>
      </c>
      <c r="AD212" s="375" t="s">
        <v>986</v>
      </c>
      <c r="AE212" s="375" t="s">
        <v>998</v>
      </c>
      <c r="AF212" s="125" t="s">
        <v>115</v>
      </c>
      <c r="AG212" s="366" t="s">
        <v>436</v>
      </c>
      <c r="AH212" s="461" t="s">
        <v>2798</v>
      </c>
      <c r="AI212" s="432"/>
      <c r="AJ212" s="366"/>
      <c r="AK212" s="368"/>
      <c r="AL212" s="232"/>
      <c r="AM212" s="366"/>
      <c r="AN212" s="368"/>
      <c r="AO212" s="232"/>
      <c r="AP212" s="366"/>
      <c r="AQ212" s="368"/>
      <c r="AR212" s="232"/>
      <c r="AS212" s="366"/>
      <c r="AT212" s="368"/>
      <c r="AU212" s="232"/>
      <c r="AV212" s="366"/>
      <c r="AW212" s="368"/>
      <c r="AX212" s="232"/>
      <c r="AY212" s="366"/>
      <c r="AZ212" s="368"/>
      <c r="BA212" s="232"/>
      <c r="BB212" s="366"/>
      <c r="BC212" s="368"/>
      <c r="BD212" s="232"/>
      <c r="BG212" s="375" t="s">
        <v>986</v>
      </c>
      <c r="BH212" s="375" t="s">
        <v>998</v>
      </c>
      <c r="BI212" s="125" t="s">
        <v>115</v>
      </c>
      <c r="BJ212" s="366"/>
      <c r="BK212" s="368"/>
      <c r="BL212" s="232"/>
      <c r="BM212" s="366"/>
      <c r="BN212" s="368"/>
      <c r="BO212" s="232"/>
      <c r="BP212" s="366"/>
      <c r="BQ212" s="368"/>
      <c r="BR212" s="232"/>
      <c r="BS212" s="366"/>
      <c r="BT212" s="368"/>
      <c r="BU212" s="232"/>
      <c r="BV212" s="366"/>
      <c r="BW212" s="368"/>
      <c r="BX212" s="232"/>
      <c r="BY212" s="366"/>
      <c r="BZ212" s="368"/>
      <c r="CA212" s="232"/>
      <c r="CB212" s="366"/>
      <c r="CC212" s="368"/>
      <c r="CD212" s="232"/>
      <c r="CE212" s="366"/>
      <c r="CF212" s="368"/>
      <c r="CG212" s="232"/>
    </row>
    <row r="213" spans="13:85" x14ac:dyDescent="0.25">
      <c r="O213" t="s">
        <v>1205</v>
      </c>
      <c r="P213" t="s">
        <v>95</v>
      </c>
      <c r="R213" t="s">
        <v>1209</v>
      </c>
      <c r="AD213" s="376"/>
      <c r="AE213" s="376" t="s">
        <v>998</v>
      </c>
      <c r="AF213" s="96" t="s">
        <v>990</v>
      </c>
      <c r="AG213" s="65"/>
      <c r="AH213" s="53"/>
      <c r="AI213" s="68"/>
      <c r="AJ213" s="65"/>
      <c r="AK213" s="53"/>
      <c r="AL213" s="68"/>
      <c r="AM213" s="65"/>
      <c r="AN213" s="53"/>
      <c r="AO213" s="68"/>
      <c r="AP213" s="65"/>
      <c r="AQ213" s="53"/>
      <c r="AR213" s="68"/>
      <c r="AS213" s="65"/>
      <c r="AT213" s="53"/>
      <c r="AU213" s="68"/>
      <c r="AV213" s="65"/>
      <c r="AW213" s="53"/>
      <c r="AX213" s="68"/>
      <c r="AY213" s="65"/>
      <c r="AZ213" s="53"/>
      <c r="BA213" s="68"/>
      <c r="BB213" s="65"/>
      <c r="BC213" s="53"/>
      <c r="BD213" s="68"/>
      <c r="BG213" s="376"/>
      <c r="BH213" s="376" t="s">
        <v>998</v>
      </c>
      <c r="BI213" s="96" t="s">
        <v>990</v>
      </c>
      <c r="BJ213" s="65"/>
      <c r="BK213" s="53"/>
      <c r="BL213" s="68"/>
      <c r="BM213" s="65"/>
      <c r="BN213" s="53"/>
      <c r="BO213" s="68"/>
      <c r="BP213" s="65"/>
      <c r="BQ213" s="53"/>
      <c r="BR213" s="68"/>
      <c r="BS213" s="65"/>
      <c r="BT213" s="53"/>
      <c r="BU213" s="68"/>
      <c r="BV213" s="65"/>
      <c r="BW213" s="53"/>
      <c r="BX213" s="68"/>
      <c r="BY213" s="65"/>
      <c r="BZ213" s="53"/>
      <c r="CA213" s="68"/>
      <c r="CB213" s="65"/>
      <c r="CC213" s="53"/>
      <c r="CD213" s="68"/>
      <c r="CE213" s="65"/>
      <c r="CF213" s="53"/>
      <c r="CG213" s="68"/>
    </row>
    <row r="214" spans="13:85" ht="15.75" thickBot="1" x14ac:dyDescent="0.3">
      <c r="O214" t="s">
        <v>364</v>
      </c>
      <c r="P214" t="s">
        <v>95</v>
      </c>
      <c r="AD214" s="377"/>
      <c r="AE214" s="377" t="s">
        <v>998</v>
      </c>
      <c r="AF214" s="97" t="s">
        <v>991</v>
      </c>
      <c r="AG214" s="367"/>
      <c r="AH214" s="131"/>
      <c r="AI214" s="54"/>
      <c r="AJ214" s="367"/>
      <c r="AK214" s="131"/>
      <c r="AL214" s="54"/>
      <c r="AM214" s="367"/>
      <c r="AN214" s="131"/>
      <c r="AO214" s="54"/>
      <c r="AP214" s="367"/>
      <c r="AQ214" s="131"/>
      <c r="AR214" s="54"/>
      <c r="AS214" s="367"/>
      <c r="AT214" s="131"/>
      <c r="AU214" s="54"/>
      <c r="AV214" s="367"/>
      <c r="AW214" s="131"/>
      <c r="AX214" s="54"/>
      <c r="AY214" s="367"/>
      <c r="AZ214" s="131"/>
      <c r="BA214" s="54"/>
      <c r="BB214" s="367"/>
      <c r="BC214" s="131"/>
      <c r="BD214" s="54"/>
      <c r="BG214" s="377"/>
      <c r="BH214" s="377" t="s">
        <v>998</v>
      </c>
      <c r="BI214" s="97" t="s">
        <v>991</v>
      </c>
      <c r="BJ214" s="367"/>
      <c r="BK214" s="131"/>
      <c r="BL214" s="54"/>
      <c r="BM214" s="367"/>
      <c r="BN214" s="131"/>
      <c r="BO214" s="54"/>
      <c r="BP214" s="367"/>
      <c r="BQ214" s="131"/>
      <c r="BR214" s="54"/>
      <c r="BS214" s="367"/>
      <c r="BT214" s="131"/>
      <c r="BU214" s="54"/>
      <c r="BV214" s="367"/>
      <c r="BW214" s="131"/>
      <c r="BX214" s="54"/>
      <c r="BY214" s="367"/>
      <c r="BZ214" s="131"/>
      <c r="CA214" s="54"/>
      <c r="CB214" s="367"/>
      <c r="CC214" s="131"/>
      <c r="CD214" s="54"/>
      <c r="CE214" s="367"/>
      <c r="CF214" s="131"/>
      <c r="CG214" s="54"/>
    </row>
    <row r="215" spans="13:85" x14ac:dyDescent="0.25">
      <c r="O215" t="s">
        <v>1204</v>
      </c>
      <c r="P215" t="s">
        <v>95</v>
      </c>
      <c r="R215" t="s">
        <v>1207</v>
      </c>
      <c r="AD215" s="375" t="s">
        <v>987</v>
      </c>
      <c r="AE215" s="375" t="s">
        <v>998</v>
      </c>
      <c r="AF215" s="125" t="s">
        <v>115</v>
      </c>
      <c r="AG215" s="366"/>
      <c r="AH215" s="368"/>
      <c r="AI215" s="232"/>
      <c r="AJ215" s="366"/>
      <c r="AK215" s="368"/>
      <c r="AL215" s="232"/>
      <c r="AM215" s="366"/>
      <c r="AN215" s="368"/>
      <c r="AO215" s="232"/>
      <c r="AP215" s="366"/>
      <c r="AQ215" s="368"/>
      <c r="AR215" s="232"/>
      <c r="AS215" s="366"/>
      <c r="AT215" s="368"/>
      <c r="AU215" s="232"/>
      <c r="AV215" s="366"/>
      <c r="AW215" s="368"/>
      <c r="AX215" s="232"/>
      <c r="AY215" s="366"/>
      <c r="AZ215" s="368"/>
      <c r="BA215" s="232"/>
      <c r="BB215" s="366"/>
      <c r="BC215" s="368"/>
      <c r="BD215" s="232"/>
      <c r="BG215" s="375" t="s">
        <v>987</v>
      </c>
      <c r="BH215" s="375" t="s">
        <v>998</v>
      </c>
      <c r="BI215" s="125" t="s">
        <v>115</v>
      </c>
      <c r="BJ215" s="366"/>
      <c r="BK215" s="368"/>
      <c r="BL215" s="232"/>
      <c r="BM215" s="366"/>
      <c r="BN215" s="368"/>
      <c r="BO215" s="232"/>
      <c r="BP215" s="366"/>
      <c r="BQ215" s="368"/>
      <c r="BR215" s="232"/>
      <c r="BS215" s="366"/>
      <c r="BT215" s="368"/>
      <c r="BU215" s="232"/>
      <c r="BV215" s="366"/>
      <c r="BW215" s="368"/>
      <c r="BX215" s="232"/>
      <c r="BY215" s="366"/>
      <c r="BZ215" s="368"/>
      <c r="CA215" s="232"/>
      <c r="CB215" s="366"/>
      <c r="CC215" s="368"/>
      <c r="CD215" s="232"/>
      <c r="CE215" s="366"/>
      <c r="CF215" s="368"/>
      <c r="CG215" s="232"/>
    </row>
    <row r="216" spans="13:85" x14ac:dyDescent="0.25">
      <c r="O216" t="s">
        <v>1206</v>
      </c>
      <c r="P216" t="s">
        <v>95</v>
      </c>
      <c r="R216" t="s">
        <v>1208</v>
      </c>
      <c r="AD216" s="376"/>
      <c r="AE216" s="376" t="s">
        <v>998</v>
      </c>
      <c r="AF216" s="96" t="s">
        <v>990</v>
      </c>
      <c r="AG216" s="65"/>
      <c r="AH216" s="53"/>
      <c r="AI216" s="68"/>
      <c r="AJ216" s="65"/>
      <c r="AK216" s="53"/>
      <c r="AL216" s="68"/>
      <c r="AM216" s="65"/>
      <c r="AN216" s="53"/>
      <c r="AO216" s="68"/>
      <c r="AP216" s="65"/>
      <c r="AQ216" s="53"/>
      <c r="AR216" s="68"/>
      <c r="AS216" s="65"/>
      <c r="AT216" s="53"/>
      <c r="AU216" s="68"/>
      <c r="AV216" s="65"/>
      <c r="AW216" s="53"/>
      <c r="AX216" s="68"/>
      <c r="AY216" s="65"/>
      <c r="AZ216" s="53"/>
      <c r="BA216" s="68"/>
      <c r="BB216" s="65"/>
      <c r="BC216" s="53"/>
      <c r="BD216" s="68"/>
      <c r="BG216" s="376"/>
      <c r="BH216" s="376" t="s">
        <v>998</v>
      </c>
      <c r="BI216" s="96" t="s">
        <v>990</v>
      </c>
      <c r="BJ216" s="65"/>
      <c r="BK216" s="53"/>
      <c r="BL216" s="68"/>
      <c r="BM216" s="65"/>
      <c r="BN216" s="53"/>
      <c r="BO216" s="68"/>
      <c r="BP216" s="65"/>
      <c r="BQ216" s="53"/>
      <c r="BR216" s="68"/>
      <c r="BS216" s="65"/>
      <c r="BT216" s="53"/>
      <c r="BU216" s="68"/>
      <c r="BV216" s="65"/>
      <c r="BW216" s="53"/>
      <c r="BX216" s="68"/>
      <c r="BY216" s="65"/>
      <c r="BZ216" s="53"/>
      <c r="CA216" s="68"/>
      <c r="CB216" s="65"/>
      <c r="CC216" s="53"/>
      <c r="CD216" s="68"/>
      <c r="CE216" s="65"/>
      <c r="CF216" s="53"/>
      <c r="CG216" s="68"/>
    </row>
    <row r="217" spans="13:85" ht="15.75" thickBot="1" x14ac:dyDescent="0.3">
      <c r="AD217" s="377"/>
      <c r="AE217" s="377" t="s">
        <v>998</v>
      </c>
      <c r="AF217" s="97" t="s">
        <v>991</v>
      </c>
      <c r="AG217" s="367"/>
      <c r="AH217" s="131"/>
      <c r="AI217" s="54"/>
      <c r="AJ217" s="367"/>
      <c r="AK217" s="131"/>
      <c r="AL217" s="54"/>
      <c r="AM217" s="367"/>
      <c r="AN217" s="131"/>
      <c r="AO217" s="54"/>
      <c r="AP217" s="367"/>
      <c r="AQ217" s="131"/>
      <c r="AR217" s="54"/>
      <c r="AS217" s="367"/>
      <c r="AT217" s="131"/>
      <c r="AU217" s="54"/>
      <c r="AV217" s="367"/>
      <c r="AW217" s="131"/>
      <c r="AX217" s="54"/>
      <c r="AY217" s="367"/>
      <c r="AZ217" s="131"/>
      <c r="BA217" s="54"/>
      <c r="BB217" s="367"/>
      <c r="BC217" s="131"/>
      <c r="BD217" s="54"/>
      <c r="BG217" s="377"/>
      <c r="BH217" s="377" t="s">
        <v>998</v>
      </c>
      <c r="BI217" s="97" t="s">
        <v>991</v>
      </c>
      <c r="BJ217" s="367"/>
      <c r="BK217" s="131"/>
      <c r="BL217" s="54"/>
      <c r="BM217" s="367"/>
      <c r="BN217" s="131"/>
      <c r="BO217" s="54"/>
      <c r="BP217" s="367"/>
      <c r="BQ217" s="131"/>
      <c r="BR217" s="54"/>
      <c r="BS217" s="367"/>
      <c r="BT217" s="131"/>
      <c r="BU217" s="54"/>
      <c r="BV217" s="367"/>
      <c r="BW217" s="131"/>
      <c r="BX217" s="54"/>
      <c r="BY217" s="367"/>
      <c r="BZ217" s="131"/>
      <c r="CA217" s="54"/>
      <c r="CB217" s="367"/>
      <c r="CC217" s="131"/>
      <c r="CD217" s="54"/>
      <c r="CE217" s="367"/>
      <c r="CF217" s="131"/>
      <c r="CG217" s="54"/>
    </row>
    <row r="218" spans="13:85" x14ac:dyDescent="0.25">
      <c r="M218" s="513" t="s">
        <v>1040</v>
      </c>
      <c r="N218" t="s">
        <v>911</v>
      </c>
      <c r="R218" t="s">
        <v>1042</v>
      </c>
      <c r="AD218" s="375" t="s">
        <v>988</v>
      </c>
      <c r="AE218" s="375" t="s">
        <v>998</v>
      </c>
      <c r="AF218" s="125" t="s">
        <v>115</v>
      </c>
      <c r="AG218" s="366"/>
      <c r="AH218" s="368"/>
      <c r="AI218" s="232"/>
      <c r="AJ218" s="366"/>
      <c r="AK218" s="368"/>
      <c r="AL218" s="232"/>
      <c r="AM218" s="366"/>
      <c r="AN218" s="368"/>
      <c r="AO218" s="232"/>
      <c r="AP218" s="366"/>
      <c r="AQ218" s="368"/>
      <c r="AR218" s="232"/>
      <c r="AS218" s="366"/>
      <c r="AT218" s="368"/>
      <c r="AU218" s="232"/>
      <c r="AV218" s="366"/>
      <c r="AW218" s="368"/>
      <c r="AX218" s="232"/>
      <c r="AY218" s="366"/>
      <c r="AZ218" s="368"/>
      <c r="BA218" s="232"/>
      <c r="BB218" s="366"/>
      <c r="BC218" s="368"/>
      <c r="BD218" s="232"/>
      <c r="BG218" s="375" t="s">
        <v>988</v>
      </c>
      <c r="BH218" s="375" t="s">
        <v>998</v>
      </c>
      <c r="BI218" s="125" t="s">
        <v>115</v>
      </c>
      <c r="BJ218" s="366"/>
      <c r="BK218" s="368"/>
      <c r="BL218" s="232"/>
      <c r="BM218" s="366"/>
      <c r="BN218" s="368"/>
      <c r="BO218" s="232"/>
      <c r="BP218" s="366"/>
      <c r="BQ218" s="368"/>
      <c r="BR218" s="232"/>
      <c r="BS218" s="366"/>
      <c r="BT218" s="368"/>
      <c r="BU218" s="232"/>
      <c r="BV218" s="366"/>
      <c r="BW218" s="368"/>
      <c r="BX218" s="232"/>
      <c r="BY218" s="366"/>
      <c r="BZ218" s="368"/>
      <c r="CA218" s="232"/>
      <c r="CB218" s="366"/>
      <c r="CC218" s="368"/>
      <c r="CD218" s="232"/>
      <c r="CE218" s="366"/>
      <c r="CF218" s="368"/>
      <c r="CG218" s="232"/>
    </row>
    <row r="219" spans="13:85" x14ac:dyDescent="0.25">
      <c r="N219" t="s">
        <v>885</v>
      </c>
      <c r="R219" t="s">
        <v>1043</v>
      </c>
      <c r="AD219" s="376"/>
      <c r="AE219" s="376" t="s">
        <v>998</v>
      </c>
      <c r="AF219" s="96" t="s">
        <v>990</v>
      </c>
      <c r="AG219" s="65"/>
      <c r="AH219" s="53"/>
      <c r="AI219" s="68"/>
      <c r="AJ219" s="65"/>
      <c r="AK219" s="53"/>
      <c r="AL219" s="68"/>
      <c r="AM219" s="65"/>
      <c r="AN219" s="53"/>
      <c r="AO219" s="68"/>
      <c r="AP219" s="65"/>
      <c r="AQ219" s="53"/>
      <c r="AR219" s="68"/>
      <c r="AS219" s="65"/>
      <c r="AT219" s="53"/>
      <c r="AU219" s="68"/>
      <c r="AV219" s="65"/>
      <c r="AW219" s="53"/>
      <c r="AX219" s="68"/>
      <c r="AY219" s="65"/>
      <c r="AZ219" s="53"/>
      <c r="BA219" s="68"/>
      <c r="BB219" s="65"/>
      <c r="BC219" s="53"/>
      <c r="BD219" s="68"/>
      <c r="BG219" s="376"/>
      <c r="BH219" s="376" t="s">
        <v>998</v>
      </c>
      <c r="BI219" s="96" t="s">
        <v>990</v>
      </c>
      <c r="BJ219" s="65"/>
      <c r="BK219" s="53"/>
      <c r="BL219" s="68"/>
      <c r="BM219" s="65"/>
      <c r="BN219" s="53"/>
      <c r="BO219" s="68"/>
      <c r="BP219" s="65"/>
      <c r="BQ219" s="53"/>
      <c r="BR219" s="68"/>
      <c r="BS219" s="65"/>
      <c r="BT219" s="53"/>
      <c r="BU219" s="68"/>
      <c r="BV219" s="65"/>
      <c r="BW219" s="53"/>
      <c r="BX219" s="68"/>
      <c r="BY219" s="65"/>
      <c r="BZ219" s="53"/>
      <c r="CA219" s="68"/>
      <c r="CB219" s="65"/>
      <c r="CC219" s="53"/>
      <c r="CD219" s="68"/>
      <c r="CE219" s="65"/>
      <c r="CF219" s="53"/>
      <c r="CG219" s="68"/>
    </row>
    <row r="220" spans="13:85" ht="15.75" thickBot="1" x14ac:dyDescent="0.3">
      <c r="N220" t="s">
        <v>883</v>
      </c>
      <c r="R220" t="s">
        <v>886</v>
      </c>
      <c r="AD220" s="377"/>
      <c r="AE220" s="377" t="s">
        <v>998</v>
      </c>
      <c r="AF220" s="97" t="s">
        <v>991</v>
      </c>
      <c r="AG220" s="367"/>
      <c r="AH220" s="131"/>
      <c r="AI220" s="54"/>
      <c r="AJ220" s="367"/>
      <c r="AK220" s="131"/>
      <c r="AL220" s="54"/>
      <c r="AM220" s="367"/>
      <c r="AN220" s="131"/>
      <c r="AO220" s="54"/>
      <c r="AP220" s="367"/>
      <c r="AQ220" s="131"/>
      <c r="AR220" s="54"/>
      <c r="AS220" s="367"/>
      <c r="AT220" s="131"/>
      <c r="AU220" s="54"/>
      <c r="AV220" s="367"/>
      <c r="AW220" s="131"/>
      <c r="AX220" s="54"/>
      <c r="AY220" s="367"/>
      <c r="AZ220" s="131"/>
      <c r="BA220" s="54"/>
      <c r="BB220" s="367"/>
      <c r="BC220" s="131"/>
      <c r="BD220" s="54"/>
      <c r="BG220" s="377"/>
      <c r="BH220" s="377" t="s">
        <v>998</v>
      </c>
      <c r="BI220" s="97" t="s">
        <v>991</v>
      </c>
      <c r="BJ220" s="367"/>
      <c r="BK220" s="131"/>
      <c r="BL220" s="54"/>
      <c r="BM220" s="367"/>
      <c r="BN220" s="131"/>
      <c r="BO220" s="54"/>
      <c r="BP220" s="367"/>
      <c r="BQ220" s="131"/>
      <c r="BR220" s="54"/>
      <c r="BS220" s="367"/>
      <c r="BT220" s="131"/>
      <c r="BU220" s="54"/>
      <c r="BV220" s="367"/>
      <c r="BW220" s="131"/>
      <c r="BX220" s="54"/>
      <c r="BY220" s="367"/>
      <c r="BZ220" s="131"/>
      <c r="CA220" s="54"/>
      <c r="CB220" s="367"/>
      <c r="CC220" s="131"/>
      <c r="CD220" s="54"/>
      <c r="CE220" s="367"/>
      <c r="CF220" s="131"/>
      <c r="CG220" s="54"/>
    </row>
    <row r="221" spans="13:85" x14ac:dyDescent="0.25">
      <c r="N221" t="s">
        <v>552</v>
      </c>
      <c r="R221" t="s">
        <v>1041</v>
      </c>
      <c r="AD221" s="375" t="s">
        <v>3050</v>
      </c>
      <c r="AE221" s="375" t="s">
        <v>998</v>
      </c>
      <c r="AF221" s="125" t="s">
        <v>115</v>
      </c>
      <c r="AG221" s="366"/>
      <c r="AH221" s="368"/>
      <c r="AI221" s="232"/>
      <c r="AJ221" s="366"/>
      <c r="AK221" s="368"/>
      <c r="AL221" s="232"/>
      <c r="AM221" s="366"/>
      <c r="AN221" s="368"/>
      <c r="AO221" s="232"/>
      <c r="AP221" s="366"/>
      <c r="AQ221" s="368"/>
      <c r="AR221" s="232"/>
      <c r="AS221" s="366"/>
      <c r="AT221" s="368"/>
      <c r="AU221" s="232"/>
      <c r="AV221" s="366"/>
      <c r="AW221" s="368"/>
      <c r="AX221" s="232"/>
      <c r="AY221" s="366"/>
      <c r="AZ221" s="368"/>
      <c r="BA221" s="232"/>
      <c r="BB221" s="366"/>
      <c r="BC221" s="368"/>
      <c r="BD221" s="232"/>
      <c r="BG221" s="375" t="s">
        <v>3050</v>
      </c>
      <c r="BH221" s="375" t="s">
        <v>998</v>
      </c>
      <c r="BI221" s="125" t="s">
        <v>115</v>
      </c>
      <c r="BJ221" s="366"/>
      <c r="BK221" s="368"/>
      <c r="BL221" s="232"/>
      <c r="BM221" s="366"/>
      <c r="BN221" s="368"/>
      <c r="BO221" s="232"/>
      <c r="BP221" s="366"/>
      <c r="BQ221" s="368"/>
      <c r="BR221" s="232"/>
      <c r="BS221" s="366"/>
      <c r="BT221" s="368"/>
      <c r="BU221" s="232"/>
      <c r="BV221" s="366"/>
      <c r="BW221" s="368"/>
      <c r="BX221" s="232"/>
      <c r="BY221" s="366"/>
      <c r="BZ221" s="368"/>
      <c r="CA221" s="232"/>
      <c r="CB221" s="366"/>
      <c r="CC221" s="368"/>
      <c r="CD221" s="232"/>
      <c r="CE221" s="366"/>
      <c r="CF221" s="368"/>
      <c r="CG221" s="232"/>
    </row>
    <row r="222" spans="13:85" x14ac:dyDescent="0.25">
      <c r="AD222" s="376"/>
      <c r="AE222" s="376" t="s">
        <v>998</v>
      </c>
      <c r="AF222" s="96" t="s">
        <v>990</v>
      </c>
      <c r="AG222" s="129"/>
      <c r="AH222" s="52"/>
      <c r="AI222" s="66"/>
      <c r="AJ222" s="129"/>
      <c r="AK222" s="52"/>
      <c r="AL222" s="66"/>
      <c r="AM222" s="129"/>
      <c r="AN222" s="52"/>
      <c r="AO222" s="66"/>
      <c r="AP222" s="129"/>
      <c r="AQ222" s="52"/>
      <c r="AR222" s="66"/>
      <c r="AS222" s="129"/>
      <c r="AT222" s="52"/>
      <c r="AU222" s="66"/>
      <c r="AV222" s="129"/>
      <c r="AW222" s="52"/>
      <c r="AX222" s="66"/>
      <c r="AY222" s="129"/>
      <c r="AZ222" s="52"/>
      <c r="BA222" s="66"/>
      <c r="BB222" s="129"/>
      <c r="BC222" s="52"/>
      <c r="BD222" s="66"/>
      <c r="BG222" s="376"/>
      <c r="BH222" s="376" t="s">
        <v>998</v>
      </c>
      <c r="BI222" s="96" t="s">
        <v>990</v>
      </c>
      <c r="BJ222" s="129"/>
      <c r="BK222" s="52"/>
      <c r="BL222" s="66"/>
      <c r="BM222" s="129"/>
      <c r="BN222" s="52"/>
      <c r="BO222" s="66"/>
      <c r="BP222" s="129"/>
      <c r="BQ222" s="52"/>
      <c r="BR222" s="66"/>
      <c r="BS222" s="129"/>
      <c r="BT222" s="52"/>
      <c r="BU222" s="66"/>
      <c r="BV222" s="129"/>
      <c r="BW222" s="52"/>
      <c r="BX222" s="66"/>
      <c r="BY222" s="129"/>
      <c r="BZ222" s="52"/>
      <c r="CA222" s="66"/>
      <c r="CB222" s="129"/>
      <c r="CC222" s="52"/>
      <c r="CD222" s="66"/>
      <c r="CE222" s="129"/>
      <c r="CF222" s="52"/>
      <c r="CG222" s="66"/>
    </row>
    <row r="223" spans="13:85" ht="15.75" thickBot="1" x14ac:dyDescent="0.3">
      <c r="M223" s="513" t="s">
        <v>440</v>
      </c>
      <c r="N223" t="s">
        <v>883</v>
      </c>
      <c r="O223" t="s">
        <v>399</v>
      </c>
      <c r="P223" t="s">
        <v>328</v>
      </c>
      <c r="R223" t="s">
        <v>1189</v>
      </c>
      <c r="AD223" s="377"/>
      <c r="AE223" s="377" t="s">
        <v>998</v>
      </c>
      <c r="AF223" s="97" t="s">
        <v>991</v>
      </c>
      <c r="AG223" s="50"/>
      <c r="AH223" s="130"/>
      <c r="AI223" s="51"/>
      <c r="AJ223" s="50"/>
      <c r="AK223" s="130"/>
      <c r="AL223" s="51"/>
      <c r="AM223" s="50"/>
      <c r="AN223" s="130"/>
      <c r="AO223" s="51"/>
      <c r="AP223" s="50"/>
      <c r="AQ223" s="130"/>
      <c r="AR223" s="51"/>
      <c r="AS223" s="50"/>
      <c r="AT223" s="130"/>
      <c r="AU223" s="51"/>
      <c r="AV223" s="50"/>
      <c r="AW223" s="130"/>
      <c r="AX223" s="51"/>
      <c r="AY223" s="50"/>
      <c r="AZ223" s="130"/>
      <c r="BA223" s="51"/>
      <c r="BB223" s="50"/>
      <c r="BC223" s="130"/>
      <c r="BD223" s="51"/>
      <c r="BG223" s="377"/>
      <c r="BH223" s="377" t="s">
        <v>998</v>
      </c>
      <c r="BI223" s="97" t="s">
        <v>991</v>
      </c>
      <c r="BJ223" s="50"/>
      <c r="BK223" s="130"/>
      <c r="BL223" s="51"/>
      <c r="BM223" s="50"/>
      <c r="BN223" s="130"/>
      <c r="BO223" s="51"/>
      <c r="BP223" s="50"/>
      <c r="BQ223" s="130"/>
      <c r="BR223" s="51"/>
      <c r="BS223" s="50"/>
      <c r="BT223" s="130"/>
      <c r="BU223" s="51"/>
      <c r="BV223" s="50"/>
      <c r="BW223" s="130"/>
      <c r="BX223" s="51"/>
      <c r="BY223" s="50"/>
      <c r="BZ223" s="130"/>
      <c r="CA223" s="51"/>
      <c r="CB223" s="50"/>
      <c r="CC223" s="130"/>
      <c r="CD223" s="51"/>
      <c r="CE223" s="50"/>
      <c r="CF223" s="130"/>
      <c r="CG223" s="51"/>
    </row>
    <row r="224" spans="13:85" ht="15.75" thickBot="1" x14ac:dyDescent="0.3">
      <c r="O224" t="s">
        <v>405</v>
      </c>
      <c r="P224" t="s">
        <v>328</v>
      </c>
      <c r="R224" t="s">
        <v>1191</v>
      </c>
      <c r="AD224" s="378" t="s">
        <v>986</v>
      </c>
      <c r="AE224" s="378" t="s">
        <v>115</v>
      </c>
      <c r="AF224" s="363" t="s">
        <v>989</v>
      </c>
      <c r="AG224" s="356"/>
      <c r="AH224" s="358"/>
      <c r="AI224" s="121"/>
      <c r="AJ224" s="356"/>
      <c r="AK224" s="358"/>
      <c r="AL224" s="121"/>
      <c r="AM224" s="356"/>
      <c r="AN224" s="358"/>
      <c r="AO224" s="121"/>
      <c r="AP224" s="356"/>
      <c r="AQ224" s="358"/>
      <c r="AR224" s="121"/>
      <c r="AS224" s="356"/>
      <c r="AT224" s="358"/>
      <c r="AU224" s="121"/>
      <c r="AV224" s="356"/>
      <c r="AW224" s="358"/>
      <c r="AX224" s="121"/>
      <c r="AY224" s="356"/>
      <c r="AZ224" s="358"/>
      <c r="BA224" s="121"/>
      <c r="BB224" s="356"/>
      <c r="BC224" s="358"/>
      <c r="BD224" s="121"/>
      <c r="BG224" s="378" t="s">
        <v>986</v>
      </c>
      <c r="BH224" s="378" t="s">
        <v>115</v>
      </c>
      <c r="BI224" s="363" t="s">
        <v>989</v>
      </c>
      <c r="BJ224" s="356"/>
      <c r="BK224" s="358"/>
      <c r="BL224" s="121"/>
      <c r="BM224" s="356"/>
      <c r="BN224" s="358"/>
      <c r="BO224" s="121"/>
      <c r="BP224" s="356"/>
      <c r="BQ224" s="358"/>
      <c r="BR224" s="121"/>
      <c r="BS224" s="356"/>
      <c r="BT224" s="358"/>
      <c r="BU224" s="121"/>
      <c r="BV224" s="356"/>
      <c r="BW224" s="358"/>
      <c r="BX224" s="121"/>
      <c r="BY224" s="356"/>
      <c r="BZ224" s="358"/>
      <c r="CA224" s="121"/>
      <c r="CB224" s="356"/>
      <c r="CC224" s="358"/>
      <c r="CD224" s="121"/>
      <c r="CE224" s="356"/>
      <c r="CF224" s="358"/>
      <c r="CG224" s="121"/>
    </row>
    <row r="225" spans="13:85" ht="15.75" thickBot="1" x14ac:dyDescent="0.3">
      <c r="O225" t="s">
        <v>381</v>
      </c>
      <c r="P225" t="s">
        <v>328</v>
      </c>
      <c r="R225" t="s">
        <v>1190</v>
      </c>
      <c r="AD225" s="379" t="s">
        <v>987</v>
      </c>
      <c r="AE225" s="379" t="s">
        <v>115</v>
      </c>
      <c r="AF225" s="97" t="s">
        <v>989</v>
      </c>
      <c r="AG225" s="367"/>
      <c r="AH225" s="131"/>
      <c r="AI225" s="54"/>
      <c r="AJ225" s="367"/>
      <c r="AK225" s="131"/>
      <c r="AL225" s="54"/>
      <c r="AM225" s="367"/>
      <c r="AN225" s="131"/>
      <c r="AO225" s="54"/>
      <c r="AP225" s="367"/>
      <c r="AQ225" s="131"/>
      <c r="AR225" s="54"/>
      <c r="AS225" s="367"/>
      <c r="AT225" s="131"/>
      <c r="AU225" s="54"/>
      <c r="AV225" s="367"/>
      <c r="AW225" s="131"/>
      <c r="AX225" s="54"/>
      <c r="AY225" s="367"/>
      <c r="AZ225" s="131"/>
      <c r="BA225" s="54"/>
      <c r="BB225" s="367"/>
      <c r="BC225" s="131"/>
      <c r="BD225" s="54"/>
      <c r="BG225" s="379" t="s">
        <v>987</v>
      </c>
      <c r="BH225" s="379" t="s">
        <v>115</v>
      </c>
      <c r="BI225" s="97" t="s">
        <v>989</v>
      </c>
      <c r="BJ225" s="367"/>
      <c r="BK225" s="131"/>
      <c r="BL225" s="54"/>
      <c r="BM225" s="367"/>
      <c r="BN225" s="131"/>
      <c r="BO225" s="54"/>
      <c r="BP225" s="367"/>
      <c r="BQ225" s="131"/>
      <c r="BR225" s="54"/>
      <c r="BS225" s="367"/>
      <c r="BT225" s="131"/>
      <c r="BU225" s="54"/>
      <c r="BV225" s="367"/>
      <c r="BW225" s="131"/>
      <c r="BX225" s="54"/>
      <c r="BY225" s="367"/>
      <c r="BZ225" s="131"/>
      <c r="CA225" s="54"/>
      <c r="CB225" s="367"/>
      <c r="CC225" s="131"/>
      <c r="CD225" s="54"/>
      <c r="CE225" s="367"/>
      <c r="CF225" s="131"/>
      <c r="CG225" s="54"/>
    </row>
    <row r="226" spans="13:85" ht="15.75" thickBot="1" x14ac:dyDescent="0.3">
      <c r="O226" t="s">
        <v>884</v>
      </c>
      <c r="P226" t="s">
        <v>328</v>
      </c>
      <c r="R226" t="s">
        <v>1192</v>
      </c>
      <c r="AD226" s="379" t="s">
        <v>988</v>
      </c>
      <c r="AE226" s="379" t="s">
        <v>115</v>
      </c>
      <c r="AF226" s="97" t="s">
        <v>989</v>
      </c>
      <c r="AG226" s="50"/>
      <c r="AH226" s="130"/>
      <c r="AI226" s="51"/>
      <c r="AJ226" s="50"/>
      <c r="AK226" s="130"/>
      <c r="AL226" s="51"/>
      <c r="AM226" s="50"/>
      <c r="AN226" s="130"/>
      <c r="AO226" s="51"/>
      <c r="AP226" s="50"/>
      <c r="AQ226" s="130"/>
      <c r="AR226" s="51"/>
      <c r="AS226" s="50"/>
      <c r="AT226" s="130"/>
      <c r="AU226" s="51"/>
      <c r="AV226" s="50"/>
      <c r="AW226" s="130"/>
      <c r="AX226" s="51"/>
      <c r="AY226" s="50"/>
      <c r="AZ226" s="130"/>
      <c r="BA226" s="51"/>
      <c r="BB226" s="50"/>
      <c r="BC226" s="130"/>
      <c r="BD226" s="51"/>
      <c r="BG226" s="379" t="s">
        <v>988</v>
      </c>
      <c r="BH226" s="379" t="s">
        <v>115</v>
      </c>
      <c r="BI226" s="97" t="s">
        <v>989</v>
      </c>
      <c r="BJ226" s="50"/>
      <c r="BK226" s="130"/>
      <c r="BL226" s="51"/>
      <c r="BM226" s="50"/>
      <c r="BN226" s="130"/>
      <c r="BO226" s="51"/>
      <c r="BP226" s="50"/>
      <c r="BQ226" s="130"/>
      <c r="BR226" s="51"/>
      <c r="BS226" s="50"/>
      <c r="BT226" s="130"/>
      <c r="BU226" s="51"/>
      <c r="BV226" s="50"/>
      <c r="BW226" s="130"/>
      <c r="BX226" s="51"/>
      <c r="BY226" s="50"/>
      <c r="BZ226" s="130"/>
      <c r="CA226" s="51"/>
      <c r="CB226" s="50"/>
      <c r="CC226" s="130"/>
      <c r="CD226" s="51"/>
      <c r="CE226" s="50"/>
      <c r="CF226" s="130"/>
      <c r="CG226" s="51"/>
    </row>
    <row r="227" spans="13:85" ht="15.75" thickBot="1" x14ac:dyDescent="0.3">
      <c r="O227" t="s">
        <v>373</v>
      </c>
      <c r="P227" t="s">
        <v>328</v>
      </c>
      <c r="R227" t="s">
        <v>1193</v>
      </c>
      <c r="AD227" s="379" t="s">
        <v>3050</v>
      </c>
      <c r="AE227" s="379" t="s">
        <v>115</v>
      </c>
      <c r="AF227" s="97" t="s">
        <v>989</v>
      </c>
      <c r="AG227" s="50"/>
      <c r="AH227" s="130"/>
      <c r="AI227" s="51"/>
      <c r="AJ227" s="50"/>
      <c r="AK227" s="130"/>
      <c r="AL227" s="51"/>
      <c r="AM227" s="50"/>
      <c r="AN227" s="130"/>
      <c r="AO227" s="51"/>
      <c r="AP227" s="50"/>
      <c r="AQ227" s="130"/>
      <c r="AR227" s="51"/>
      <c r="AS227" s="50"/>
      <c r="AT227" s="130"/>
      <c r="AU227" s="51"/>
      <c r="AV227" s="50"/>
      <c r="AW227" s="130"/>
      <c r="AX227" s="51"/>
      <c r="AY227" s="50"/>
      <c r="AZ227" s="130"/>
      <c r="BA227" s="51"/>
      <c r="BB227" s="50"/>
      <c r="BC227" s="130"/>
      <c r="BD227" s="51"/>
      <c r="BG227" s="379" t="s">
        <v>3050</v>
      </c>
      <c r="BH227" s="379" t="s">
        <v>115</v>
      </c>
      <c r="BI227" s="97" t="s">
        <v>989</v>
      </c>
      <c r="BJ227" s="50"/>
      <c r="BK227" s="130"/>
      <c r="BL227" s="51"/>
      <c r="BM227" s="50"/>
      <c r="BN227" s="130"/>
      <c r="BO227" s="51"/>
      <c r="BP227" s="50"/>
      <c r="BQ227" s="130"/>
      <c r="BR227" s="51"/>
      <c r="BS227" s="50"/>
      <c r="BT227" s="130"/>
      <c r="BU227" s="51"/>
      <c r="BV227" s="50"/>
      <c r="BW227" s="130"/>
      <c r="BX227" s="51"/>
      <c r="BY227" s="50"/>
      <c r="BZ227" s="130"/>
      <c r="CA227" s="51"/>
      <c r="CB227" s="50"/>
      <c r="CC227" s="130"/>
      <c r="CD227" s="51"/>
      <c r="CE227" s="50"/>
      <c r="CF227" s="130"/>
      <c r="CG227" s="51"/>
    </row>
    <row r="228" spans="13:85" x14ac:dyDescent="0.25">
      <c r="O228" t="s">
        <v>377</v>
      </c>
      <c r="P228" t="s">
        <v>328</v>
      </c>
      <c r="R228" t="s">
        <v>1194</v>
      </c>
    </row>
    <row r="229" spans="13:85" ht="15.75" thickBot="1" x14ac:dyDescent="0.3">
      <c r="O229" t="s">
        <v>1034</v>
      </c>
      <c r="P229" t="s">
        <v>328</v>
      </c>
      <c r="R229" t="s">
        <v>1195</v>
      </c>
    </row>
    <row r="230" spans="13:85" ht="15.75" thickBot="1" x14ac:dyDescent="0.3">
      <c r="O230" t="s">
        <v>1188</v>
      </c>
      <c r="P230" t="s">
        <v>328</v>
      </c>
      <c r="R230" t="s">
        <v>1196</v>
      </c>
      <c r="AD230" s="625" t="s">
        <v>82</v>
      </c>
      <c r="AE230" s="185"/>
      <c r="AF230" s="185"/>
      <c r="AG230" s="370" t="s">
        <v>997</v>
      </c>
      <c r="AH230" s="448" t="s">
        <v>3051</v>
      </c>
      <c r="AI230" s="148"/>
      <c r="AJ230" s="370" t="s">
        <v>997</v>
      </c>
      <c r="AK230" s="448" t="s">
        <v>3052</v>
      </c>
      <c r="AL230" s="148"/>
      <c r="AM230" s="370" t="s">
        <v>997</v>
      </c>
      <c r="AN230" s="448" t="s">
        <v>3053</v>
      </c>
      <c r="AO230" s="148"/>
      <c r="AP230" s="370" t="s">
        <v>997</v>
      </c>
      <c r="AQ230" s="448" t="s">
        <v>3054</v>
      </c>
      <c r="AR230" s="148"/>
      <c r="AS230" s="370" t="s">
        <v>997</v>
      </c>
      <c r="AT230" s="448" t="s">
        <v>3055</v>
      </c>
      <c r="AU230" s="148"/>
      <c r="AV230" s="370" t="s">
        <v>997</v>
      </c>
      <c r="AW230" s="448" t="s">
        <v>3056</v>
      </c>
      <c r="AX230" s="148"/>
      <c r="AY230" s="370" t="s">
        <v>997</v>
      </c>
      <c r="AZ230" s="448" t="s">
        <v>3057</v>
      </c>
      <c r="BA230" s="148"/>
      <c r="BB230" s="370" t="s">
        <v>997</v>
      </c>
      <c r="BC230" s="624" t="s">
        <v>3058</v>
      </c>
      <c r="BD230" s="148"/>
      <c r="BG230" s="625" t="s">
        <v>85</v>
      </c>
      <c r="BH230" s="185"/>
      <c r="BI230" s="185"/>
      <c r="BJ230" s="370" t="s">
        <v>997</v>
      </c>
      <c r="BK230" s="448" t="s">
        <v>3051</v>
      </c>
      <c r="BL230" s="148"/>
      <c r="BM230" s="370" t="s">
        <v>997</v>
      </c>
      <c r="BN230" s="448" t="s">
        <v>3052</v>
      </c>
      <c r="BO230" s="148"/>
      <c r="BP230" s="370" t="s">
        <v>997</v>
      </c>
      <c r="BQ230" s="448" t="s">
        <v>3053</v>
      </c>
      <c r="BR230" s="148"/>
      <c r="BS230" s="370" t="s">
        <v>997</v>
      </c>
      <c r="BT230" s="448" t="s">
        <v>3054</v>
      </c>
      <c r="BU230" s="148"/>
      <c r="BV230" s="370" t="s">
        <v>997</v>
      </c>
      <c r="BW230" s="448" t="s">
        <v>3055</v>
      </c>
      <c r="BX230" s="148"/>
      <c r="BY230" s="370" t="s">
        <v>997</v>
      </c>
      <c r="BZ230" s="448" t="s">
        <v>3056</v>
      </c>
      <c r="CA230" s="148"/>
      <c r="CB230" s="370" t="s">
        <v>997</v>
      </c>
      <c r="CC230" s="448" t="s">
        <v>3057</v>
      </c>
      <c r="CD230" s="148"/>
      <c r="CE230" s="370" t="s">
        <v>997</v>
      </c>
      <c r="CF230" s="624" t="s">
        <v>3058</v>
      </c>
      <c r="CG230" s="148"/>
    </row>
    <row r="231" spans="13:85" ht="15.75" thickBot="1" x14ac:dyDescent="0.3">
      <c r="O231" t="s">
        <v>217</v>
      </c>
      <c r="P231" t="s">
        <v>328</v>
      </c>
      <c r="R231" t="s">
        <v>1197</v>
      </c>
      <c r="AD231" s="364" t="s">
        <v>993</v>
      </c>
      <c r="AE231" s="369" t="s">
        <v>999</v>
      </c>
      <c r="AF231" s="369" t="s">
        <v>93</v>
      </c>
      <c r="AG231" s="371" t="s">
        <v>70</v>
      </c>
      <c r="AH231" s="154" t="s">
        <v>995</v>
      </c>
      <c r="AI231" s="155" t="s">
        <v>251</v>
      </c>
      <c r="AJ231" s="371" t="s">
        <v>70</v>
      </c>
      <c r="AK231" s="154" t="s">
        <v>995</v>
      </c>
      <c r="AL231" s="155" t="s">
        <v>251</v>
      </c>
      <c r="AM231" s="371" t="s">
        <v>70</v>
      </c>
      <c r="AN231" s="154" t="s">
        <v>995</v>
      </c>
      <c r="AO231" s="155" t="s">
        <v>251</v>
      </c>
      <c r="AP231" s="371" t="s">
        <v>70</v>
      </c>
      <c r="AQ231" s="154" t="s">
        <v>995</v>
      </c>
      <c r="AR231" s="155" t="s">
        <v>251</v>
      </c>
      <c r="AS231" s="371" t="s">
        <v>70</v>
      </c>
      <c r="AT231" s="154" t="s">
        <v>995</v>
      </c>
      <c r="AU231" s="155" t="s">
        <v>251</v>
      </c>
      <c r="AV231" s="371" t="s">
        <v>70</v>
      </c>
      <c r="AW231" s="154" t="s">
        <v>995</v>
      </c>
      <c r="AX231" s="155" t="s">
        <v>251</v>
      </c>
      <c r="AY231" s="371" t="s">
        <v>70</v>
      </c>
      <c r="AZ231" s="154" t="s">
        <v>995</v>
      </c>
      <c r="BA231" s="155" t="s">
        <v>251</v>
      </c>
      <c r="BB231" s="371" t="s">
        <v>70</v>
      </c>
      <c r="BC231" s="154" t="s">
        <v>995</v>
      </c>
      <c r="BD231" s="155" t="s">
        <v>251</v>
      </c>
      <c r="BG231" s="364" t="s">
        <v>993</v>
      </c>
      <c r="BH231" s="369" t="s">
        <v>999</v>
      </c>
      <c r="BI231" s="369" t="s">
        <v>93</v>
      </c>
      <c r="BJ231" s="371" t="s">
        <v>70</v>
      </c>
      <c r="BK231" s="154" t="s">
        <v>995</v>
      </c>
      <c r="BL231" s="155" t="s">
        <v>251</v>
      </c>
      <c r="BM231" s="371" t="s">
        <v>70</v>
      </c>
      <c r="BN231" s="154" t="s">
        <v>995</v>
      </c>
      <c r="BO231" s="155" t="s">
        <v>251</v>
      </c>
      <c r="BP231" s="371" t="s">
        <v>70</v>
      </c>
      <c r="BQ231" s="154" t="s">
        <v>995</v>
      </c>
      <c r="BR231" s="155" t="s">
        <v>251</v>
      </c>
      <c r="BS231" s="371" t="s">
        <v>70</v>
      </c>
      <c r="BT231" s="154" t="s">
        <v>995</v>
      </c>
      <c r="BU231" s="155" t="s">
        <v>251</v>
      </c>
      <c r="BV231" s="371" t="s">
        <v>70</v>
      </c>
      <c r="BW231" s="154" t="s">
        <v>995</v>
      </c>
      <c r="BX231" s="155" t="s">
        <v>251</v>
      </c>
      <c r="BY231" s="371" t="s">
        <v>70</v>
      </c>
      <c r="BZ231" s="154" t="s">
        <v>995</v>
      </c>
      <c r="CA231" s="155" t="s">
        <v>251</v>
      </c>
      <c r="CB231" s="371" t="s">
        <v>70</v>
      </c>
      <c r="CC231" s="154" t="s">
        <v>995</v>
      </c>
      <c r="CD231" s="155" t="s">
        <v>251</v>
      </c>
      <c r="CE231" s="371" t="s">
        <v>70</v>
      </c>
      <c r="CF231" s="154" t="s">
        <v>995</v>
      </c>
      <c r="CG231" s="155" t="s">
        <v>251</v>
      </c>
    </row>
    <row r="232" spans="13:85" x14ac:dyDescent="0.25">
      <c r="R232" t="s">
        <v>328</v>
      </c>
      <c r="S232" t="s">
        <v>1198</v>
      </c>
      <c r="AD232" s="372" t="s">
        <v>986</v>
      </c>
      <c r="AE232" s="372" t="s">
        <v>115</v>
      </c>
      <c r="AF232" s="125" t="s">
        <v>115</v>
      </c>
      <c r="AG232" s="366" t="s">
        <v>246</v>
      </c>
      <c r="AH232" s="368" t="s">
        <v>373</v>
      </c>
      <c r="AI232" s="232">
        <v>-1</v>
      </c>
      <c r="AJ232" s="366"/>
      <c r="AK232" s="368"/>
      <c r="AL232" s="232"/>
      <c r="AM232" s="366"/>
      <c r="AN232" s="368"/>
      <c r="AO232" s="232"/>
      <c r="AP232" s="366"/>
      <c r="AQ232" s="368"/>
      <c r="AR232" s="232"/>
      <c r="AS232" s="366"/>
      <c r="AT232" s="368"/>
      <c r="AU232" s="232"/>
      <c r="AV232" s="366"/>
      <c r="AW232" s="368"/>
      <c r="AX232" s="232"/>
      <c r="AY232" s="366"/>
      <c r="AZ232" s="368"/>
      <c r="BA232" s="232"/>
      <c r="BB232" s="366"/>
      <c r="BC232" s="368"/>
      <c r="BD232" s="232"/>
      <c r="BG232" s="372" t="s">
        <v>986</v>
      </c>
      <c r="BH232" s="372" t="s">
        <v>115</v>
      </c>
      <c r="BI232" s="125" t="s">
        <v>115</v>
      </c>
      <c r="BJ232" s="366" t="s">
        <v>246</v>
      </c>
      <c r="BK232" s="368" t="s">
        <v>391</v>
      </c>
      <c r="BL232" s="232">
        <v>-1</v>
      </c>
      <c r="BM232" s="366"/>
      <c r="BN232" s="368"/>
      <c r="BO232" s="232"/>
      <c r="BP232" s="366"/>
      <c r="BQ232" s="368"/>
      <c r="BR232" s="232"/>
      <c r="BS232" s="366"/>
      <c r="BT232" s="368"/>
      <c r="BU232" s="232"/>
      <c r="BV232" s="366"/>
      <c r="BW232" s="368"/>
      <c r="BX232" s="232"/>
      <c r="BY232" s="366"/>
      <c r="BZ232" s="368"/>
      <c r="CA232" s="232"/>
      <c r="CB232" s="366"/>
      <c r="CC232" s="368"/>
      <c r="CD232" s="232"/>
      <c r="CE232" s="366"/>
      <c r="CF232" s="368"/>
      <c r="CG232" s="232"/>
    </row>
    <row r="233" spans="13:85" x14ac:dyDescent="0.25">
      <c r="AD233" s="373"/>
      <c r="AE233" s="373" t="s">
        <v>115</v>
      </c>
      <c r="AF233" s="96" t="s">
        <v>990</v>
      </c>
      <c r="AG233" s="65"/>
      <c r="AH233" s="53"/>
      <c r="AI233" s="68"/>
      <c r="AJ233" s="65"/>
      <c r="AK233" s="53"/>
      <c r="AL233" s="68"/>
      <c r="AM233" s="65"/>
      <c r="AN233" s="53"/>
      <c r="AO233" s="68"/>
      <c r="AP233" s="65"/>
      <c r="AQ233" s="53"/>
      <c r="AR233" s="68"/>
      <c r="AS233" s="65"/>
      <c r="AT233" s="53"/>
      <c r="AU233" s="68"/>
      <c r="AV233" s="65"/>
      <c r="AW233" s="53"/>
      <c r="AX233" s="68"/>
      <c r="AY233" s="65"/>
      <c r="AZ233" s="53"/>
      <c r="BA233" s="68"/>
      <c r="BB233" s="65"/>
      <c r="BC233" s="53"/>
      <c r="BD233" s="68"/>
      <c r="BG233" s="373"/>
      <c r="BH233" s="373" t="s">
        <v>115</v>
      </c>
      <c r="BI233" s="96" t="s">
        <v>990</v>
      </c>
      <c r="BJ233" s="65"/>
      <c r="BK233" s="53"/>
      <c r="BL233" s="68"/>
      <c r="BM233" s="65"/>
      <c r="BN233" s="53"/>
      <c r="BO233" s="68"/>
      <c r="BP233" s="65"/>
      <c r="BQ233" s="53"/>
      <c r="BR233" s="68"/>
      <c r="BS233" s="65"/>
      <c r="BT233" s="53"/>
      <c r="BU233" s="68"/>
      <c r="BV233" s="65"/>
      <c r="BW233" s="53"/>
      <c r="BX233" s="68"/>
      <c r="BY233" s="65"/>
      <c r="BZ233" s="53"/>
      <c r="CA233" s="68"/>
      <c r="CB233" s="65"/>
      <c r="CC233" s="53"/>
      <c r="CD233" s="68"/>
      <c r="CE233" s="65"/>
      <c r="CF233" s="53"/>
      <c r="CG233" s="68"/>
    </row>
    <row r="234" spans="13:85" ht="15.75" thickBot="1" x14ac:dyDescent="0.3">
      <c r="M234" s="513" t="s">
        <v>370</v>
      </c>
      <c r="N234" t="s">
        <v>371</v>
      </c>
      <c r="R234" t="s">
        <v>453</v>
      </c>
      <c r="AD234" s="374"/>
      <c r="AE234" s="374" t="s">
        <v>115</v>
      </c>
      <c r="AF234" s="97" t="s">
        <v>991</v>
      </c>
      <c r="AG234" s="367" t="s">
        <v>246</v>
      </c>
      <c r="AH234" s="131" t="s">
        <v>1214</v>
      </c>
      <c r="AI234" s="429" t="s">
        <v>2909</v>
      </c>
      <c r="AJ234" s="367"/>
      <c r="AK234" s="131"/>
      <c r="AL234" s="54"/>
      <c r="AM234" s="367"/>
      <c r="AN234" s="131"/>
      <c r="AO234" s="54"/>
      <c r="AP234" s="367"/>
      <c r="AQ234" s="131"/>
      <c r="AR234" s="54"/>
      <c r="AS234" s="367"/>
      <c r="AT234" s="131"/>
      <c r="AU234" s="54"/>
      <c r="AV234" s="367"/>
      <c r="AW234" s="131"/>
      <c r="AX234" s="54"/>
      <c r="AY234" s="367"/>
      <c r="AZ234" s="131"/>
      <c r="BA234" s="54"/>
      <c r="BB234" s="367"/>
      <c r="BC234" s="131"/>
      <c r="BD234" s="54"/>
      <c r="BG234" s="374"/>
      <c r="BH234" s="374" t="s">
        <v>115</v>
      </c>
      <c r="BI234" s="97" t="s">
        <v>991</v>
      </c>
      <c r="BJ234" s="367"/>
      <c r="BK234" s="131"/>
      <c r="BL234" s="54"/>
      <c r="BM234" s="367"/>
      <c r="BN234" s="131"/>
      <c r="BO234" s="54"/>
      <c r="BP234" s="367"/>
      <c r="BQ234" s="131"/>
      <c r="BR234" s="54"/>
      <c r="BS234" s="367"/>
      <c r="BT234" s="131"/>
      <c r="BU234" s="54"/>
      <c r="BV234" s="367"/>
      <c r="BW234" s="131"/>
      <c r="BX234" s="54"/>
      <c r="BY234" s="367"/>
      <c r="BZ234" s="131"/>
      <c r="CA234" s="54"/>
      <c r="CB234" s="367"/>
      <c r="CC234" s="131"/>
      <c r="CD234" s="54"/>
      <c r="CE234" s="367"/>
      <c r="CF234" s="131"/>
      <c r="CG234" s="54"/>
    </row>
    <row r="235" spans="13:85" x14ac:dyDescent="0.25">
      <c r="AD235" s="372" t="s">
        <v>987</v>
      </c>
      <c r="AE235" s="372" t="s">
        <v>115</v>
      </c>
      <c r="AF235" s="125" t="s">
        <v>115</v>
      </c>
      <c r="AG235" s="366" t="s">
        <v>246</v>
      </c>
      <c r="AH235" s="368" t="s">
        <v>373</v>
      </c>
      <c r="AI235" s="232">
        <v>1</v>
      </c>
      <c r="AJ235" s="366"/>
      <c r="AK235" s="368"/>
      <c r="AL235" s="232"/>
      <c r="AM235" s="366"/>
      <c r="AN235" s="368"/>
      <c r="AO235" s="232"/>
      <c r="AP235" s="366"/>
      <c r="AQ235" s="368"/>
      <c r="AR235" s="232"/>
      <c r="AS235" s="366"/>
      <c r="AT235" s="368"/>
      <c r="AU235" s="232"/>
      <c r="AV235" s="366"/>
      <c r="AW235" s="368"/>
      <c r="AX235" s="232"/>
      <c r="AY235" s="366"/>
      <c r="AZ235" s="368"/>
      <c r="BA235" s="232"/>
      <c r="BB235" s="366"/>
      <c r="BC235" s="368"/>
      <c r="BD235" s="232"/>
      <c r="BG235" s="372" t="s">
        <v>987</v>
      </c>
      <c r="BH235" s="372" t="s">
        <v>115</v>
      </c>
      <c r="BI235" s="125" t="s">
        <v>115</v>
      </c>
      <c r="BJ235" s="366" t="s">
        <v>246</v>
      </c>
      <c r="BK235" s="368" t="s">
        <v>391</v>
      </c>
      <c r="BL235" s="232">
        <v>1</v>
      </c>
      <c r="BM235" s="366"/>
      <c r="BN235" s="368"/>
      <c r="BO235" s="232"/>
      <c r="BP235" s="366"/>
      <c r="BQ235" s="368"/>
      <c r="BR235" s="232"/>
      <c r="BS235" s="366"/>
      <c r="BT235" s="368"/>
      <c r="BU235" s="232"/>
      <c r="BV235" s="366"/>
      <c r="BW235" s="368"/>
      <c r="BX235" s="232"/>
      <c r="BY235" s="366"/>
      <c r="BZ235" s="368"/>
      <c r="CA235" s="232"/>
      <c r="CB235" s="366"/>
      <c r="CC235" s="368"/>
      <c r="CD235" s="232"/>
      <c r="CE235" s="366"/>
      <c r="CF235" s="368"/>
      <c r="CG235" s="232"/>
    </row>
    <row r="236" spans="13:85" x14ac:dyDescent="0.25">
      <c r="M236" s="513" t="s">
        <v>419</v>
      </c>
      <c r="N236" t="s">
        <v>1031</v>
      </c>
      <c r="O236" t="s">
        <v>1032</v>
      </c>
      <c r="R236" t="s">
        <v>455</v>
      </c>
      <c r="AD236" s="373"/>
      <c r="AE236" s="373" t="s">
        <v>115</v>
      </c>
      <c r="AF236" s="96" t="s">
        <v>990</v>
      </c>
      <c r="AG236" s="65"/>
      <c r="AH236" s="53"/>
      <c r="AI236" s="430" t="s">
        <v>667</v>
      </c>
      <c r="AJ236" s="65"/>
      <c r="AK236" s="53"/>
      <c r="AL236" s="68"/>
      <c r="AM236" s="65"/>
      <c r="AN236" s="53"/>
      <c r="AO236" s="68"/>
      <c r="AP236" s="65"/>
      <c r="AQ236" s="53"/>
      <c r="AR236" s="68"/>
      <c r="AS236" s="65"/>
      <c r="AT236" s="53"/>
      <c r="AU236" s="68"/>
      <c r="AV236" s="65"/>
      <c r="AW236" s="53"/>
      <c r="AX236" s="68"/>
      <c r="AY236" s="65"/>
      <c r="AZ236" s="53"/>
      <c r="BA236" s="68"/>
      <c r="BB236" s="65"/>
      <c r="BC236" s="53"/>
      <c r="BD236" s="68"/>
      <c r="BG236" s="373"/>
      <c r="BH236" s="373" t="s">
        <v>115</v>
      </c>
      <c r="BI236" s="96" t="s">
        <v>990</v>
      </c>
      <c r="BJ236" s="65"/>
      <c r="BK236" s="53"/>
      <c r="BL236" s="68"/>
      <c r="BM236" s="65"/>
      <c r="BN236" s="53"/>
      <c r="BO236" s="68"/>
      <c r="BP236" s="65"/>
      <c r="BQ236" s="53"/>
      <c r="BR236" s="68"/>
      <c r="BS236" s="65"/>
      <c r="BT236" s="53"/>
      <c r="BU236" s="68"/>
      <c r="BV236" s="65"/>
      <c r="BW236" s="53"/>
      <c r="BX236" s="68"/>
      <c r="BY236" s="65"/>
      <c r="BZ236" s="53"/>
      <c r="CA236" s="68"/>
      <c r="CB236" s="65"/>
      <c r="CC236" s="53"/>
      <c r="CD236" s="68"/>
      <c r="CE236" s="65"/>
      <c r="CF236" s="53"/>
      <c r="CG236" s="68"/>
    </row>
    <row r="237" spans="13:85" ht="15.75" thickBot="1" x14ac:dyDescent="0.3">
      <c r="AD237" s="374"/>
      <c r="AE237" s="374" t="s">
        <v>115</v>
      </c>
      <c r="AF237" s="97" t="s">
        <v>991</v>
      </c>
      <c r="AG237" s="367"/>
      <c r="AH237" s="131"/>
      <c r="AI237" s="54"/>
      <c r="AJ237" s="367"/>
      <c r="AK237" s="131"/>
      <c r="AL237" s="54"/>
      <c r="AM237" s="367"/>
      <c r="AN237" s="131"/>
      <c r="AO237" s="54"/>
      <c r="AP237" s="367"/>
      <c r="AQ237" s="131"/>
      <c r="AR237" s="54"/>
      <c r="AS237" s="367"/>
      <c r="AT237" s="131"/>
      <c r="AU237" s="54"/>
      <c r="AV237" s="367"/>
      <c r="AW237" s="131"/>
      <c r="AX237" s="54"/>
      <c r="AY237" s="367"/>
      <c r="AZ237" s="131"/>
      <c r="BA237" s="54"/>
      <c r="BB237" s="367"/>
      <c r="BC237" s="131"/>
      <c r="BD237" s="54"/>
      <c r="BG237" s="374"/>
      <c r="BH237" s="374" t="s">
        <v>115</v>
      </c>
      <c r="BI237" s="97" t="s">
        <v>991</v>
      </c>
      <c r="BJ237" s="367"/>
      <c r="BK237" s="131"/>
      <c r="BL237" s="54"/>
      <c r="BM237" s="367"/>
      <c r="BN237" s="131"/>
      <c r="BO237" s="54"/>
      <c r="BP237" s="367"/>
      <c r="BQ237" s="131"/>
      <c r="BR237" s="54"/>
      <c r="BS237" s="367"/>
      <c r="BT237" s="131"/>
      <c r="BU237" s="54"/>
      <c r="BV237" s="367"/>
      <c r="BW237" s="131"/>
      <c r="BX237" s="54"/>
      <c r="BY237" s="367"/>
      <c r="BZ237" s="131"/>
      <c r="CA237" s="54"/>
      <c r="CB237" s="367"/>
      <c r="CC237" s="131"/>
      <c r="CD237" s="54"/>
      <c r="CE237" s="367"/>
      <c r="CF237" s="131"/>
      <c r="CG237" s="54"/>
    </row>
    <row r="238" spans="13:85" x14ac:dyDescent="0.25">
      <c r="M238" s="513" t="s">
        <v>385</v>
      </c>
      <c r="N238" t="s">
        <v>267</v>
      </c>
      <c r="R238" t="s">
        <v>268</v>
      </c>
      <c r="AD238" s="372" t="s">
        <v>988</v>
      </c>
      <c r="AE238" s="372" t="s">
        <v>115</v>
      </c>
      <c r="AF238" s="125" t="s">
        <v>115</v>
      </c>
      <c r="AG238" s="366"/>
      <c r="AH238" s="368"/>
      <c r="AI238" s="232"/>
      <c r="AJ238" s="366"/>
      <c r="AK238" s="368"/>
      <c r="AL238" s="232"/>
      <c r="AM238" s="366"/>
      <c r="AN238" s="368"/>
      <c r="AO238" s="232"/>
      <c r="AP238" s="366"/>
      <c r="AQ238" s="368"/>
      <c r="AR238" s="232"/>
      <c r="AS238" s="366"/>
      <c r="AT238" s="368"/>
      <c r="AU238" s="232"/>
      <c r="AV238" s="366"/>
      <c r="AW238" s="368"/>
      <c r="AX238" s="232"/>
      <c r="AY238" s="366"/>
      <c r="AZ238" s="368"/>
      <c r="BA238" s="232"/>
      <c r="BB238" s="366"/>
      <c r="BC238" s="368"/>
      <c r="BD238" s="232"/>
      <c r="BG238" s="372" t="s">
        <v>988</v>
      </c>
      <c r="BH238" s="372" t="s">
        <v>115</v>
      </c>
      <c r="BI238" s="125" t="s">
        <v>115</v>
      </c>
      <c r="BJ238" s="366"/>
      <c r="BK238" s="368"/>
      <c r="BL238" s="232"/>
      <c r="BM238" s="366"/>
      <c r="BN238" s="368"/>
      <c r="BO238" s="232"/>
      <c r="BP238" s="366"/>
      <c r="BQ238" s="368"/>
      <c r="BR238" s="232"/>
      <c r="BS238" s="366"/>
      <c r="BT238" s="368"/>
      <c r="BU238" s="232"/>
      <c r="BV238" s="366"/>
      <c r="BW238" s="368"/>
      <c r="BX238" s="232"/>
      <c r="BY238" s="366"/>
      <c r="BZ238" s="368"/>
      <c r="CA238" s="232"/>
      <c r="CB238" s="366"/>
      <c r="CC238" s="368"/>
      <c r="CD238" s="232"/>
      <c r="CE238" s="366"/>
      <c r="CF238" s="368"/>
      <c r="CG238" s="232"/>
    </row>
    <row r="239" spans="13:85" x14ac:dyDescent="0.25">
      <c r="N239" t="s">
        <v>269</v>
      </c>
      <c r="R239" t="s">
        <v>26</v>
      </c>
      <c r="AD239" s="373"/>
      <c r="AE239" s="373" t="s">
        <v>115</v>
      </c>
      <c r="AF239" s="96" t="s">
        <v>990</v>
      </c>
      <c r="AG239" s="65"/>
      <c r="AH239" s="53"/>
      <c r="AI239" s="68"/>
      <c r="AJ239" s="65"/>
      <c r="AK239" s="53"/>
      <c r="AL239" s="68"/>
      <c r="AM239" s="65"/>
      <c r="AN239" s="53"/>
      <c r="AO239" s="68"/>
      <c r="AP239" s="65"/>
      <c r="AQ239" s="53"/>
      <c r="AR239" s="68"/>
      <c r="AS239" s="65"/>
      <c r="AT239" s="53"/>
      <c r="AU239" s="68"/>
      <c r="AV239" s="65"/>
      <c r="AW239" s="53"/>
      <c r="AX239" s="68"/>
      <c r="AY239" s="65"/>
      <c r="AZ239" s="53"/>
      <c r="BA239" s="68"/>
      <c r="BB239" s="65"/>
      <c r="BC239" s="53"/>
      <c r="BD239" s="68"/>
      <c r="BG239" s="373"/>
      <c r="BH239" s="373" t="s">
        <v>115</v>
      </c>
      <c r="BI239" s="96" t="s">
        <v>990</v>
      </c>
      <c r="BJ239" s="65"/>
      <c r="BK239" s="53"/>
      <c r="BL239" s="68"/>
      <c r="BM239" s="65"/>
      <c r="BN239" s="53"/>
      <c r="BO239" s="68"/>
      <c r="BP239" s="65"/>
      <c r="BQ239" s="53"/>
      <c r="BR239" s="68"/>
      <c r="BS239" s="65"/>
      <c r="BT239" s="53"/>
      <c r="BU239" s="68"/>
      <c r="BV239" s="65"/>
      <c r="BW239" s="53"/>
      <c r="BX239" s="68"/>
      <c r="BY239" s="65"/>
      <c r="BZ239" s="53"/>
      <c r="CA239" s="68"/>
      <c r="CB239" s="65"/>
      <c r="CC239" s="53"/>
      <c r="CD239" s="68"/>
      <c r="CE239" s="65"/>
      <c r="CF239" s="53"/>
      <c r="CG239" s="68"/>
    </row>
    <row r="240" spans="13:85" ht="15.75" thickBot="1" x14ac:dyDescent="0.3">
      <c r="N240" t="s">
        <v>351</v>
      </c>
      <c r="R240" t="s">
        <v>27</v>
      </c>
      <c r="AD240" s="374"/>
      <c r="AE240" s="374" t="s">
        <v>115</v>
      </c>
      <c r="AF240" s="97" t="s">
        <v>991</v>
      </c>
      <c r="AG240" s="367"/>
      <c r="AH240" s="131"/>
      <c r="AI240" s="54"/>
      <c r="AJ240" s="367"/>
      <c r="AK240" s="131"/>
      <c r="AL240" s="54"/>
      <c r="AM240" s="367"/>
      <c r="AN240" s="131"/>
      <c r="AO240" s="54"/>
      <c r="AP240" s="367"/>
      <c r="AQ240" s="131"/>
      <c r="AR240" s="54"/>
      <c r="AS240" s="367"/>
      <c r="AT240" s="131"/>
      <c r="AU240" s="54"/>
      <c r="AV240" s="367"/>
      <c r="AW240" s="131"/>
      <c r="AX240" s="54"/>
      <c r="AY240" s="367"/>
      <c r="AZ240" s="131"/>
      <c r="BA240" s="54"/>
      <c r="BB240" s="367"/>
      <c r="BC240" s="131"/>
      <c r="BD240" s="54"/>
      <c r="BG240" s="374"/>
      <c r="BH240" s="374" t="s">
        <v>115</v>
      </c>
      <c r="BI240" s="97" t="s">
        <v>991</v>
      </c>
      <c r="BJ240" s="367"/>
      <c r="BK240" s="131"/>
      <c r="BL240" s="54"/>
      <c r="BM240" s="367"/>
      <c r="BN240" s="131"/>
      <c r="BO240" s="54"/>
      <c r="BP240" s="367"/>
      <c r="BQ240" s="131"/>
      <c r="BR240" s="54"/>
      <c r="BS240" s="367"/>
      <c r="BT240" s="131"/>
      <c r="BU240" s="54"/>
      <c r="BV240" s="367"/>
      <c r="BW240" s="131"/>
      <c r="BX240" s="54"/>
      <c r="BY240" s="367"/>
      <c r="BZ240" s="131"/>
      <c r="CA240" s="54"/>
      <c r="CB240" s="367"/>
      <c r="CC240" s="131"/>
      <c r="CD240" s="54"/>
      <c r="CE240" s="367"/>
      <c r="CF240" s="131"/>
      <c r="CG240" s="54"/>
    </row>
    <row r="241" spans="13:85" x14ac:dyDescent="0.25">
      <c r="N241" t="s">
        <v>352</v>
      </c>
      <c r="R241" t="s">
        <v>185</v>
      </c>
      <c r="AD241" s="372" t="s">
        <v>3050</v>
      </c>
      <c r="AE241" s="372" t="s">
        <v>115</v>
      </c>
      <c r="AF241" s="125" t="s">
        <v>115</v>
      </c>
      <c r="AG241" s="366"/>
      <c r="AH241" s="368"/>
      <c r="AI241" s="232"/>
      <c r="AJ241" s="366"/>
      <c r="AK241" s="368"/>
      <c r="AL241" s="232"/>
      <c r="AM241" s="366"/>
      <c r="AN241" s="368"/>
      <c r="AO241" s="232"/>
      <c r="AP241" s="366"/>
      <c r="AQ241" s="368"/>
      <c r="AR241" s="232"/>
      <c r="AS241" s="366"/>
      <c r="AT241" s="368"/>
      <c r="AU241" s="232"/>
      <c r="AV241" s="366"/>
      <c r="AW241" s="368"/>
      <c r="AX241" s="232"/>
      <c r="AY241" s="366"/>
      <c r="AZ241" s="368"/>
      <c r="BA241" s="232"/>
      <c r="BB241" s="366"/>
      <c r="BC241" s="368"/>
      <c r="BD241" s="232"/>
      <c r="BG241" s="372" t="s">
        <v>3050</v>
      </c>
      <c r="BH241" s="372" t="s">
        <v>115</v>
      </c>
      <c r="BI241" s="125" t="s">
        <v>115</v>
      </c>
      <c r="BJ241" s="366"/>
      <c r="BK241" s="368"/>
      <c r="BL241" s="232"/>
      <c r="BM241" s="366"/>
      <c r="BN241" s="368"/>
      <c r="BO241" s="232"/>
      <c r="BP241" s="366"/>
      <c r="BQ241" s="368"/>
      <c r="BR241" s="232"/>
      <c r="BS241" s="366"/>
      <c r="BT241" s="368"/>
      <c r="BU241" s="232"/>
      <c r="BV241" s="366"/>
      <c r="BW241" s="368"/>
      <c r="BX241" s="232"/>
      <c r="BY241" s="366"/>
      <c r="BZ241" s="368"/>
      <c r="CA241" s="232"/>
      <c r="CB241" s="366"/>
      <c r="CC241" s="368"/>
      <c r="CD241" s="232"/>
      <c r="CE241" s="366"/>
      <c r="CF241" s="368"/>
      <c r="CG241" s="232"/>
    </row>
    <row r="242" spans="13:85" x14ac:dyDescent="0.25">
      <c r="N242" t="s">
        <v>386</v>
      </c>
      <c r="R242" t="s">
        <v>164</v>
      </c>
      <c r="AD242" s="373"/>
      <c r="AE242" s="373" t="s">
        <v>115</v>
      </c>
      <c r="AF242" s="96" t="s">
        <v>990</v>
      </c>
      <c r="AG242" s="129"/>
      <c r="AH242" s="52"/>
      <c r="AI242" s="66"/>
      <c r="AJ242" s="129"/>
      <c r="AK242" s="52"/>
      <c r="AL242" s="66"/>
      <c r="AM242" s="129"/>
      <c r="AN242" s="52"/>
      <c r="AO242" s="66"/>
      <c r="AP242" s="129"/>
      <c r="AQ242" s="52"/>
      <c r="AR242" s="66"/>
      <c r="AS242" s="129"/>
      <c r="AT242" s="52"/>
      <c r="AU242" s="66"/>
      <c r="AV242" s="129"/>
      <c r="AW242" s="52"/>
      <c r="AX242" s="66"/>
      <c r="AY242" s="129"/>
      <c r="AZ242" s="52"/>
      <c r="BA242" s="66"/>
      <c r="BB242" s="129"/>
      <c r="BC242" s="52"/>
      <c r="BD242" s="66"/>
      <c r="BG242" s="373"/>
      <c r="BH242" s="373" t="s">
        <v>115</v>
      </c>
      <c r="BI242" s="96" t="s">
        <v>990</v>
      </c>
      <c r="BJ242" s="129"/>
      <c r="BK242" s="52"/>
      <c r="BL242" s="66"/>
      <c r="BM242" s="129"/>
      <c r="BN242" s="52"/>
      <c r="BO242" s="66"/>
      <c r="BP242" s="129"/>
      <c r="BQ242" s="52"/>
      <c r="BR242" s="66"/>
      <c r="BS242" s="129"/>
      <c r="BT242" s="52"/>
      <c r="BU242" s="66"/>
      <c r="BV242" s="129"/>
      <c r="BW242" s="52"/>
      <c r="BX242" s="66"/>
      <c r="BY242" s="129"/>
      <c r="BZ242" s="52"/>
      <c r="CA242" s="66"/>
      <c r="CB242" s="129"/>
      <c r="CC242" s="52"/>
      <c r="CD242" s="66"/>
      <c r="CE242" s="129"/>
      <c r="CF242" s="52"/>
      <c r="CG242" s="66"/>
    </row>
    <row r="243" spans="13:85" ht="15.75" thickBot="1" x14ac:dyDescent="0.3">
      <c r="N243" t="s">
        <v>270</v>
      </c>
      <c r="R243" t="s">
        <v>179</v>
      </c>
      <c r="AD243" s="374"/>
      <c r="AE243" s="374" t="s">
        <v>115</v>
      </c>
      <c r="AF243" s="97" t="s">
        <v>991</v>
      </c>
      <c r="AG243" s="50"/>
      <c r="AH243" s="130"/>
      <c r="AI243" s="51"/>
      <c r="AJ243" s="50"/>
      <c r="AK243" s="130"/>
      <c r="AL243" s="51"/>
      <c r="AM243" s="50"/>
      <c r="AN243" s="130"/>
      <c r="AO243" s="51"/>
      <c r="AP243" s="50"/>
      <c r="AQ243" s="130"/>
      <c r="AR243" s="51"/>
      <c r="AS243" s="50"/>
      <c r="AT243" s="130"/>
      <c r="AU243" s="51"/>
      <c r="AV243" s="50"/>
      <c r="AW243" s="130"/>
      <c r="AX243" s="51"/>
      <c r="AY243" s="50"/>
      <c r="AZ243" s="130"/>
      <c r="BA243" s="51"/>
      <c r="BB243" s="50"/>
      <c r="BC243" s="130"/>
      <c r="BD243" s="51"/>
      <c r="BG243" s="374"/>
      <c r="BH243" s="374" t="s">
        <v>115</v>
      </c>
      <c r="BI243" s="97" t="s">
        <v>991</v>
      </c>
      <c r="BJ243" s="50"/>
      <c r="BK243" s="130"/>
      <c r="BL243" s="51"/>
      <c r="BM243" s="50"/>
      <c r="BN243" s="130"/>
      <c r="BO243" s="51"/>
      <c r="BP243" s="50"/>
      <c r="BQ243" s="130"/>
      <c r="BR243" s="51"/>
      <c r="BS243" s="50"/>
      <c r="BT243" s="130"/>
      <c r="BU243" s="51"/>
      <c r="BV243" s="50"/>
      <c r="BW243" s="130"/>
      <c r="BX243" s="51"/>
      <c r="BY243" s="50"/>
      <c r="BZ243" s="130"/>
      <c r="CA243" s="51"/>
      <c r="CB243" s="50"/>
      <c r="CC243" s="130"/>
      <c r="CD243" s="51"/>
      <c r="CE243" s="50"/>
      <c r="CF243" s="130"/>
      <c r="CG243" s="51"/>
    </row>
    <row r="244" spans="13:85" x14ac:dyDescent="0.25">
      <c r="N244" t="s">
        <v>350</v>
      </c>
      <c r="R244" t="s">
        <v>176</v>
      </c>
      <c r="AD244" s="375" t="s">
        <v>986</v>
      </c>
      <c r="AE244" s="375" t="s">
        <v>998</v>
      </c>
      <c r="AF244" s="125" t="s">
        <v>115</v>
      </c>
      <c r="AG244" s="366"/>
      <c r="AH244" s="368"/>
      <c r="AI244" s="232"/>
      <c r="AJ244" s="366"/>
      <c r="AK244" s="368"/>
      <c r="AL244" s="232"/>
      <c r="AM244" s="366"/>
      <c r="AN244" s="368"/>
      <c r="AO244" s="232"/>
      <c r="AP244" s="366"/>
      <c r="AQ244" s="368"/>
      <c r="AR244" s="232"/>
      <c r="AS244" s="366"/>
      <c r="AT244" s="368"/>
      <c r="AU244" s="232"/>
      <c r="AV244" s="366"/>
      <c r="AW244" s="368"/>
      <c r="AX244" s="232"/>
      <c r="AY244" s="366"/>
      <c r="AZ244" s="368"/>
      <c r="BA244" s="232"/>
      <c r="BB244" s="366"/>
      <c r="BC244" s="368"/>
      <c r="BD244" s="232"/>
      <c r="BG244" s="375" t="s">
        <v>986</v>
      </c>
      <c r="BH244" s="375" t="s">
        <v>998</v>
      </c>
      <c r="BI244" s="125" t="s">
        <v>115</v>
      </c>
      <c r="BJ244" s="366"/>
      <c r="BK244" s="368"/>
      <c r="BL244" s="232"/>
      <c r="BM244" s="366"/>
      <c r="BN244" s="368"/>
      <c r="BO244" s="232"/>
      <c r="BP244" s="366"/>
      <c r="BQ244" s="368"/>
      <c r="BR244" s="232"/>
      <c r="BS244" s="366"/>
      <c r="BT244" s="368"/>
      <c r="BU244" s="232"/>
      <c r="BV244" s="366"/>
      <c r="BW244" s="368"/>
      <c r="BX244" s="232"/>
      <c r="BY244" s="366"/>
      <c r="BZ244" s="368"/>
      <c r="CA244" s="232"/>
      <c r="CB244" s="366"/>
      <c r="CC244" s="368"/>
      <c r="CD244" s="232"/>
      <c r="CE244" s="366"/>
      <c r="CF244" s="368"/>
      <c r="CG244" s="232"/>
    </row>
    <row r="245" spans="13:85" x14ac:dyDescent="0.25">
      <c r="N245" t="s">
        <v>388</v>
      </c>
      <c r="R245" t="s">
        <v>177</v>
      </c>
      <c r="AD245" s="376"/>
      <c r="AE245" s="376" t="s">
        <v>998</v>
      </c>
      <c r="AF245" s="96" t="s">
        <v>990</v>
      </c>
      <c r="AG245" s="65"/>
      <c r="AH245" s="53"/>
      <c r="AI245" s="68"/>
      <c r="AJ245" s="65"/>
      <c r="AK245" s="53"/>
      <c r="AL245" s="68"/>
      <c r="AM245" s="65"/>
      <c r="AN245" s="53"/>
      <c r="AO245" s="68"/>
      <c r="AP245" s="65"/>
      <c r="AQ245" s="53"/>
      <c r="AR245" s="68"/>
      <c r="AS245" s="65"/>
      <c r="AT245" s="53"/>
      <c r="AU245" s="68"/>
      <c r="AV245" s="65"/>
      <c r="AW245" s="53"/>
      <c r="AX245" s="68"/>
      <c r="AY245" s="65"/>
      <c r="AZ245" s="53"/>
      <c r="BA245" s="68"/>
      <c r="BB245" s="65"/>
      <c r="BC245" s="53"/>
      <c r="BD245" s="68"/>
      <c r="BG245" s="376"/>
      <c r="BH245" s="376" t="s">
        <v>998</v>
      </c>
      <c r="BI245" s="96" t="s">
        <v>990</v>
      </c>
      <c r="BJ245" s="65"/>
      <c r="BK245" s="53"/>
      <c r="BL245" s="68"/>
      <c r="BM245" s="65"/>
      <c r="BN245" s="53"/>
      <c r="BO245" s="68"/>
      <c r="BP245" s="65"/>
      <c r="BQ245" s="53"/>
      <c r="BR245" s="68"/>
      <c r="BS245" s="65"/>
      <c r="BT245" s="53"/>
      <c r="BU245" s="68"/>
      <c r="BV245" s="65"/>
      <c r="BW245" s="53"/>
      <c r="BX245" s="68"/>
      <c r="BY245" s="65"/>
      <c r="BZ245" s="53"/>
      <c r="CA245" s="68"/>
      <c r="CB245" s="65"/>
      <c r="CC245" s="53"/>
      <c r="CD245" s="68"/>
      <c r="CE245" s="65"/>
      <c r="CF245" s="53"/>
      <c r="CG245" s="68"/>
    </row>
    <row r="246" spans="13:85" ht="15.75" thickBot="1" x14ac:dyDescent="0.3">
      <c r="N246" t="s">
        <v>389</v>
      </c>
      <c r="R246" t="s">
        <v>178</v>
      </c>
      <c r="AD246" s="377"/>
      <c r="AE246" s="377" t="s">
        <v>998</v>
      </c>
      <c r="AF246" s="97" t="s">
        <v>991</v>
      </c>
      <c r="AG246" s="367"/>
      <c r="AH246" s="131"/>
      <c r="AI246" s="54"/>
      <c r="AJ246" s="367"/>
      <c r="AK246" s="131"/>
      <c r="AL246" s="54"/>
      <c r="AM246" s="367"/>
      <c r="AN246" s="131"/>
      <c r="AO246" s="54"/>
      <c r="AP246" s="367"/>
      <c r="AQ246" s="131"/>
      <c r="AR246" s="54"/>
      <c r="AS246" s="367"/>
      <c r="AT246" s="131"/>
      <c r="AU246" s="54"/>
      <c r="AV246" s="367"/>
      <c r="AW246" s="131"/>
      <c r="AX246" s="54"/>
      <c r="AY246" s="367"/>
      <c r="AZ246" s="131"/>
      <c r="BA246" s="54"/>
      <c r="BB246" s="367"/>
      <c r="BC246" s="131"/>
      <c r="BD246" s="54"/>
      <c r="BG246" s="377"/>
      <c r="BH246" s="377" t="s">
        <v>998</v>
      </c>
      <c r="BI246" s="97" t="s">
        <v>991</v>
      </c>
      <c r="BJ246" s="367"/>
      <c r="BK246" s="131"/>
      <c r="BL246" s="54"/>
      <c r="BM246" s="367"/>
      <c r="BN246" s="131"/>
      <c r="BO246" s="54"/>
      <c r="BP246" s="367"/>
      <c r="BQ246" s="131"/>
      <c r="BR246" s="54"/>
      <c r="BS246" s="367"/>
      <c r="BT246" s="131"/>
      <c r="BU246" s="54"/>
      <c r="BV246" s="367"/>
      <c r="BW246" s="131"/>
      <c r="BX246" s="54"/>
      <c r="BY246" s="367"/>
      <c r="BZ246" s="131"/>
      <c r="CA246" s="54"/>
      <c r="CB246" s="367"/>
      <c r="CC246" s="131"/>
      <c r="CD246" s="54"/>
      <c r="CE246" s="367"/>
      <c r="CF246" s="131"/>
      <c r="CG246" s="54"/>
    </row>
    <row r="247" spans="13:85" x14ac:dyDescent="0.25">
      <c r="N247" t="s">
        <v>353</v>
      </c>
      <c r="R247" t="s">
        <v>188</v>
      </c>
      <c r="AD247" s="375" t="s">
        <v>987</v>
      </c>
      <c r="AE247" s="375" t="s">
        <v>998</v>
      </c>
      <c r="AF247" s="125" t="s">
        <v>115</v>
      </c>
      <c r="AG247" s="366"/>
      <c r="AH247" s="368"/>
      <c r="AI247" s="232"/>
      <c r="AJ247" s="366"/>
      <c r="AK247" s="368"/>
      <c r="AL247" s="232"/>
      <c r="AM247" s="366"/>
      <c r="AN247" s="368"/>
      <c r="AO247" s="232"/>
      <c r="AP247" s="366"/>
      <c r="AQ247" s="368"/>
      <c r="AR247" s="232"/>
      <c r="AS247" s="366"/>
      <c r="AT247" s="368"/>
      <c r="AU247" s="232"/>
      <c r="AV247" s="366"/>
      <c r="AW247" s="368"/>
      <c r="AX247" s="232"/>
      <c r="AY247" s="366"/>
      <c r="AZ247" s="368"/>
      <c r="BA247" s="232"/>
      <c r="BB247" s="366"/>
      <c r="BC247" s="368"/>
      <c r="BD247" s="232"/>
      <c r="BG247" s="375" t="s">
        <v>987</v>
      </c>
      <c r="BH247" s="375" t="s">
        <v>998</v>
      </c>
      <c r="BI247" s="125" t="s">
        <v>115</v>
      </c>
      <c r="BJ247" s="366"/>
      <c r="BK247" s="368"/>
      <c r="BL247" s="232"/>
      <c r="BM247" s="366"/>
      <c r="BN247" s="368"/>
      <c r="BO247" s="232"/>
      <c r="BP247" s="366"/>
      <c r="BQ247" s="368"/>
      <c r="BR247" s="232"/>
      <c r="BS247" s="366"/>
      <c r="BT247" s="368"/>
      <c r="BU247" s="232"/>
      <c r="BV247" s="366"/>
      <c r="BW247" s="368"/>
      <c r="BX247" s="232"/>
      <c r="BY247" s="366"/>
      <c r="BZ247" s="368"/>
      <c r="CA247" s="232"/>
      <c r="CB247" s="366"/>
      <c r="CC247" s="368"/>
      <c r="CD247" s="232"/>
      <c r="CE247" s="366"/>
      <c r="CF247" s="368"/>
      <c r="CG247" s="232"/>
    </row>
    <row r="248" spans="13:85" x14ac:dyDescent="0.25">
      <c r="N248" t="s">
        <v>46</v>
      </c>
      <c r="R248" t="s">
        <v>181</v>
      </c>
      <c r="AD248" s="376"/>
      <c r="AE248" s="376" t="s">
        <v>998</v>
      </c>
      <c r="AF248" s="96" t="s">
        <v>990</v>
      </c>
      <c r="AG248" s="65"/>
      <c r="AH248" s="53"/>
      <c r="AI248" s="68"/>
      <c r="AJ248" s="65"/>
      <c r="AK248" s="53"/>
      <c r="AL248" s="68"/>
      <c r="AM248" s="65"/>
      <c r="AN248" s="53"/>
      <c r="AO248" s="68"/>
      <c r="AP248" s="65"/>
      <c r="AQ248" s="53"/>
      <c r="AR248" s="68"/>
      <c r="AS248" s="65"/>
      <c r="AT248" s="53"/>
      <c r="AU248" s="68"/>
      <c r="AV248" s="65"/>
      <c r="AW248" s="53"/>
      <c r="AX248" s="68"/>
      <c r="AY248" s="65"/>
      <c r="AZ248" s="53"/>
      <c r="BA248" s="68"/>
      <c r="BB248" s="65"/>
      <c r="BC248" s="53"/>
      <c r="BD248" s="68"/>
      <c r="BG248" s="376"/>
      <c r="BH248" s="376" t="s">
        <v>998</v>
      </c>
      <c r="BI248" s="96" t="s">
        <v>990</v>
      </c>
      <c r="BJ248" s="65"/>
      <c r="BK248" s="53"/>
      <c r="BL248" s="68"/>
      <c r="BM248" s="65"/>
      <c r="BN248" s="53"/>
      <c r="BO248" s="68"/>
      <c r="BP248" s="65"/>
      <c r="BQ248" s="53"/>
      <c r="BR248" s="68"/>
      <c r="BS248" s="65"/>
      <c r="BT248" s="53"/>
      <c r="BU248" s="68"/>
      <c r="BV248" s="65"/>
      <c r="BW248" s="53"/>
      <c r="BX248" s="68"/>
      <c r="BY248" s="65"/>
      <c r="BZ248" s="53"/>
      <c r="CA248" s="68"/>
      <c r="CB248" s="65"/>
      <c r="CC248" s="53"/>
      <c r="CD248" s="68"/>
      <c r="CE248" s="65"/>
      <c r="CF248" s="53"/>
      <c r="CG248" s="68"/>
    </row>
    <row r="249" spans="13:85" ht="15.75" thickBot="1" x14ac:dyDescent="0.3">
      <c r="N249" t="s">
        <v>387</v>
      </c>
      <c r="R249" t="s">
        <v>165</v>
      </c>
      <c r="AD249" s="377"/>
      <c r="AE249" s="377" t="s">
        <v>998</v>
      </c>
      <c r="AF249" s="97" t="s">
        <v>991</v>
      </c>
      <c r="AG249" s="367"/>
      <c r="AH249" s="131"/>
      <c r="AI249" s="54"/>
      <c r="AJ249" s="367"/>
      <c r="AK249" s="131"/>
      <c r="AL249" s="54"/>
      <c r="AM249" s="367"/>
      <c r="AN249" s="131"/>
      <c r="AO249" s="54"/>
      <c r="AP249" s="367"/>
      <c r="AQ249" s="131"/>
      <c r="AR249" s="54"/>
      <c r="AS249" s="367"/>
      <c r="AT249" s="131"/>
      <c r="AU249" s="54"/>
      <c r="AV249" s="367"/>
      <c r="AW249" s="131"/>
      <c r="AX249" s="54"/>
      <c r="AY249" s="367"/>
      <c r="AZ249" s="131"/>
      <c r="BA249" s="54"/>
      <c r="BB249" s="367"/>
      <c r="BC249" s="131"/>
      <c r="BD249" s="54"/>
      <c r="BG249" s="377"/>
      <c r="BH249" s="377" t="s">
        <v>998</v>
      </c>
      <c r="BI249" s="97" t="s">
        <v>991</v>
      </c>
      <c r="BJ249" s="367"/>
      <c r="BK249" s="131"/>
      <c r="BL249" s="54"/>
      <c r="BM249" s="367"/>
      <c r="BN249" s="131"/>
      <c r="BO249" s="54"/>
      <c r="BP249" s="367"/>
      <c r="BQ249" s="131"/>
      <c r="BR249" s="54"/>
      <c r="BS249" s="367"/>
      <c r="BT249" s="131"/>
      <c r="BU249" s="54"/>
      <c r="BV249" s="367"/>
      <c r="BW249" s="131"/>
      <c r="BX249" s="54"/>
      <c r="BY249" s="367"/>
      <c r="BZ249" s="131"/>
      <c r="CA249" s="54"/>
      <c r="CB249" s="367"/>
      <c r="CC249" s="131"/>
      <c r="CD249" s="54"/>
      <c r="CE249" s="367"/>
      <c r="CF249" s="131"/>
      <c r="CG249" s="54"/>
    </row>
    <row r="250" spans="13:85" x14ac:dyDescent="0.25">
      <c r="O250" t="s">
        <v>2136</v>
      </c>
      <c r="R250" t="s">
        <v>412</v>
      </c>
      <c r="AD250" s="375" t="s">
        <v>988</v>
      </c>
      <c r="AE250" s="375" t="s">
        <v>998</v>
      </c>
      <c r="AF250" s="125" t="s">
        <v>115</v>
      </c>
      <c r="AG250" s="366"/>
      <c r="AH250" s="368"/>
      <c r="AI250" s="232"/>
      <c r="AJ250" s="366"/>
      <c r="AK250" s="368"/>
      <c r="AL250" s="232"/>
      <c r="AM250" s="366"/>
      <c r="AN250" s="368"/>
      <c r="AO250" s="232"/>
      <c r="AP250" s="366"/>
      <c r="AQ250" s="368"/>
      <c r="AR250" s="232"/>
      <c r="AS250" s="366"/>
      <c r="AT250" s="368"/>
      <c r="AU250" s="232"/>
      <c r="AV250" s="366"/>
      <c r="AW250" s="368"/>
      <c r="AX250" s="232"/>
      <c r="AY250" s="366"/>
      <c r="AZ250" s="368"/>
      <c r="BA250" s="232"/>
      <c r="BB250" s="366"/>
      <c r="BC250" s="368"/>
      <c r="BD250" s="232"/>
      <c r="BG250" s="375" t="s">
        <v>988</v>
      </c>
      <c r="BH250" s="375" t="s">
        <v>998</v>
      </c>
      <c r="BI250" s="125" t="s">
        <v>115</v>
      </c>
      <c r="BJ250" s="366"/>
      <c r="BK250" s="368"/>
      <c r="BL250" s="232"/>
      <c r="BM250" s="366"/>
      <c r="BN250" s="368"/>
      <c r="BO250" s="232"/>
      <c r="BP250" s="366"/>
      <c r="BQ250" s="368"/>
      <c r="BR250" s="232"/>
      <c r="BS250" s="366"/>
      <c r="BT250" s="368"/>
      <c r="BU250" s="232"/>
      <c r="BV250" s="366"/>
      <c r="BW250" s="368"/>
      <c r="BX250" s="232"/>
      <c r="BY250" s="366"/>
      <c r="BZ250" s="368"/>
      <c r="CA250" s="232"/>
      <c r="CB250" s="366"/>
      <c r="CC250" s="368"/>
      <c r="CD250" s="232"/>
      <c r="CE250" s="366"/>
      <c r="CF250" s="368"/>
      <c r="CG250" s="232"/>
    </row>
    <row r="251" spans="13:85" x14ac:dyDescent="0.25">
      <c r="AD251" s="376"/>
      <c r="AE251" s="376" t="s">
        <v>998</v>
      </c>
      <c r="AF251" s="96" t="s">
        <v>990</v>
      </c>
      <c r="AG251" s="65"/>
      <c r="AH251" s="53"/>
      <c r="AI251" s="68"/>
      <c r="AJ251" s="65"/>
      <c r="AK251" s="53"/>
      <c r="AL251" s="68"/>
      <c r="AM251" s="65"/>
      <c r="AN251" s="53"/>
      <c r="AO251" s="68"/>
      <c r="AP251" s="65"/>
      <c r="AQ251" s="53"/>
      <c r="AR251" s="68"/>
      <c r="AS251" s="65"/>
      <c r="AT251" s="53"/>
      <c r="AU251" s="68"/>
      <c r="AV251" s="65"/>
      <c r="AW251" s="53"/>
      <c r="AX251" s="68"/>
      <c r="AY251" s="65"/>
      <c r="AZ251" s="53"/>
      <c r="BA251" s="68"/>
      <c r="BB251" s="65"/>
      <c r="BC251" s="53"/>
      <c r="BD251" s="68"/>
      <c r="BG251" s="376"/>
      <c r="BH251" s="376" t="s">
        <v>998</v>
      </c>
      <c r="BI251" s="96" t="s">
        <v>990</v>
      </c>
      <c r="BJ251" s="65"/>
      <c r="BK251" s="53"/>
      <c r="BL251" s="68"/>
      <c r="BM251" s="65"/>
      <c r="BN251" s="53"/>
      <c r="BO251" s="68"/>
      <c r="BP251" s="65"/>
      <c r="BQ251" s="53"/>
      <c r="BR251" s="68"/>
      <c r="BS251" s="65"/>
      <c r="BT251" s="53"/>
      <c r="BU251" s="68"/>
      <c r="BV251" s="65"/>
      <c r="BW251" s="53"/>
      <c r="BX251" s="68"/>
      <c r="BY251" s="65"/>
      <c r="BZ251" s="53"/>
      <c r="CA251" s="68"/>
      <c r="CB251" s="65"/>
      <c r="CC251" s="53"/>
      <c r="CD251" s="68"/>
      <c r="CE251" s="65"/>
      <c r="CF251" s="53"/>
      <c r="CG251" s="68"/>
    </row>
    <row r="252" spans="13:85" ht="15.75" thickBot="1" x14ac:dyDescent="0.3">
      <c r="M252" s="513" t="s">
        <v>450</v>
      </c>
      <c r="N252" t="s">
        <v>3810</v>
      </c>
      <c r="R252" t="s">
        <v>3834</v>
      </c>
      <c r="AD252" s="377"/>
      <c r="AE252" s="377" t="s">
        <v>998</v>
      </c>
      <c r="AF252" s="97" t="s">
        <v>991</v>
      </c>
      <c r="AG252" s="367"/>
      <c r="AH252" s="131"/>
      <c r="AI252" s="54"/>
      <c r="AJ252" s="367"/>
      <c r="AK252" s="131"/>
      <c r="AL252" s="54"/>
      <c r="AM252" s="367"/>
      <c r="AN252" s="131"/>
      <c r="AO252" s="54"/>
      <c r="AP252" s="367"/>
      <c r="AQ252" s="131"/>
      <c r="AR252" s="54"/>
      <c r="AS252" s="367"/>
      <c r="AT252" s="131"/>
      <c r="AU252" s="54"/>
      <c r="AV252" s="367"/>
      <c r="AW252" s="131"/>
      <c r="AX252" s="54"/>
      <c r="AY252" s="367"/>
      <c r="AZ252" s="131"/>
      <c r="BA252" s="54"/>
      <c r="BB252" s="367"/>
      <c r="BC252" s="131"/>
      <c r="BD252" s="54"/>
      <c r="BG252" s="377"/>
      <c r="BH252" s="377" t="s">
        <v>998</v>
      </c>
      <c r="BI252" s="97" t="s">
        <v>991</v>
      </c>
      <c r="BJ252" s="367"/>
      <c r="BK252" s="131"/>
      <c r="BL252" s="54"/>
      <c r="BM252" s="367"/>
      <c r="BN252" s="131"/>
      <c r="BO252" s="54"/>
      <c r="BP252" s="367"/>
      <c r="BQ252" s="131"/>
      <c r="BR252" s="54"/>
      <c r="BS252" s="367"/>
      <c r="BT252" s="131"/>
      <c r="BU252" s="54"/>
      <c r="BV252" s="367"/>
      <c r="BW252" s="131"/>
      <c r="BX252" s="54"/>
      <c r="BY252" s="367"/>
      <c r="BZ252" s="131"/>
      <c r="CA252" s="54"/>
      <c r="CB252" s="367"/>
      <c r="CC252" s="131"/>
      <c r="CD252" s="54"/>
      <c r="CE252" s="367"/>
      <c r="CF252" s="131"/>
      <c r="CG252" s="54"/>
    </row>
    <row r="253" spans="13:85" x14ac:dyDescent="0.25">
      <c r="N253" t="s">
        <v>3812</v>
      </c>
      <c r="R253" t="s">
        <v>3835</v>
      </c>
      <c r="AD253" s="375" t="s">
        <v>3050</v>
      </c>
      <c r="AE253" s="375" t="s">
        <v>998</v>
      </c>
      <c r="AF253" s="125" t="s">
        <v>115</v>
      </c>
      <c r="AG253" s="366"/>
      <c r="AH253" s="368"/>
      <c r="AI253" s="232"/>
      <c r="AJ253" s="366"/>
      <c r="AK253" s="368"/>
      <c r="AL253" s="232"/>
      <c r="AM253" s="366"/>
      <c r="AN253" s="368"/>
      <c r="AO253" s="232"/>
      <c r="AP253" s="366"/>
      <c r="AQ253" s="368"/>
      <c r="AR253" s="232"/>
      <c r="AS253" s="366"/>
      <c r="AT253" s="368"/>
      <c r="AU253" s="232"/>
      <c r="AV253" s="366"/>
      <c r="AW253" s="368"/>
      <c r="AX253" s="232"/>
      <c r="AY253" s="366"/>
      <c r="AZ253" s="368"/>
      <c r="BA253" s="232"/>
      <c r="BB253" s="366"/>
      <c r="BC253" s="368"/>
      <c r="BD253" s="232"/>
      <c r="BG253" s="375" t="s">
        <v>3050</v>
      </c>
      <c r="BH253" s="375" t="s">
        <v>998</v>
      </c>
      <c r="BI253" s="125" t="s">
        <v>115</v>
      </c>
      <c r="BJ253" s="366"/>
      <c r="BK253" s="368"/>
      <c r="BL253" s="232"/>
      <c r="BM253" s="366"/>
      <c r="BN253" s="368"/>
      <c r="BO253" s="232"/>
      <c r="BP253" s="366"/>
      <c r="BQ253" s="368"/>
      <c r="BR253" s="232"/>
      <c r="BS253" s="366"/>
      <c r="BT253" s="368"/>
      <c r="BU253" s="232"/>
      <c r="BV253" s="366"/>
      <c r="BW253" s="368"/>
      <c r="BX253" s="232"/>
      <c r="BY253" s="366"/>
      <c r="BZ253" s="368"/>
      <c r="CA253" s="232"/>
      <c r="CB253" s="366"/>
      <c r="CC253" s="368"/>
      <c r="CD253" s="232"/>
      <c r="CE253" s="366"/>
      <c r="CF253" s="368"/>
      <c r="CG253" s="232"/>
    </row>
    <row r="254" spans="13:85" x14ac:dyDescent="0.25">
      <c r="AD254" s="376"/>
      <c r="AE254" s="376" t="s">
        <v>998</v>
      </c>
      <c r="AF254" s="96" t="s">
        <v>990</v>
      </c>
      <c r="AG254" s="129"/>
      <c r="AH254" s="52"/>
      <c r="AI254" s="66"/>
      <c r="AJ254" s="129"/>
      <c r="AK254" s="52"/>
      <c r="AL254" s="66"/>
      <c r="AM254" s="129"/>
      <c r="AN254" s="52"/>
      <c r="AO254" s="66"/>
      <c r="AP254" s="129"/>
      <c r="AQ254" s="52"/>
      <c r="AR254" s="66"/>
      <c r="AS254" s="129"/>
      <c r="AT254" s="52"/>
      <c r="AU254" s="66"/>
      <c r="AV254" s="129"/>
      <c r="AW254" s="52"/>
      <c r="AX254" s="66"/>
      <c r="AY254" s="129"/>
      <c r="AZ254" s="52"/>
      <c r="BA254" s="66"/>
      <c r="BB254" s="129"/>
      <c r="BC254" s="52"/>
      <c r="BD254" s="66"/>
      <c r="BG254" s="376"/>
      <c r="BH254" s="376" t="s">
        <v>998</v>
      </c>
      <c r="BI254" s="96" t="s">
        <v>990</v>
      </c>
      <c r="BJ254" s="129"/>
      <c r="BK254" s="52"/>
      <c r="BL254" s="66"/>
      <c r="BM254" s="129"/>
      <c r="BN254" s="52"/>
      <c r="BO254" s="66"/>
      <c r="BP254" s="129"/>
      <c r="BQ254" s="52"/>
      <c r="BR254" s="66"/>
      <c r="BS254" s="129"/>
      <c r="BT254" s="52"/>
      <c r="BU254" s="66"/>
      <c r="BV254" s="129"/>
      <c r="BW254" s="52"/>
      <c r="BX254" s="66"/>
      <c r="BY254" s="129"/>
      <c r="BZ254" s="52"/>
      <c r="CA254" s="66"/>
      <c r="CB254" s="129"/>
      <c r="CC254" s="52"/>
      <c r="CD254" s="66"/>
      <c r="CE254" s="129"/>
      <c r="CF254" s="52"/>
      <c r="CG254" s="66"/>
    </row>
    <row r="255" spans="13:85" ht="15.75" thickBot="1" x14ac:dyDescent="0.3">
      <c r="AD255" s="377"/>
      <c r="AE255" s="377" t="s">
        <v>998</v>
      </c>
      <c r="AF255" s="97" t="s">
        <v>991</v>
      </c>
      <c r="AG255" s="50"/>
      <c r="AH255" s="130"/>
      <c r="AI255" s="51"/>
      <c r="AJ255" s="50"/>
      <c r="AK255" s="130"/>
      <c r="AL255" s="51"/>
      <c r="AM255" s="50"/>
      <c r="AN255" s="130"/>
      <c r="AO255" s="51"/>
      <c r="AP255" s="50"/>
      <c r="AQ255" s="130"/>
      <c r="AR255" s="51"/>
      <c r="AS255" s="50"/>
      <c r="AT255" s="130"/>
      <c r="AU255" s="51"/>
      <c r="AV255" s="50"/>
      <c r="AW255" s="130"/>
      <c r="AX255" s="51"/>
      <c r="AY255" s="50"/>
      <c r="AZ255" s="130"/>
      <c r="BA255" s="51"/>
      <c r="BB255" s="50"/>
      <c r="BC255" s="130"/>
      <c r="BD255" s="51"/>
      <c r="BG255" s="377"/>
      <c r="BH255" s="377" t="s">
        <v>998</v>
      </c>
      <c r="BI255" s="97" t="s">
        <v>991</v>
      </c>
      <c r="BJ255" s="50"/>
      <c r="BK255" s="130"/>
      <c r="BL255" s="51"/>
      <c r="BM255" s="50"/>
      <c r="BN255" s="130"/>
      <c r="BO255" s="51"/>
      <c r="BP255" s="50"/>
      <c r="BQ255" s="130"/>
      <c r="BR255" s="51"/>
      <c r="BS255" s="50"/>
      <c r="BT255" s="130"/>
      <c r="BU255" s="51"/>
      <c r="BV255" s="50"/>
      <c r="BW255" s="130"/>
      <c r="BX255" s="51"/>
      <c r="BY255" s="50"/>
      <c r="BZ255" s="130"/>
      <c r="CA255" s="51"/>
      <c r="CB255" s="50"/>
      <c r="CC255" s="130"/>
      <c r="CD255" s="51"/>
      <c r="CE255" s="50"/>
      <c r="CF255" s="130"/>
      <c r="CG255" s="51"/>
    </row>
    <row r="256" spans="13:85" ht="15.75" thickBot="1" x14ac:dyDescent="0.3">
      <c r="AD256" s="378" t="s">
        <v>986</v>
      </c>
      <c r="AE256" s="378" t="s">
        <v>115</v>
      </c>
      <c r="AF256" s="363" t="s">
        <v>989</v>
      </c>
      <c r="AG256" s="356"/>
      <c r="AH256" s="358"/>
      <c r="AI256" s="121"/>
      <c r="AJ256" s="356"/>
      <c r="AK256" s="358"/>
      <c r="AL256" s="121"/>
      <c r="AM256" s="356"/>
      <c r="AN256" s="358"/>
      <c r="AO256" s="121"/>
      <c r="AP256" s="356"/>
      <c r="AQ256" s="358"/>
      <c r="AR256" s="121"/>
      <c r="AS256" s="356"/>
      <c r="AT256" s="358"/>
      <c r="AU256" s="121"/>
      <c r="AV256" s="356"/>
      <c r="AW256" s="358"/>
      <c r="AX256" s="121"/>
      <c r="AY256" s="356"/>
      <c r="AZ256" s="358"/>
      <c r="BA256" s="121"/>
      <c r="BB256" s="356"/>
      <c r="BC256" s="358"/>
      <c r="BD256" s="121"/>
      <c r="BG256" s="378" t="s">
        <v>986</v>
      </c>
      <c r="BH256" s="378" t="s">
        <v>115</v>
      </c>
      <c r="BI256" s="363" t="s">
        <v>989</v>
      </c>
      <c r="BJ256" s="356"/>
      <c r="BK256" s="358"/>
      <c r="BL256" s="121"/>
      <c r="BM256" s="356"/>
      <c r="BN256" s="358"/>
      <c r="BO256" s="121"/>
      <c r="BP256" s="356"/>
      <c r="BQ256" s="358"/>
      <c r="BR256" s="121"/>
      <c r="BS256" s="356"/>
      <c r="BT256" s="358"/>
      <c r="BU256" s="121"/>
      <c r="BV256" s="356"/>
      <c r="BW256" s="358"/>
      <c r="BX256" s="121"/>
      <c r="BY256" s="356"/>
      <c r="BZ256" s="358"/>
      <c r="CA256" s="121"/>
      <c r="CB256" s="356"/>
      <c r="CC256" s="358"/>
      <c r="CD256" s="121"/>
      <c r="CE256" s="356"/>
      <c r="CF256" s="358"/>
      <c r="CG256" s="121"/>
    </row>
    <row r="257" spans="13:85" ht="15.75" thickBot="1" x14ac:dyDescent="0.3">
      <c r="M257" t="s">
        <v>4460</v>
      </c>
      <c r="AD257" s="379" t="s">
        <v>987</v>
      </c>
      <c r="AE257" s="379" t="s">
        <v>115</v>
      </c>
      <c r="AF257" s="97" t="s">
        <v>989</v>
      </c>
      <c r="AG257" s="367"/>
      <c r="AH257" s="131"/>
      <c r="AI257" s="54"/>
      <c r="AJ257" s="367"/>
      <c r="AK257" s="131"/>
      <c r="AL257" s="54"/>
      <c r="AM257" s="367"/>
      <c r="AN257" s="131"/>
      <c r="AO257" s="54"/>
      <c r="AP257" s="367"/>
      <c r="AQ257" s="131"/>
      <c r="AR257" s="54"/>
      <c r="AS257" s="367"/>
      <c r="AT257" s="131"/>
      <c r="AU257" s="54"/>
      <c r="AV257" s="367"/>
      <c r="AW257" s="131"/>
      <c r="AX257" s="54"/>
      <c r="AY257" s="367"/>
      <c r="AZ257" s="131"/>
      <c r="BA257" s="54"/>
      <c r="BB257" s="367"/>
      <c r="BC257" s="131"/>
      <c r="BD257" s="54"/>
      <c r="BG257" s="379" t="s">
        <v>987</v>
      </c>
      <c r="BH257" s="379" t="s">
        <v>115</v>
      </c>
      <c r="BI257" s="97" t="s">
        <v>989</v>
      </c>
      <c r="BJ257" s="367"/>
      <c r="BK257" s="131"/>
      <c r="BL257" s="54"/>
      <c r="BM257" s="367"/>
      <c r="BN257" s="131"/>
      <c r="BO257" s="54"/>
      <c r="BP257" s="367"/>
      <c r="BQ257" s="131"/>
      <c r="BR257" s="54"/>
      <c r="BS257" s="367"/>
      <c r="BT257" s="131"/>
      <c r="BU257" s="54"/>
      <c r="BV257" s="367"/>
      <c r="BW257" s="131"/>
      <c r="BX257" s="54"/>
      <c r="BY257" s="367"/>
      <c r="BZ257" s="131"/>
      <c r="CA257" s="54"/>
      <c r="CB257" s="367"/>
      <c r="CC257" s="131"/>
      <c r="CD257" s="54"/>
      <c r="CE257" s="367"/>
      <c r="CF257" s="131"/>
      <c r="CG257" s="54"/>
    </row>
    <row r="258" spans="13:85" ht="15.75" thickBot="1" x14ac:dyDescent="0.3">
      <c r="AD258" s="379" t="s">
        <v>988</v>
      </c>
      <c r="AE258" s="379" t="s">
        <v>115</v>
      </c>
      <c r="AF258" s="97" t="s">
        <v>989</v>
      </c>
      <c r="AG258" s="50"/>
      <c r="AH258" s="130"/>
      <c r="AI258" s="51"/>
      <c r="AJ258" s="50"/>
      <c r="AK258" s="130"/>
      <c r="AL258" s="51"/>
      <c r="AM258" s="50"/>
      <c r="AN258" s="130"/>
      <c r="AO258" s="51"/>
      <c r="AP258" s="50"/>
      <c r="AQ258" s="130"/>
      <c r="AR258" s="51"/>
      <c r="AS258" s="50"/>
      <c r="AT258" s="130"/>
      <c r="AU258" s="51"/>
      <c r="AV258" s="50"/>
      <c r="AW258" s="130"/>
      <c r="AX258" s="51"/>
      <c r="AY258" s="50"/>
      <c r="AZ258" s="130"/>
      <c r="BA258" s="51"/>
      <c r="BB258" s="50"/>
      <c r="BC258" s="130"/>
      <c r="BD258" s="51"/>
      <c r="BG258" s="379" t="s">
        <v>988</v>
      </c>
      <c r="BH258" s="379" t="s">
        <v>115</v>
      </c>
      <c r="BI258" s="97" t="s">
        <v>989</v>
      </c>
      <c r="BJ258" s="50"/>
      <c r="BK258" s="130"/>
      <c r="BL258" s="51"/>
      <c r="BM258" s="50"/>
      <c r="BN258" s="130"/>
      <c r="BO258" s="51"/>
      <c r="BP258" s="50"/>
      <c r="BQ258" s="130"/>
      <c r="BR258" s="51"/>
      <c r="BS258" s="50"/>
      <c r="BT258" s="130"/>
      <c r="BU258" s="51"/>
      <c r="BV258" s="50"/>
      <c r="BW258" s="130"/>
      <c r="BX258" s="51"/>
      <c r="BY258" s="50"/>
      <c r="BZ258" s="130"/>
      <c r="CA258" s="51"/>
      <c r="CB258" s="50"/>
      <c r="CC258" s="130"/>
      <c r="CD258" s="51"/>
      <c r="CE258" s="50"/>
      <c r="CF258" s="130"/>
      <c r="CG258" s="51"/>
    </row>
    <row r="259" spans="13:85" ht="15.75" thickBot="1" x14ac:dyDescent="0.3">
      <c r="M259" s="513" t="s">
        <v>247</v>
      </c>
      <c r="N259" t="s">
        <v>372</v>
      </c>
      <c r="R259" t="s">
        <v>454</v>
      </c>
      <c r="AD259" s="379" t="s">
        <v>3050</v>
      </c>
      <c r="AE259" s="379" t="s">
        <v>115</v>
      </c>
      <c r="AF259" s="97" t="s">
        <v>989</v>
      </c>
      <c r="AG259" s="50"/>
      <c r="AH259" s="130"/>
      <c r="AI259" s="51"/>
      <c r="AJ259" s="50"/>
      <c r="AK259" s="130"/>
      <c r="AL259" s="51"/>
      <c r="AM259" s="50"/>
      <c r="AN259" s="130"/>
      <c r="AO259" s="51"/>
      <c r="AP259" s="50"/>
      <c r="AQ259" s="130"/>
      <c r="AR259" s="51"/>
      <c r="AS259" s="50"/>
      <c r="AT259" s="130"/>
      <c r="AU259" s="51"/>
      <c r="AV259" s="50"/>
      <c r="AW259" s="130"/>
      <c r="AX259" s="51"/>
      <c r="AY259" s="50"/>
      <c r="AZ259" s="130"/>
      <c r="BA259" s="51"/>
      <c r="BB259" s="50"/>
      <c r="BC259" s="130"/>
      <c r="BD259" s="51"/>
      <c r="BG259" s="379" t="s">
        <v>3050</v>
      </c>
      <c r="BH259" s="379" t="s">
        <v>115</v>
      </c>
      <c r="BI259" s="97" t="s">
        <v>989</v>
      </c>
      <c r="BJ259" s="50"/>
      <c r="BK259" s="130"/>
      <c r="BL259" s="51"/>
      <c r="BM259" s="50"/>
      <c r="BN259" s="130"/>
      <c r="BO259" s="51"/>
      <c r="BP259" s="50"/>
      <c r="BQ259" s="130"/>
      <c r="BR259" s="51"/>
      <c r="BS259" s="50"/>
      <c r="BT259" s="130"/>
      <c r="BU259" s="51"/>
      <c r="BV259" s="50"/>
      <c r="BW259" s="130"/>
      <c r="BX259" s="51"/>
      <c r="BY259" s="50"/>
      <c r="BZ259" s="130"/>
      <c r="CA259" s="51"/>
      <c r="CB259" s="50"/>
      <c r="CC259" s="130"/>
      <c r="CD259" s="51"/>
      <c r="CE259" s="50"/>
      <c r="CF259" s="130"/>
      <c r="CG259" s="51"/>
    </row>
    <row r="261" spans="13:85" ht="15.75" thickBot="1" x14ac:dyDescent="0.3">
      <c r="M261" t="s">
        <v>225</v>
      </c>
      <c r="N261" t="s">
        <v>368</v>
      </c>
      <c r="R261" t="s">
        <v>452</v>
      </c>
    </row>
    <row r="262" spans="13:85" ht="15.75" thickBot="1" x14ac:dyDescent="0.3">
      <c r="R262" t="s">
        <v>369</v>
      </c>
      <c r="AD262" s="625" t="s">
        <v>127</v>
      </c>
      <c r="AE262" s="185"/>
      <c r="AF262" s="185"/>
      <c r="AG262" s="370" t="s">
        <v>997</v>
      </c>
      <c r="AH262" s="448" t="s">
        <v>3051</v>
      </c>
      <c r="AI262" s="148"/>
      <c r="AJ262" s="370" t="s">
        <v>997</v>
      </c>
      <c r="AK262" s="448" t="s">
        <v>3052</v>
      </c>
      <c r="AL262" s="148"/>
      <c r="AM262" s="370" t="s">
        <v>997</v>
      </c>
      <c r="AN262" s="448" t="s">
        <v>3053</v>
      </c>
      <c r="AO262" s="148"/>
      <c r="AP262" s="370" t="s">
        <v>997</v>
      </c>
      <c r="AQ262" s="448" t="s">
        <v>3054</v>
      </c>
      <c r="AR262" s="148"/>
      <c r="AS262" s="370" t="s">
        <v>997</v>
      </c>
      <c r="AT262" s="448" t="s">
        <v>3055</v>
      </c>
      <c r="AU262" s="148"/>
      <c r="AV262" s="370" t="s">
        <v>997</v>
      </c>
      <c r="AW262" s="448" t="s">
        <v>3056</v>
      </c>
      <c r="AX262" s="148"/>
      <c r="AY262" s="370" t="s">
        <v>997</v>
      </c>
      <c r="AZ262" s="448" t="s">
        <v>3057</v>
      </c>
      <c r="BA262" s="148"/>
      <c r="BB262" s="370" t="s">
        <v>997</v>
      </c>
      <c r="BC262" s="624" t="s">
        <v>3058</v>
      </c>
      <c r="BD262" s="148"/>
      <c r="BG262" s="625" t="s">
        <v>1940</v>
      </c>
      <c r="BH262" s="185"/>
      <c r="BI262" s="185"/>
      <c r="BJ262" s="370" t="s">
        <v>997</v>
      </c>
      <c r="BK262" s="448" t="s">
        <v>3051</v>
      </c>
      <c r="BL262" s="148"/>
      <c r="BM262" s="370" t="s">
        <v>997</v>
      </c>
      <c r="BN262" s="448" t="s">
        <v>3052</v>
      </c>
      <c r="BO262" s="148"/>
      <c r="BP262" s="370" t="s">
        <v>997</v>
      </c>
      <c r="BQ262" s="448" t="s">
        <v>3053</v>
      </c>
      <c r="BR262" s="148"/>
      <c r="BS262" s="370" t="s">
        <v>997</v>
      </c>
      <c r="BT262" s="448" t="s">
        <v>3054</v>
      </c>
      <c r="BU262" s="148"/>
      <c r="BV262" s="370" t="s">
        <v>997</v>
      </c>
      <c r="BW262" s="448" t="s">
        <v>3055</v>
      </c>
      <c r="BX262" s="148"/>
      <c r="BY262" s="370" t="s">
        <v>997</v>
      </c>
      <c r="BZ262" s="448" t="s">
        <v>3056</v>
      </c>
      <c r="CA262" s="148"/>
      <c r="CB262" s="370" t="s">
        <v>997</v>
      </c>
      <c r="CC262" s="448" t="s">
        <v>3057</v>
      </c>
      <c r="CD262" s="148"/>
      <c r="CE262" s="370" t="s">
        <v>997</v>
      </c>
      <c r="CF262" s="624" t="s">
        <v>3058</v>
      </c>
      <c r="CG262" s="148"/>
    </row>
    <row r="263" spans="13:85" ht="15.75" thickBot="1" x14ac:dyDescent="0.3">
      <c r="AD263" s="364" t="s">
        <v>993</v>
      </c>
      <c r="AE263" s="369" t="s">
        <v>999</v>
      </c>
      <c r="AF263" s="369" t="s">
        <v>93</v>
      </c>
      <c r="AG263" s="371" t="s">
        <v>70</v>
      </c>
      <c r="AH263" s="154" t="s">
        <v>995</v>
      </c>
      <c r="AI263" s="155" t="s">
        <v>251</v>
      </c>
      <c r="AJ263" s="371" t="s">
        <v>70</v>
      </c>
      <c r="AK263" s="154" t="s">
        <v>995</v>
      </c>
      <c r="AL263" s="155" t="s">
        <v>251</v>
      </c>
      <c r="AM263" s="371" t="s">
        <v>70</v>
      </c>
      <c r="AN263" s="154" t="s">
        <v>995</v>
      </c>
      <c r="AO263" s="155" t="s">
        <v>251</v>
      </c>
      <c r="AP263" s="371" t="s">
        <v>70</v>
      </c>
      <c r="AQ263" s="154" t="s">
        <v>995</v>
      </c>
      <c r="AR263" s="155" t="s">
        <v>251</v>
      </c>
      <c r="AS263" s="371" t="s">
        <v>70</v>
      </c>
      <c r="AT263" s="154" t="s">
        <v>995</v>
      </c>
      <c r="AU263" s="155" t="s">
        <v>251</v>
      </c>
      <c r="AV263" s="371" t="s">
        <v>70</v>
      </c>
      <c r="AW263" s="154" t="s">
        <v>995</v>
      </c>
      <c r="AX263" s="155" t="s">
        <v>251</v>
      </c>
      <c r="AY263" s="371" t="s">
        <v>70</v>
      </c>
      <c r="AZ263" s="154" t="s">
        <v>995</v>
      </c>
      <c r="BA263" s="155" t="s">
        <v>251</v>
      </c>
      <c r="BB263" s="371" t="s">
        <v>70</v>
      </c>
      <c r="BC263" s="154" t="s">
        <v>995</v>
      </c>
      <c r="BD263" s="155" t="s">
        <v>251</v>
      </c>
      <c r="BG263" s="364" t="s">
        <v>993</v>
      </c>
      <c r="BH263" s="369" t="s">
        <v>999</v>
      </c>
      <c r="BI263" s="369" t="s">
        <v>93</v>
      </c>
      <c r="BJ263" s="371" t="s">
        <v>70</v>
      </c>
      <c r="BK263" s="154" t="s">
        <v>995</v>
      </c>
      <c r="BL263" s="155" t="s">
        <v>251</v>
      </c>
      <c r="BM263" s="371" t="s">
        <v>70</v>
      </c>
      <c r="BN263" s="154" t="s">
        <v>995</v>
      </c>
      <c r="BO263" s="155" t="s">
        <v>251</v>
      </c>
      <c r="BP263" s="371" t="s">
        <v>70</v>
      </c>
      <c r="BQ263" s="154" t="s">
        <v>995</v>
      </c>
      <c r="BR263" s="155" t="s">
        <v>251</v>
      </c>
      <c r="BS263" s="371" t="s">
        <v>70</v>
      </c>
      <c r="BT263" s="154" t="s">
        <v>995</v>
      </c>
      <c r="BU263" s="155" t="s">
        <v>251</v>
      </c>
      <c r="BV263" s="371" t="s">
        <v>70</v>
      </c>
      <c r="BW263" s="154" t="s">
        <v>995</v>
      </c>
      <c r="BX263" s="155" t="s">
        <v>251</v>
      </c>
      <c r="BY263" s="371" t="s">
        <v>70</v>
      </c>
      <c r="BZ263" s="154" t="s">
        <v>995</v>
      </c>
      <c r="CA263" s="155" t="s">
        <v>251</v>
      </c>
      <c r="CB263" s="371" t="s">
        <v>70</v>
      </c>
      <c r="CC263" s="154" t="s">
        <v>995</v>
      </c>
      <c r="CD263" s="155" t="s">
        <v>251</v>
      </c>
      <c r="CE263" s="371" t="s">
        <v>70</v>
      </c>
      <c r="CF263" s="154" t="s">
        <v>995</v>
      </c>
      <c r="CG263" s="155" t="s">
        <v>251</v>
      </c>
    </row>
    <row r="264" spans="13:85" x14ac:dyDescent="0.25">
      <c r="M264" t="s">
        <v>278</v>
      </c>
      <c r="N264" t="s">
        <v>95</v>
      </c>
      <c r="R264" t="s">
        <v>413</v>
      </c>
      <c r="AD264" s="372" t="s">
        <v>986</v>
      </c>
      <c r="AE264" s="372" t="s">
        <v>115</v>
      </c>
      <c r="AF264" s="125" t="s">
        <v>115</v>
      </c>
      <c r="AG264" s="366" t="s">
        <v>246</v>
      </c>
      <c r="AH264" s="368" t="s">
        <v>434</v>
      </c>
      <c r="AI264" s="232">
        <v>-1</v>
      </c>
      <c r="AJ264" s="366"/>
      <c r="AK264" s="368"/>
      <c r="AL264" s="232"/>
      <c r="AM264" s="366"/>
      <c r="AN264" s="368"/>
      <c r="AO264" s="232"/>
      <c r="AP264" s="366"/>
      <c r="AQ264" s="368"/>
      <c r="AR264" s="232"/>
      <c r="AS264" s="366"/>
      <c r="AT264" s="368"/>
      <c r="AU264" s="232"/>
      <c r="AV264" s="366"/>
      <c r="AW264" s="368"/>
      <c r="AX264" s="232"/>
      <c r="AY264" s="366"/>
      <c r="AZ264" s="368"/>
      <c r="BA264" s="232"/>
      <c r="BB264" s="366"/>
      <c r="BC264" s="368"/>
      <c r="BD264" s="232"/>
      <c r="BG264" s="372" t="s">
        <v>986</v>
      </c>
      <c r="BH264" s="372" t="s">
        <v>115</v>
      </c>
      <c r="BI264" s="125" t="s">
        <v>115</v>
      </c>
      <c r="BJ264" s="366"/>
      <c r="BK264" s="368"/>
      <c r="BL264" s="232"/>
      <c r="BM264" s="366"/>
      <c r="BN264" s="368"/>
      <c r="BO264" s="232"/>
      <c r="BP264" s="366"/>
      <c r="BQ264" s="368"/>
      <c r="BR264" s="232"/>
      <c r="BS264" s="366"/>
      <c r="BT264" s="368"/>
      <c r="BU264" s="232"/>
      <c r="BV264" s="366"/>
      <c r="BW264" s="368"/>
      <c r="BX264" s="232"/>
      <c r="BY264" s="366"/>
      <c r="BZ264" s="368"/>
      <c r="CA264" s="232"/>
      <c r="CB264" s="366"/>
      <c r="CC264" s="368"/>
      <c r="CD264" s="232"/>
      <c r="CE264" s="366"/>
      <c r="CF264" s="368"/>
      <c r="CG264" s="232"/>
    </row>
    <row r="265" spans="13:85" x14ac:dyDescent="0.25">
      <c r="AD265" s="373"/>
      <c r="AE265" s="373" t="s">
        <v>115</v>
      </c>
      <c r="AF265" s="96" t="s">
        <v>990</v>
      </c>
      <c r="AG265" s="65"/>
      <c r="AH265" s="53"/>
      <c r="AI265" s="68"/>
      <c r="AJ265" s="65"/>
      <c r="AK265" s="53"/>
      <c r="AL265" s="68"/>
      <c r="AM265" s="65"/>
      <c r="AN265" s="53"/>
      <c r="AO265" s="68"/>
      <c r="AP265" s="65"/>
      <c r="AQ265" s="53"/>
      <c r="AR265" s="68"/>
      <c r="AS265" s="65"/>
      <c r="AT265" s="53"/>
      <c r="AU265" s="68"/>
      <c r="AV265" s="65"/>
      <c r="AW265" s="53"/>
      <c r="AX265" s="68"/>
      <c r="AY265" s="65"/>
      <c r="AZ265" s="53"/>
      <c r="BA265" s="68"/>
      <c r="BB265" s="65"/>
      <c r="BC265" s="53"/>
      <c r="BD265" s="68"/>
      <c r="BG265" s="373"/>
      <c r="BH265" s="373" t="s">
        <v>115</v>
      </c>
      <c r="BI265" s="96" t="s">
        <v>990</v>
      </c>
      <c r="BJ265" s="65"/>
      <c r="BK265" s="53"/>
      <c r="BL265" s="68"/>
      <c r="BM265" s="65"/>
      <c r="BN265" s="53"/>
      <c r="BO265" s="68"/>
      <c r="BP265" s="65"/>
      <c r="BQ265" s="53"/>
      <c r="BR265" s="68"/>
      <c r="BS265" s="65"/>
      <c r="BT265" s="53"/>
      <c r="BU265" s="68"/>
      <c r="BV265" s="65"/>
      <c r="BW265" s="53"/>
      <c r="BX265" s="68"/>
      <c r="BY265" s="65"/>
      <c r="BZ265" s="53"/>
      <c r="CA265" s="68"/>
      <c r="CB265" s="65"/>
      <c r="CC265" s="53"/>
      <c r="CD265" s="68"/>
      <c r="CE265" s="65"/>
      <c r="CF265" s="53"/>
      <c r="CG265" s="68"/>
    </row>
    <row r="266" spans="13:85" ht="15.75" thickBot="1" x14ac:dyDescent="0.3">
      <c r="M266" t="s">
        <v>253</v>
      </c>
      <c r="N266" t="s">
        <v>97</v>
      </c>
      <c r="O266" t="s">
        <v>98</v>
      </c>
      <c r="R266" t="s">
        <v>414</v>
      </c>
      <c r="AD266" s="374"/>
      <c r="AE266" s="374" t="s">
        <v>115</v>
      </c>
      <c r="AF266" s="97" t="s">
        <v>991</v>
      </c>
      <c r="AG266" s="367"/>
      <c r="AH266" s="131"/>
      <c r="AI266" s="54"/>
      <c r="AJ266" s="367"/>
      <c r="AK266" s="131"/>
      <c r="AL266" s="54"/>
      <c r="AM266" s="367"/>
      <c r="AN266" s="131"/>
      <c r="AO266" s="54"/>
      <c r="AP266" s="367"/>
      <c r="AQ266" s="131"/>
      <c r="AR266" s="54"/>
      <c r="AS266" s="367"/>
      <c r="AT266" s="131"/>
      <c r="AU266" s="54"/>
      <c r="AV266" s="367"/>
      <c r="AW266" s="131"/>
      <c r="AX266" s="54"/>
      <c r="AY266" s="367"/>
      <c r="AZ266" s="131"/>
      <c r="BA266" s="54"/>
      <c r="BB266" s="367"/>
      <c r="BC266" s="131"/>
      <c r="BD266" s="54"/>
      <c r="BG266" s="374"/>
      <c r="BH266" s="374" t="s">
        <v>115</v>
      </c>
      <c r="BI266" s="97" t="s">
        <v>991</v>
      </c>
      <c r="BJ266" s="367"/>
      <c r="BK266" s="131"/>
      <c r="BL266" s="54"/>
      <c r="BM266" s="367"/>
      <c r="BN266" s="131"/>
      <c r="BO266" s="54"/>
      <c r="BP266" s="367"/>
      <c r="BQ266" s="131"/>
      <c r="BR266" s="54"/>
      <c r="BS266" s="367"/>
      <c r="BT266" s="131"/>
      <c r="BU266" s="54"/>
      <c r="BV266" s="367"/>
      <c r="BW266" s="131"/>
      <c r="BX266" s="54"/>
      <c r="BY266" s="367"/>
      <c r="BZ266" s="131"/>
      <c r="CA266" s="54"/>
      <c r="CB266" s="367"/>
      <c r="CC266" s="131"/>
      <c r="CD266" s="54"/>
      <c r="CE266" s="367"/>
      <c r="CF266" s="131"/>
      <c r="CG266" s="54"/>
    </row>
    <row r="267" spans="13:85" x14ac:dyDescent="0.25">
      <c r="AD267" s="372" t="s">
        <v>987</v>
      </c>
      <c r="AE267" s="372" t="s">
        <v>115</v>
      </c>
      <c r="AF267" s="125" t="s">
        <v>115</v>
      </c>
      <c r="AG267" s="366" t="s">
        <v>246</v>
      </c>
      <c r="AH267" s="368" t="s">
        <v>434</v>
      </c>
      <c r="AI267" s="232">
        <v>1</v>
      </c>
      <c r="AJ267" s="366"/>
      <c r="AK267" s="368"/>
      <c r="AL267" s="232"/>
      <c r="AM267" s="366"/>
      <c r="AN267" s="368"/>
      <c r="AO267" s="232"/>
      <c r="AP267" s="366"/>
      <c r="AQ267" s="368"/>
      <c r="AR267" s="232"/>
      <c r="AS267" s="366"/>
      <c r="AT267" s="368"/>
      <c r="AU267" s="232"/>
      <c r="AV267" s="366"/>
      <c r="AW267" s="368"/>
      <c r="AX267" s="232"/>
      <c r="AY267" s="366"/>
      <c r="AZ267" s="368"/>
      <c r="BA267" s="232"/>
      <c r="BB267" s="366"/>
      <c r="BC267" s="368"/>
      <c r="BD267" s="232"/>
      <c r="BG267" s="372" t="s">
        <v>987</v>
      </c>
      <c r="BH267" s="372" t="s">
        <v>115</v>
      </c>
      <c r="BI267" s="125" t="s">
        <v>115</v>
      </c>
      <c r="BJ267" s="366"/>
      <c r="BK267" s="368"/>
      <c r="BL267" s="232"/>
      <c r="BM267" s="366"/>
      <c r="BN267" s="368"/>
      <c r="BO267" s="232"/>
      <c r="BP267" s="366"/>
      <c r="BQ267" s="368"/>
      <c r="BR267" s="232"/>
      <c r="BS267" s="366"/>
      <c r="BT267" s="368"/>
      <c r="BU267" s="232"/>
      <c r="BV267" s="366"/>
      <c r="BW267" s="368"/>
      <c r="BX267" s="232"/>
      <c r="BY267" s="366"/>
      <c r="BZ267" s="368"/>
      <c r="CA267" s="232"/>
      <c r="CB267" s="366"/>
      <c r="CC267" s="368"/>
      <c r="CD267" s="232"/>
      <c r="CE267" s="366"/>
      <c r="CF267" s="368"/>
      <c r="CG267" s="232"/>
    </row>
    <row r="268" spans="13:85" x14ac:dyDescent="0.25">
      <c r="M268" t="s">
        <v>212</v>
      </c>
      <c r="R268" t="s">
        <v>415</v>
      </c>
      <c r="AD268" s="373"/>
      <c r="AE268" s="373" t="s">
        <v>115</v>
      </c>
      <c r="AF268" s="96" t="s">
        <v>990</v>
      </c>
      <c r="AG268" s="65"/>
      <c r="AH268" s="53"/>
      <c r="AI268" s="68"/>
      <c r="AJ268" s="65"/>
      <c r="AK268" s="53"/>
      <c r="AL268" s="68"/>
      <c r="AM268" s="65"/>
      <c r="AN268" s="53"/>
      <c r="AO268" s="68"/>
      <c r="AP268" s="65"/>
      <c r="AQ268" s="53"/>
      <c r="AR268" s="68"/>
      <c r="AS268" s="65"/>
      <c r="AT268" s="53"/>
      <c r="AU268" s="68"/>
      <c r="AV268" s="65"/>
      <c r="AW268" s="53"/>
      <c r="AX268" s="68"/>
      <c r="AY268" s="65"/>
      <c r="AZ268" s="53"/>
      <c r="BA268" s="68"/>
      <c r="BB268" s="65"/>
      <c r="BC268" s="53"/>
      <c r="BD268" s="68"/>
      <c r="BG268" s="373"/>
      <c r="BH268" s="373" t="s">
        <v>115</v>
      </c>
      <c r="BI268" s="96" t="s">
        <v>990</v>
      </c>
      <c r="BJ268" s="65"/>
      <c r="BK268" s="53"/>
      <c r="BL268" s="68"/>
      <c r="BM268" s="65"/>
      <c r="BN268" s="53"/>
      <c r="BO268" s="68"/>
      <c r="BP268" s="65"/>
      <c r="BQ268" s="53"/>
      <c r="BR268" s="68"/>
      <c r="BS268" s="65"/>
      <c r="BT268" s="53"/>
      <c r="BU268" s="68"/>
      <c r="BV268" s="65"/>
      <c r="BW268" s="53"/>
      <c r="BX268" s="68"/>
      <c r="BY268" s="65"/>
      <c r="BZ268" s="53"/>
      <c r="CA268" s="68"/>
      <c r="CB268" s="65"/>
      <c r="CC268" s="53"/>
      <c r="CD268" s="68"/>
      <c r="CE268" s="65"/>
      <c r="CF268" s="53"/>
      <c r="CG268" s="68"/>
    </row>
    <row r="269" spans="13:85" ht="15.75" thickBot="1" x14ac:dyDescent="0.3">
      <c r="AD269" s="374"/>
      <c r="AE269" s="374" t="s">
        <v>115</v>
      </c>
      <c r="AF269" s="97" t="s">
        <v>991</v>
      </c>
      <c r="AG269" s="367"/>
      <c r="AH269" s="131"/>
      <c r="AI269" s="54"/>
      <c r="AJ269" s="367"/>
      <c r="AK269" s="131"/>
      <c r="AL269" s="54"/>
      <c r="AM269" s="367"/>
      <c r="AN269" s="131"/>
      <c r="AO269" s="54"/>
      <c r="AP269" s="367"/>
      <c r="AQ269" s="131"/>
      <c r="AR269" s="54"/>
      <c r="AS269" s="367"/>
      <c r="AT269" s="131"/>
      <c r="AU269" s="54"/>
      <c r="AV269" s="367"/>
      <c r="AW269" s="131"/>
      <c r="AX269" s="54"/>
      <c r="AY269" s="367"/>
      <c r="AZ269" s="131"/>
      <c r="BA269" s="54"/>
      <c r="BB269" s="367"/>
      <c r="BC269" s="131"/>
      <c r="BD269" s="54"/>
      <c r="BG269" s="374"/>
      <c r="BH269" s="374" t="s">
        <v>115</v>
      </c>
      <c r="BI269" s="97" t="s">
        <v>991</v>
      </c>
      <c r="BJ269" s="367"/>
      <c r="BK269" s="131"/>
      <c r="BL269" s="54"/>
      <c r="BM269" s="367"/>
      <c r="BN269" s="131"/>
      <c r="BO269" s="54"/>
      <c r="BP269" s="367"/>
      <c r="BQ269" s="131"/>
      <c r="BR269" s="54"/>
      <c r="BS269" s="367"/>
      <c r="BT269" s="131"/>
      <c r="BU269" s="54"/>
      <c r="BV269" s="367"/>
      <c r="BW269" s="131"/>
      <c r="BX269" s="54"/>
      <c r="BY269" s="367"/>
      <c r="BZ269" s="131"/>
      <c r="CA269" s="54"/>
      <c r="CB269" s="367"/>
      <c r="CC269" s="131"/>
      <c r="CD269" s="54"/>
      <c r="CE269" s="367"/>
      <c r="CF269" s="131"/>
      <c r="CG269" s="54"/>
    </row>
    <row r="270" spans="13:85" x14ac:dyDescent="0.25">
      <c r="M270" t="s">
        <v>273</v>
      </c>
      <c r="N270" t="s">
        <v>97</v>
      </c>
      <c r="O270" t="s">
        <v>416</v>
      </c>
      <c r="R270" t="s">
        <v>417</v>
      </c>
      <c r="AD270" s="372" t="s">
        <v>988</v>
      </c>
      <c r="AE270" s="372" t="s">
        <v>115</v>
      </c>
      <c r="AF270" s="125" t="s">
        <v>115</v>
      </c>
      <c r="AG270" s="366"/>
      <c r="AH270" s="368"/>
      <c r="AI270" s="232"/>
      <c r="AJ270" s="366"/>
      <c r="AK270" s="368"/>
      <c r="AL270" s="232"/>
      <c r="AM270" s="366"/>
      <c r="AN270" s="368"/>
      <c r="AO270" s="232"/>
      <c r="AP270" s="366"/>
      <c r="AQ270" s="368"/>
      <c r="AR270" s="232"/>
      <c r="AS270" s="366"/>
      <c r="AT270" s="368"/>
      <c r="AU270" s="232"/>
      <c r="AV270" s="366"/>
      <c r="AW270" s="368"/>
      <c r="AX270" s="232"/>
      <c r="AY270" s="366"/>
      <c r="AZ270" s="368"/>
      <c r="BA270" s="232"/>
      <c r="BB270" s="366"/>
      <c r="BC270" s="368"/>
      <c r="BD270" s="232"/>
      <c r="BG270" s="372" t="s">
        <v>988</v>
      </c>
      <c r="BH270" s="372" t="s">
        <v>115</v>
      </c>
      <c r="BI270" s="125" t="s">
        <v>115</v>
      </c>
      <c r="BJ270" s="366"/>
      <c r="BK270" s="368"/>
      <c r="BL270" s="232"/>
      <c r="BM270" s="366"/>
      <c r="BN270" s="368"/>
      <c r="BO270" s="232"/>
      <c r="BP270" s="366"/>
      <c r="BQ270" s="368"/>
      <c r="BR270" s="232"/>
      <c r="BS270" s="366"/>
      <c r="BT270" s="368"/>
      <c r="BU270" s="232"/>
      <c r="BV270" s="366"/>
      <c r="BW270" s="368"/>
      <c r="BX270" s="232"/>
      <c r="BY270" s="366"/>
      <c r="BZ270" s="368"/>
      <c r="CA270" s="232"/>
      <c r="CB270" s="366"/>
      <c r="CC270" s="368"/>
      <c r="CD270" s="232"/>
      <c r="CE270" s="366"/>
      <c r="CF270" s="368"/>
      <c r="CG270" s="232"/>
    </row>
    <row r="271" spans="13:85" x14ac:dyDescent="0.25">
      <c r="AD271" s="373"/>
      <c r="AE271" s="373" t="s">
        <v>115</v>
      </c>
      <c r="AF271" s="96" t="s">
        <v>990</v>
      </c>
      <c r="AG271" s="65"/>
      <c r="AH271" s="53"/>
      <c r="AI271" s="68"/>
      <c r="AJ271" s="65"/>
      <c r="AK271" s="53"/>
      <c r="AL271" s="68"/>
      <c r="AM271" s="65"/>
      <c r="AN271" s="53"/>
      <c r="AO271" s="68"/>
      <c r="AP271" s="65"/>
      <c r="AQ271" s="53"/>
      <c r="AR271" s="68"/>
      <c r="AS271" s="65"/>
      <c r="AT271" s="53"/>
      <c r="AU271" s="68"/>
      <c r="AV271" s="65"/>
      <c r="AW271" s="53"/>
      <c r="AX271" s="68"/>
      <c r="AY271" s="65"/>
      <c r="AZ271" s="53"/>
      <c r="BA271" s="68"/>
      <c r="BB271" s="65"/>
      <c r="BC271" s="53"/>
      <c r="BD271" s="68"/>
      <c r="BG271" s="373"/>
      <c r="BH271" s="373" t="s">
        <v>115</v>
      </c>
      <c r="BI271" s="96" t="s">
        <v>990</v>
      </c>
      <c r="BJ271" s="65"/>
      <c r="BK271" s="53"/>
      <c r="BL271" s="68"/>
      <c r="BM271" s="65"/>
      <c r="BN271" s="53"/>
      <c r="BO271" s="68"/>
      <c r="BP271" s="65"/>
      <c r="BQ271" s="53"/>
      <c r="BR271" s="68"/>
      <c r="BS271" s="65"/>
      <c r="BT271" s="53"/>
      <c r="BU271" s="68"/>
      <c r="BV271" s="65"/>
      <c r="BW271" s="53"/>
      <c r="BX271" s="68"/>
      <c r="BY271" s="65"/>
      <c r="BZ271" s="53"/>
      <c r="CA271" s="68"/>
      <c r="CB271" s="65"/>
      <c r="CC271" s="53"/>
      <c r="CD271" s="68"/>
      <c r="CE271" s="65"/>
      <c r="CF271" s="53"/>
      <c r="CG271" s="68"/>
    </row>
    <row r="272" spans="13:85" ht="15.75" thickBot="1" x14ac:dyDescent="0.3">
      <c r="AD272" s="374"/>
      <c r="AE272" s="374" t="s">
        <v>115</v>
      </c>
      <c r="AF272" s="97" t="s">
        <v>991</v>
      </c>
      <c r="AG272" s="367"/>
      <c r="AH272" s="131"/>
      <c r="AI272" s="54"/>
      <c r="AJ272" s="367"/>
      <c r="AK272" s="131"/>
      <c r="AL272" s="54"/>
      <c r="AM272" s="367"/>
      <c r="AN272" s="131"/>
      <c r="AO272" s="54"/>
      <c r="AP272" s="367"/>
      <c r="AQ272" s="131"/>
      <c r="AR272" s="54"/>
      <c r="AS272" s="367"/>
      <c r="AT272" s="131"/>
      <c r="AU272" s="54"/>
      <c r="AV272" s="367"/>
      <c r="AW272" s="131"/>
      <c r="AX272" s="54"/>
      <c r="AY272" s="367"/>
      <c r="AZ272" s="131"/>
      <c r="BA272" s="54"/>
      <c r="BB272" s="367"/>
      <c r="BC272" s="131"/>
      <c r="BD272" s="54"/>
      <c r="BG272" s="374"/>
      <c r="BH272" s="374" t="s">
        <v>115</v>
      </c>
      <c r="BI272" s="97" t="s">
        <v>991</v>
      </c>
      <c r="BJ272" s="367"/>
      <c r="BK272" s="131"/>
      <c r="BL272" s="54"/>
      <c r="BM272" s="367"/>
      <c r="BN272" s="131"/>
      <c r="BO272" s="54"/>
      <c r="BP272" s="367"/>
      <c r="BQ272" s="131"/>
      <c r="BR272" s="54"/>
      <c r="BS272" s="367"/>
      <c r="BT272" s="131"/>
      <c r="BU272" s="54"/>
      <c r="BV272" s="367"/>
      <c r="BW272" s="131"/>
      <c r="BX272" s="54"/>
      <c r="BY272" s="367"/>
      <c r="BZ272" s="131"/>
      <c r="CA272" s="54"/>
      <c r="CB272" s="367"/>
      <c r="CC272" s="131"/>
      <c r="CD272" s="54"/>
      <c r="CE272" s="367"/>
      <c r="CF272" s="131"/>
      <c r="CG272" s="54"/>
    </row>
    <row r="273" spans="30:85" x14ac:dyDescent="0.25">
      <c r="AD273" s="372" t="s">
        <v>3050</v>
      </c>
      <c r="AE273" s="372" t="s">
        <v>115</v>
      </c>
      <c r="AF273" s="125" t="s">
        <v>115</v>
      </c>
      <c r="AG273" s="366"/>
      <c r="AH273" s="368"/>
      <c r="AI273" s="232"/>
      <c r="AJ273" s="366"/>
      <c r="AK273" s="368"/>
      <c r="AL273" s="232"/>
      <c r="AM273" s="366"/>
      <c r="AN273" s="368"/>
      <c r="AO273" s="232"/>
      <c r="AP273" s="366"/>
      <c r="AQ273" s="368"/>
      <c r="AR273" s="232"/>
      <c r="AS273" s="366"/>
      <c r="AT273" s="368"/>
      <c r="AU273" s="232"/>
      <c r="AV273" s="366"/>
      <c r="AW273" s="368"/>
      <c r="AX273" s="232"/>
      <c r="AY273" s="366"/>
      <c r="AZ273" s="368"/>
      <c r="BA273" s="232"/>
      <c r="BB273" s="366"/>
      <c r="BC273" s="368"/>
      <c r="BD273" s="232"/>
      <c r="BG273" s="372" t="s">
        <v>3050</v>
      </c>
      <c r="BH273" s="372" t="s">
        <v>115</v>
      </c>
      <c r="BI273" s="125" t="s">
        <v>115</v>
      </c>
      <c r="BJ273" s="366"/>
      <c r="BK273" s="368"/>
      <c r="BL273" s="232"/>
      <c r="BM273" s="366"/>
      <c r="BN273" s="368"/>
      <c r="BO273" s="232"/>
      <c r="BP273" s="366"/>
      <c r="BQ273" s="368"/>
      <c r="BR273" s="232"/>
      <c r="BS273" s="366"/>
      <c r="BT273" s="368"/>
      <c r="BU273" s="232"/>
      <c r="BV273" s="366"/>
      <c r="BW273" s="368"/>
      <c r="BX273" s="232"/>
      <c r="BY273" s="366"/>
      <c r="BZ273" s="368"/>
      <c r="CA273" s="232"/>
      <c r="CB273" s="366"/>
      <c r="CC273" s="368"/>
      <c r="CD273" s="232"/>
      <c r="CE273" s="366"/>
      <c r="CF273" s="368"/>
      <c r="CG273" s="232"/>
    </row>
    <row r="274" spans="30:85" x14ac:dyDescent="0.25">
      <c r="AD274" s="373"/>
      <c r="AE274" s="373" t="s">
        <v>115</v>
      </c>
      <c r="AF274" s="96" t="s">
        <v>990</v>
      </c>
      <c r="AG274" s="129"/>
      <c r="AH274" s="52"/>
      <c r="AI274" s="66"/>
      <c r="AJ274" s="129"/>
      <c r="AK274" s="52"/>
      <c r="AL274" s="66"/>
      <c r="AM274" s="129"/>
      <c r="AN274" s="52"/>
      <c r="AO274" s="66"/>
      <c r="AP274" s="129"/>
      <c r="AQ274" s="52"/>
      <c r="AR274" s="66"/>
      <c r="AS274" s="129"/>
      <c r="AT274" s="52"/>
      <c r="AU274" s="66"/>
      <c r="AV274" s="129"/>
      <c r="AW274" s="52"/>
      <c r="AX274" s="66"/>
      <c r="AY274" s="129"/>
      <c r="AZ274" s="52"/>
      <c r="BA274" s="66"/>
      <c r="BB274" s="129"/>
      <c r="BC274" s="52"/>
      <c r="BD274" s="66"/>
      <c r="BG274" s="373"/>
      <c r="BH274" s="373" t="s">
        <v>115</v>
      </c>
      <c r="BI274" s="96" t="s">
        <v>990</v>
      </c>
      <c r="BJ274" s="129"/>
      <c r="BK274" s="52"/>
      <c r="BL274" s="66"/>
      <c r="BM274" s="129"/>
      <c r="BN274" s="52"/>
      <c r="BO274" s="66"/>
      <c r="BP274" s="129"/>
      <c r="BQ274" s="52"/>
      <c r="BR274" s="66"/>
      <c r="BS274" s="129"/>
      <c r="BT274" s="52"/>
      <c r="BU274" s="66"/>
      <c r="BV274" s="129"/>
      <c r="BW274" s="52"/>
      <c r="BX274" s="66"/>
      <c r="BY274" s="129"/>
      <c r="BZ274" s="52"/>
      <c r="CA274" s="66"/>
      <c r="CB274" s="129"/>
      <c r="CC274" s="52"/>
      <c r="CD274" s="66"/>
      <c r="CE274" s="129"/>
      <c r="CF274" s="52"/>
      <c r="CG274" s="66"/>
    </row>
    <row r="275" spans="30:85" ht="15.75" thickBot="1" x14ac:dyDescent="0.3">
      <c r="AD275" s="374"/>
      <c r="AE275" s="374" t="s">
        <v>115</v>
      </c>
      <c r="AF275" s="97" t="s">
        <v>991</v>
      </c>
      <c r="AG275" s="50"/>
      <c r="AH275" s="130"/>
      <c r="AI275" s="51"/>
      <c r="AJ275" s="50"/>
      <c r="AK275" s="130"/>
      <c r="AL275" s="51"/>
      <c r="AM275" s="50"/>
      <c r="AN275" s="130"/>
      <c r="AO275" s="51"/>
      <c r="AP275" s="50"/>
      <c r="AQ275" s="130"/>
      <c r="AR275" s="51"/>
      <c r="AS275" s="50"/>
      <c r="AT275" s="130"/>
      <c r="AU275" s="51"/>
      <c r="AV275" s="50"/>
      <c r="AW275" s="130"/>
      <c r="AX275" s="51"/>
      <c r="AY275" s="50"/>
      <c r="AZ275" s="130"/>
      <c r="BA275" s="51"/>
      <c r="BB275" s="50"/>
      <c r="BC275" s="130"/>
      <c r="BD275" s="51"/>
      <c r="BG275" s="374"/>
      <c r="BH275" s="374" t="s">
        <v>115</v>
      </c>
      <c r="BI275" s="97" t="s">
        <v>991</v>
      </c>
      <c r="BJ275" s="50"/>
      <c r="BK275" s="130"/>
      <c r="BL275" s="51"/>
      <c r="BM275" s="50"/>
      <c r="BN275" s="130"/>
      <c r="BO275" s="51"/>
      <c r="BP275" s="50"/>
      <c r="BQ275" s="130"/>
      <c r="BR275" s="51"/>
      <c r="BS275" s="50"/>
      <c r="BT275" s="130"/>
      <c r="BU275" s="51"/>
      <c r="BV275" s="50"/>
      <c r="BW275" s="130"/>
      <c r="BX275" s="51"/>
      <c r="BY275" s="50"/>
      <c r="BZ275" s="130"/>
      <c r="CA275" s="51"/>
      <c r="CB275" s="50"/>
      <c r="CC275" s="130"/>
      <c r="CD275" s="51"/>
      <c r="CE275" s="50"/>
      <c r="CF275" s="130"/>
      <c r="CG275" s="51"/>
    </row>
    <row r="276" spans="30:85" x14ac:dyDescent="0.25">
      <c r="AD276" s="375" t="s">
        <v>986</v>
      </c>
      <c r="AE276" s="375" t="s">
        <v>998</v>
      </c>
      <c r="AF276" s="125" t="s">
        <v>115</v>
      </c>
      <c r="AG276" s="366"/>
      <c r="AH276" s="368"/>
      <c r="AI276" s="232"/>
      <c r="AJ276" s="366"/>
      <c r="AK276" s="368"/>
      <c r="AL276" s="232"/>
      <c r="AM276" s="366"/>
      <c r="AN276" s="368"/>
      <c r="AO276" s="232"/>
      <c r="AP276" s="366"/>
      <c r="AQ276" s="368"/>
      <c r="AR276" s="232"/>
      <c r="AS276" s="366"/>
      <c r="AT276" s="368"/>
      <c r="AU276" s="232"/>
      <c r="AV276" s="366"/>
      <c r="AW276" s="368"/>
      <c r="AX276" s="232"/>
      <c r="AY276" s="366"/>
      <c r="AZ276" s="368"/>
      <c r="BA276" s="232"/>
      <c r="BB276" s="366"/>
      <c r="BC276" s="368"/>
      <c r="BD276" s="232"/>
      <c r="BG276" s="375" t="s">
        <v>986</v>
      </c>
      <c r="BH276" s="375" t="s">
        <v>998</v>
      </c>
      <c r="BI276" s="125" t="s">
        <v>115</v>
      </c>
      <c r="BJ276" s="366"/>
      <c r="BK276" s="368"/>
      <c r="BL276" s="232"/>
      <c r="BM276" s="366"/>
      <c r="BN276" s="368"/>
      <c r="BO276" s="232"/>
      <c r="BP276" s="366"/>
      <c r="BQ276" s="368"/>
      <c r="BR276" s="232"/>
      <c r="BS276" s="366"/>
      <c r="BT276" s="368"/>
      <c r="BU276" s="232"/>
      <c r="BV276" s="366"/>
      <c r="BW276" s="368"/>
      <c r="BX276" s="232"/>
      <c r="BY276" s="366"/>
      <c r="BZ276" s="368"/>
      <c r="CA276" s="232"/>
      <c r="CB276" s="366"/>
      <c r="CC276" s="368"/>
      <c r="CD276" s="232"/>
      <c r="CE276" s="366"/>
      <c r="CF276" s="368"/>
      <c r="CG276" s="232"/>
    </row>
    <row r="277" spans="30:85" x14ac:dyDescent="0.25">
      <c r="AD277" s="376"/>
      <c r="AE277" s="376" t="s">
        <v>998</v>
      </c>
      <c r="AF277" s="96" t="s">
        <v>990</v>
      </c>
      <c r="AG277" s="65"/>
      <c r="AH277" s="53"/>
      <c r="AI277" s="68"/>
      <c r="AJ277" s="65"/>
      <c r="AK277" s="53"/>
      <c r="AL277" s="68"/>
      <c r="AM277" s="65"/>
      <c r="AN277" s="53"/>
      <c r="AO277" s="68"/>
      <c r="AP277" s="65"/>
      <c r="AQ277" s="53"/>
      <c r="AR277" s="68"/>
      <c r="AS277" s="65"/>
      <c r="AT277" s="53"/>
      <c r="AU277" s="68"/>
      <c r="AV277" s="65"/>
      <c r="AW277" s="53"/>
      <c r="AX277" s="68"/>
      <c r="AY277" s="65"/>
      <c r="AZ277" s="53"/>
      <c r="BA277" s="68"/>
      <c r="BB277" s="65"/>
      <c r="BC277" s="53"/>
      <c r="BD277" s="68"/>
      <c r="BG277" s="376"/>
      <c r="BH277" s="376" t="s">
        <v>998</v>
      </c>
      <c r="BI277" s="96" t="s">
        <v>990</v>
      </c>
      <c r="BJ277" s="65"/>
      <c r="BK277" s="53"/>
      <c r="BL277" s="68"/>
      <c r="BM277" s="65"/>
      <c r="BN277" s="53"/>
      <c r="BO277" s="68"/>
      <c r="BP277" s="65"/>
      <c r="BQ277" s="53"/>
      <c r="BR277" s="68"/>
      <c r="BS277" s="65"/>
      <c r="BT277" s="53"/>
      <c r="BU277" s="68"/>
      <c r="BV277" s="65"/>
      <c r="BW277" s="53"/>
      <c r="BX277" s="68"/>
      <c r="BY277" s="65"/>
      <c r="BZ277" s="53"/>
      <c r="CA277" s="68"/>
      <c r="CB277" s="65"/>
      <c r="CC277" s="53"/>
      <c r="CD277" s="68"/>
      <c r="CE277" s="65"/>
      <c r="CF277" s="53"/>
      <c r="CG277" s="68"/>
    </row>
    <row r="278" spans="30:85" ht="15.75" thickBot="1" x14ac:dyDescent="0.3">
      <c r="AD278" s="377"/>
      <c r="AE278" s="377" t="s">
        <v>998</v>
      </c>
      <c r="AF278" s="97" t="s">
        <v>991</v>
      </c>
      <c r="AG278" s="367"/>
      <c r="AH278" s="131"/>
      <c r="AI278" s="54"/>
      <c r="AJ278" s="367"/>
      <c r="AK278" s="131"/>
      <c r="AL278" s="54"/>
      <c r="AM278" s="367"/>
      <c r="AN278" s="131"/>
      <c r="AO278" s="54"/>
      <c r="AP278" s="367"/>
      <c r="AQ278" s="131"/>
      <c r="AR278" s="54"/>
      <c r="AS278" s="367"/>
      <c r="AT278" s="131"/>
      <c r="AU278" s="54"/>
      <c r="AV278" s="367"/>
      <c r="AW278" s="131"/>
      <c r="AX278" s="54"/>
      <c r="AY278" s="367"/>
      <c r="AZ278" s="131"/>
      <c r="BA278" s="54"/>
      <c r="BB278" s="367"/>
      <c r="BC278" s="131"/>
      <c r="BD278" s="54"/>
      <c r="BG278" s="377"/>
      <c r="BH278" s="377" t="s">
        <v>998</v>
      </c>
      <c r="BI278" s="97" t="s">
        <v>991</v>
      </c>
      <c r="BJ278" s="367"/>
      <c r="BK278" s="131"/>
      <c r="BL278" s="54"/>
      <c r="BM278" s="367"/>
      <c r="BN278" s="131"/>
      <c r="BO278" s="54"/>
      <c r="BP278" s="367"/>
      <c r="BQ278" s="131"/>
      <c r="BR278" s="54"/>
      <c r="BS278" s="367"/>
      <c r="BT278" s="131"/>
      <c r="BU278" s="54"/>
      <c r="BV278" s="367"/>
      <c r="BW278" s="131"/>
      <c r="BX278" s="54"/>
      <c r="BY278" s="367"/>
      <c r="BZ278" s="131"/>
      <c r="CA278" s="54"/>
      <c r="CB278" s="367"/>
      <c r="CC278" s="131"/>
      <c r="CD278" s="54"/>
      <c r="CE278" s="367"/>
      <c r="CF278" s="131"/>
      <c r="CG278" s="54"/>
    </row>
    <row r="279" spans="30:85" x14ac:dyDescent="0.25">
      <c r="AD279" s="375" t="s">
        <v>987</v>
      </c>
      <c r="AE279" s="375" t="s">
        <v>998</v>
      </c>
      <c r="AF279" s="125" t="s">
        <v>115</v>
      </c>
      <c r="AG279" s="366"/>
      <c r="AH279" s="368"/>
      <c r="AI279" s="232"/>
      <c r="AJ279" s="366"/>
      <c r="AK279" s="368"/>
      <c r="AL279" s="232"/>
      <c r="AM279" s="366"/>
      <c r="AN279" s="368"/>
      <c r="AO279" s="232"/>
      <c r="AP279" s="366"/>
      <c r="AQ279" s="368"/>
      <c r="AR279" s="232"/>
      <c r="AS279" s="366"/>
      <c r="AT279" s="368"/>
      <c r="AU279" s="232"/>
      <c r="AV279" s="366"/>
      <c r="AW279" s="368"/>
      <c r="AX279" s="232"/>
      <c r="AY279" s="366"/>
      <c r="AZ279" s="368"/>
      <c r="BA279" s="232"/>
      <c r="BB279" s="366"/>
      <c r="BC279" s="368"/>
      <c r="BD279" s="232"/>
      <c r="BG279" s="375" t="s">
        <v>987</v>
      </c>
      <c r="BH279" s="375" t="s">
        <v>998</v>
      </c>
      <c r="BI279" s="125" t="s">
        <v>115</v>
      </c>
      <c r="BJ279" s="366"/>
      <c r="BK279" s="368"/>
      <c r="BL279" s="232"/>
      <c r="BM279" s="366"/>
      <c r="BN279" s="368"/>
      <c r="BO279" s="232"/>
      <c r="BP279" s="366"/>
      <c r="BQ279" s="368"/>
      <c r="BR279" s="232"/>
      <c r="BS279" s="366"/>
      <c r="BT279" s="368"/>
      <c r="BU279" s="232"/>
      <c r="BV279" s="366"/>
      <c r="BW279" s="368"/>
      <c r="BX279" s="232"/>
      <c r="BY279" s="366"/>
      <c r="BZ279" s="368"/>
      <c r="CA279" s="232"/>
      <c r="CB279" s="366"/>
      <c r="CC279" s="368"/>
      <c r="CD279" s="232"/>
      <c r="CE279" s="366"/>
      <c r="CF279" s="368"/>
      <c r="CG279" s="232"/>
    </row>
    <row r="280" spans="30:85" x14ac:dyDescent="0.25">
      <c r="AD280" s="376"/>
      <c r="AE280" s="376" t="s">
        <v>998</v>
      </c>
      <c r="AF280" s="96" t="s">
        <v>990</v>
      </c>
      <c r="AG280" s="65"/>
      <c r="AH280" s="53"/>
      <c r="AI280" s="68"/>
      <c r="AJ280" s="65"/>
      <c r="AK280" s="53"/>
      <c r="AL280" s="68"/>
      <c r="AM280" s="65"/>
      <c r="AN280" s="53"/>
      <c r="AO280" s="68"/>
      <c r="AP280" s="65"/>
      <c r="AQ280" s="53"/>
      <c r="AR280" s="68"/>
      <c r="AS280" s="65"/>
      <c r="AT280" s="53"/>
      <c r="AU280" s="68"/>
      <c r="AV280" s="65"/>
      <c r="AW280" s="53"/>
      <c r="AX280" s="68"/>
      <c r="AY280" s="65"/>
      <c r="AZ280" s="53"/>
      <c r="BA280" s="68"/>
      <c r="BB280" s="65"/>
      <c r="BC280" s="53"/>
      <c r="BD280" s="68"/>
      <c r="BG280" s="376"/>
      <c r="BH280" s="376" t="s">
        <v>998</v>
      </c>
      <c r="BI280" s="96" t="s">
        <v>990</v>
      </c>
      <c r="BJ280" s="65"/>
      <c r="BK280" s="53"/>
      <c r="BL280" s="68"/>
      <c r="BM280" s="65"/>
      <c r="BN280" s="53"/>
      <c r="BO280" s="68"/>
      <c r="BP280" s="65"/>
      <c r="BQ280" s="53"/>
      <c r="BR280" s="68"/>
      <c r="BS280" s="65"/>
      <c r="BT280" s="53"/>
      <c r="BU280" s="68"/>
      <c r="BV280" s="65"/>
      <c r="BW280" s="53"/>
      <c r="BX280" s="68"/>
      <c r="BY280" s="65"/>
      <c r="BZ280" s="53"/>
      <c r="CA280" s="68"/>
      <c r="CB280" s="65"/>
      <c r="CC280" s="53"/>
      <c r="CD280" s="68"/>
      <c r="CE280" s="65"/>
      <c r="CF280" s="53"/>
      <c r="CG280" s="68"/>
    </row>
    <row r="281" spans="30:85" ht="15.75" thickBot="1" x14ac:dyDescent="0.3">
      <c r="AD281" s="377"/>
      <c r="AE281" s="377" t="s">
        <v>998</v>
      </c>
      <c r="AF281" s="97" t="s">
        <v>991</v>
      </c>
      <c r="AG281" s="367"/>
      <c r="AH281" s="131"/>
      <c r="AI281" s="54"/>
      <c r="AJ281" s="367"/>
      <c r="AK281" s="131"/>
      <c r="AL281" s="54"/>
      <c r="AM281" s="367"/>
      <c r="AN281" s="131"/>
      <c r="AO281" s="54"/>
      <c r="AP281" s="367"/>
      <c r="AQ281" s="131"/>
      <c r="AR281" s="54"/>
      <c r="AS281" s="367"/>
      <c r="AT281" s="131"/>
      <c r="AU281" s="54"/>
      <c r="AV281" s="367"/>
      <c r="AW281" s="131"/>
      <c r="AX281" s="54"/>
      <c r="AY281" s="367"/>
      <c r="AZ281" s="131"/>
      <c r="BA281" s="54"/>
      <c r="BB281" s="367"/>
      <c r="BC281" s="131"/>
      <c r="BD281" s="54"/>
      <c r="BG281" s="377"/>
      <c r="BH281" s="377" t="s">
        <v>998</v>
      </c>
      <c r="BI281" s="97" t="s">
        <v>991</v>
      </c>
      <c r="BJ281" s="367"/>
      <c r="BK281" s="131"/>
      <c r="BL281" s="54"/>
      <c r="BM281" s="367"/>
      <c r="BN281" s="131"/>
      <c r="BO281" s="54"/>
      <c r="BP281" s="367"/>
      <c r="BQ281" s="131"/>
      <c r="BR281" s="54"/>
      <c r="BS281" s="367"/>
      <c r="BT281" s="131"/>
      <c r="BU281" s="54"/>
      <c r="BV281" s="367"/>
      <c r="BW281" s="131"/>
      <c r="BX281" s="54"/>
      <c r="BY281" s="367"/>
      <c r="BZ281" s="131"/>
      <c r="CA281" s="54"/>
      <c r="CB281" s="367"/>
      <c r="CC281" s="131"/>
      <c r="CD281" s="54"/>
      <c r="CE281" s="367"/>
      <c r="CF281" s="131"/>
      <c r="CG281" s="54"/>
    </row>
    <row r="282" spans="30:85" x14ac:dyDescent="0.25">
      <c r="AD282" s="375" t="s">
        <v>988</v>
      </c>
      <c r="AE282" s="375" t="s">
        <v>998</v>
      </c>
      <c r="AF282" s="125" t="s">
        <v>115</v>
      </c>
      <c r="AG282" s="366"/>
      <c r="AH282" s="368"/>
      <c r="AI282" s="232"/>
      <c r="AJ282" s="366"/>
      <c r="AK282" s="368"/>
      <c r="AL282" s="232"/>
      <c r="AM282" s="366"/>
      <c r="AN282" s="368"/>
      <c r="AO282" s="232"/>
      <c r="AP282" s="366"/>
      <c r="AQ282" s="368"/>
      <c r="AR282" s="232"/>
      <c r="AS282" s="366"/>
      <c r="AT282" s="368"/>
      <c r="AU282" s="232"/>
      <c r="AV282" s="366"/>
      <c r="AW282" s="368"/>
      <c r="AX282" s="232"/>
      <c r="AY282" s="366"/>
      <c r="AZ282" s="368"/>
      <c r="BA282" s="232"/>
      <c r="BB282" s="366"/>
      <c r="BC282" s="368"/>
      <c r="BD282" s="232"/>
      <c r="BG282" s="375" t="s">
        <v>988</v>
      </c>
      <c r="BH282" s="375" t="s">
        <v>998</v>
      </c>
      <c r="BI282" s="125" t="s">
        <v>115</v>
      </c>
      <c r="BJ282" s="366"/>
      <c r="BK282" s="368"/>
      <c r="BL282" s="232"/>
      <c r="BM282" s="366"/>
      <c r="BN282" s="368"/>
      <c r="BO282" s="232"/>
      <c r="BP282" s="366"/>
      <c r="BQ282" s="368"/>
      <c r="BR282" s="232"/>
      <c r="BS282" s="366"/>
      <c r="BT282" s="368"/>
      <c r="BU282" s="232"/>
      <c r="BV282" s="366"/>
      <c r="BW282" s="368"/>
      <c r="BX282" s="232"/>
      <c r="BY282" s="366"/>
      <c r="BZ282" s="368"/>
      <c r="CA282" s="232"/>
      <c r="CB282" s="366"/>
      <c r="CC282" s="368"/>
      <c r="CD282" s="232"/>
      <c r="CE282" s="366"/>
      <c r="CF282" s="368"/>
      <c r="CG282" s="232"/>
    </row>
    <row r="283" spans="30:85" x14ac:dyDescent="0.25">
      <c r="AD283" s="376"/>
      <c r="AE283" s="376" t="s">
        <v>998</v>
      </c>
      <c r="AF283" s="96" t="s">
        <v>990</v>
      </c>
      <c r="AG283" s="65"/>
      <c r="AH283" s="53"/>
      <c r="AI283" s="68"/>
      <c r="AJ283" s="65"/>
      <c r="AK283" s="53"/>
      <c r="AL283" s="68"/>
      <c r="AM283" s="65"/>
      <c r="AN283" s="53"/>
      <c r="AO283" s="68"/>
      <c r="AP283" s="65"/>
      <c r="AQ283" s="53"/>
      <c r="AR283" s="68"/>
      <c r="AS283" s="65"/>
      <c r="AT283" s="53"/>
      <c r="AU283" s="68"/>
      <c r="AV283" s="65"/>
      <c r="AW283" s="53"/>
      <c r="AX283" s="68"/>
      <c r="AY283" s="65"/>
      <c r="AZ283" s="53"/>
      <c r="BA283" s="68"/>
      <c r="BB283" s="65"/>
      <c r="BC283" s="53"/>
      <c r="BD283" s="68"/>
      <c r="BG283" s="376"/>
      <c r="BH283" s="376" t="s">
        <v>998</v>
      </c>
      <c r="BI283" s="96" t="s">
        <v>990</v>
      </c>
      <c r="BJ283" s="65"/>
      <c r="BK283" s="53"/>
      <c r="BL283" s="68"/>
      <c r="BM283" s="65"/>
      <c r="BN283" s="53"/>
      <c r="BO283" s="68"/>
      <c r="BP283" s="65"/>
      <c r="BQ283" s="53"/>
      <c r="BR283" s="68"/>
      <c r="BS283" s="65"/>
      <c r="BT283" s="53"/>
      <c r="BU283" s="68"/>
      <c r="BV283" s="65"/>
      <c r="BW283" s="53"/>
      <c r="BX283" s="68"/>
      <c r="BY283" s="65"/>
      <c r="BZ283" s="53"/>
      <c r="CA283" s="68"/>
      <c r="CB283" s="65"/>
      <c r="CC283" s="53"/>
      <c r="CD283" s="68"/>
      <c r="CE283" s="65"/>
      <c r="CF283" s="53"/>
      <c r="CG283" s="68"/>
    </row>
    <row r="284" spans="30:85" ht="15.75" thickBot="1" x14ac:dyDescent="0.3">
      <c r="AD284" s="377"/>
      <c r="AE284" s="377" t="s">
        <v>998</v>
      </c>
      <c r="AF284" s="97" t="s">
        <v>991</v>
      </c>
      <c r="AG284" s="367"/>
      <c r="AH284" s="131"/>
      <c r="AI284" s="54"/>
      <c r="AJ284" s="367"/>
      <c r="AK284" s="131"/>
      <c r="AL284" s="54"/>
      <c r="AM284" s="367"/>
      <c r="AN284" s="131"/>
      <c r="AO284" s="54"/>
      <c r="AP284" s="367"/>
      <c r="AQ284" s="131"/>
      <c r="AR284" s="54"/>
      <c r="AS284" s="367"/>
      <c r="AT284" s="131"/>
      <c r="AU284" s="54"/>
      <c r="AV284" s="367"/>
      <c r="AW284" s="131"/>
      <c r="AX284" s="54"/>
      <c r="AY284" s="367"/>
      <c r="AZ284" s="131"/>
      <c r="BA284" s="54"/>
      <c r="BB284" s="367"/>
      <c r="BC284" s="131"/>
      <c r="BD284" s="54"/>
      <c r="BG284" s="377"/>
      <c r="BH284" s="377" t="s">
        <v>998</v>
      </c>
      <c r="BI284" s="97" t="s">
        <v>991</v>
      </c>
      <c r="BJ284" s="367"/>
      <c r="BK284" s="131"/>
      <c r="BL284" s="54"/>
      <c r="BM284" s="367"/>
      <c r="BN284" s="131"/>
      <c r="BO284" s="54"/>
      <c r="BP284" s="367"/>
      <c r="BQ284" s="131"/>
      <c r="BR284" s="54"/>
      <c r="BS284" s="367"/>
      <c r="BT284" s="131"/>
      <c r="BU284" s="54"/>
      <c r="BV284" s="367"/>
      <c r="BW284" s="131"/>
      <c r="BX284" s="54"/>
      <c r="BY284" s="367"/>
      <c r="BZ284" s="131"/>
      <c r="CA284" s="54"/>
      <c r="CB284" s="367"/>
      <c r="CC284" s="131"/>
      <c r="CD284" s="54"/>
      <c r="CE284" s="367"/>
      <c r="CF284" s="131"/>
      <c r="CG284" s="54"/>
    </row>
    <row r="285" spans="30:85" x14ac:dyDescent="0.25">
      <c r="AD285" s="375" t="s">
        <v>3050</v>
      </c>
      <c r="AE285" s="375" t="s">
        <v>998</v>
      </c>
      <c r="AF285" s="125" t="s">
        <v>115</v>
      </c>
      <c r="AG285" s="366"/>
      <c r="AH285" s="368"/>
      <c r="AI285" s="232"/>
      <c r="AJ285" s="366"/>
      <c r="AK285" s="368"/>
      <c r="AL285" s="232"/>
      <c r="AM285" s="366"/>
      <c r="AN285" s="368"/>
      <c r="AO285" s="232"/>
      <c r="AP285" s="366"/>
      <c r="AQ285" s="368"/>
      <c r="AR285" s="232"/>
      <c r="AS285" s="366"/>
      <c r="AT285" s="368"/>
      <c r="AU285" s="232"/>
      <c r="AV285" s="366"/>
      <c r="AW285" s="368"/>
      <c r="AX285" s="232"/>
      <c r="AY285" s="366"/>
      <c r="AZ285" s="368"/>
      <c r="BA285" s="232"/>
      <c r="BB285" s="366"/>
      <c r="BC285" s="368"/>
      <c r="BD285" s="232"/>
      <c r="BG285" s="375" t="s">
        <v>3050</v>
      </c>
      <c r="BH285" s="375" t="s">
        <v>998</v>
      </c>
      <c r="BI285" s="125" t="s">
        <v>115</v>
      </c>
      <c r="BJ285" s="366"/>
      <c r="BK285" s="368"/>
      <c r="BL285" s="232"/>
      <c r="BM285" s="366"/>
      <c r="BN285" s="368"/>
      <c r="BO285" s="232"/>
      <c r="BP285" s="366"/>
      <c r="BQ285" s="368"/>
      <c r="BR285" s="232"/>
      <c r="BS285" s="366"/>
      <c r="BT285" s="368"/>
      <c r="BU285" s="232"/>
      <c r="BV285" s="366"/>
      <c r="BW285" s="368"/>
      <c r="BX285" s="232"/>
      <c r="BY285" s="366"/>
      <c r="BZ285" s="368"/>
      <c r="CA285" s="232"/>
      <c r="CB285" s="366"/>
      <c r="CC285" s="368"/>
      <c r="CD285" s="232"/>
      <c r="CE285" s="366"/>
      <c r="CF285" s="368"/>
      <c r="CG285" s="232"/>
    </row>
    <row r="286" spans="30:85" x14ac:dyDescent="0.25">
      <c r="AD286" s="376"/>
      <c r="AE286" s="376" t="s">
        <v>998</v>
      </c>
      <c r="AF286" s="96" t="s">
        <v>990</v>
      </c>
      <c r="AG286" s="129"/>
      <c r="AH286" s="52"/>
      <c r="AI286" s="66"/>
      <c r="AJ286" s="129"/>
      <c r="AK286" s="52"/>
      <c r="AL286" s="66"/>
      <c r="AM286" s="129"/>
      <c r="AN286" s="52"/>
      <c r="AO286" s="66"/>
      <c r="AP286" s="129"/>
      <c r="AQ286" s="52"/>
      <c r="AR286" s="66"/>
      <c r="AS286" s="129"/>
      <c r="AT286" s="52"/>
      <c r="AU286" s="66"/>
      <c r="AV286" s="129"/>
      <c r="AW286" s="52"/>
      <c r="AX286" s="66"/>
      <c r="AY286" s="129"/>
      <c r="AZ286" s="52"/>
      <c r="BA286" s="66"/>
      <c r="BB286" s="129"/>
      <c r="BC286" s="52"/>
      <c r="BD286" s="66"/>
      <c r="BG286" s="376"/>
      <c r="BH286" s="376" t="s">
        <v>998</v>
      </c>
      <c r="BI286" s="96" t="s">
        <v>990</v>
      </c>
      <c r="BJ286" s="129"/>
      <c r="BK286" s="52"/>
      <c r="BL286" s="66"/>
      <c r="BM286" s="129"/>
      <c r="BN286" s="52"/>
      <c r="BO286" s="66"/>
      <c r="BP286" s="129"/>
      <c r="BQ286" s="52"/>
      <c r="BR286" s="66"/>
      <c r="BS286" s="129"/>
      <c r="BT286" s="52"/>
      <c r="BU286" s="66"/>
      <c r="BV286" s="129"/>
      <c r="BW286" s="52"/>
      <c r="BX286" s="66"/>
      <c r="BY286" s="129"/>
      <c r="BZ286" s="52"/>
      <c r="CA286" s="66"/>
      <c r="CB286" s="129"/>
      <c r="CC286" s="52"/>
      <c r="CD286" s="66"/>
      <c r="CE286" s="129"/>
      <c r="CF286" s="52"/>
      <c r="CG286" s="66"/>
    </row>
    <row r="287" spans="30:85" ht="15.75" thickBot="1" x14ac:dyDescent="0.3">
      <c r="AD287" s="377"/>
      <c r="AE287" s="377" t="s">
        <v>998</v>
      </c>
      <c r="AF287" s="97" t="s">
        <v>991</v>
      </c>
      <c r="AG287" s="50"/>
      <c r="AH287" s="130"/>
      <c r="AI287" s="51"/>
      <c r="AJ287" s="50"/>
      <c r="AK287" s="130"/>
      <c r="AL287" s="51"/>
      <c r="AM287" s="50"/>
      <c r="AN287" s="130"/>
      <c r="AO287" s="51"/>
      <c r="AP287" s="50"/>
      <c r="AQ287" s="130"/>
      <c r="AR287" s="51"/>
      <c r="AS287" s="50"/>
      <c r="AT287" s="130"/>
      <c r="AU287" s="51"/>
      <c r="AV287" s="50"/>
      <c r="AW287" s="130"/>
      <c r="AX287" s="51"/>
      <c r="AY287" s="50"/>
      <c r="AZ287" s="130"/>
      <c r="BA287" s="51"/>
      <c r="BB287" s="50"/>
      <c r="BC287" s="130"/>
      <c r="BD287" s="51"/>
      <c r="BG287" s="377"/>
      <c r="BH287" s="377" t="s">
        <v>998</v>
      </c>
      <c r="BI287" s="97" t="s">
        <v>991</v>
      </c>
      <c r="BJ287" s="50"/>
      <c r="BK287" s="130"/>
      <c r="BL287" s="51"/>
      <c r="BM287" s="50"/>
      <c r="BN287" s="130"/>
      <c r="BO287" s="51"/>
      <c r="BP287" s="50"/>
      <c r="BQ287" s="130"/>
      <c r="BR287" s="51"/>
      <c r="BS287" s="50"/>
      <c r="BT287" s="130"/>
      <c r="BU287" s="51"/>
      <c r="BV287" s="50"/>
      <c r="BW287" s="130"/>
      <c r="BX287" s="51"/>
      <c r="BY287" s="50"/>
      <c r="BZ287" s="130"/>
      <c r="CA287" s="51"/>
      <c r="CB287" s="50"/>
      <c r="CC287" s="130"/>
      <c r="CD287" s="51"/>
      <c r="CE287" s="50"/>
      <c r="CF287" s="130"/>
      <c r="CG287" s="51"/>
    </row>
    <row r="288" spans="30:85" ht="15.75" thickBot="1" x14ac:dyDescent="0.3">
      <c r="AD288" s="378" t="s">
        <v>986</v>
      </c>
      <c r="AE288" s="378" t="s">
        <v>115</v>
      </c>
      <c r="AF288" s="363" t="s">
        <v>989</v>
      </c>
      <c r="AG288" s="356"/>
      <c r="AH288" s="358"/>
      <c r="AI288" s="121"/>
      <c r="AJ288" s="356"/>
      <c r="AK288" s="358"/>
      <c r="AL288" s="121"/>
      <c r="AM288" s="356"/>
      <c r="AN288" s="358"/>
      <c r="AO288" s="121"/>
      <c r="AP288" s="356"/>
      <c r="AQ288" s="358"/>
      <c r="AR288" s="121"/>
      <c r="AS288" s="356"/>
      <c r="AT288" s="358"/>
      <c r="AU288" s="121"/>
      <c r="AV288" s="356"/>
      <c r="AW288" s="358"/>
      <c r="AX288" s="121"/>
      <c r="AY288" s="356"/>
      <c r="AZ288" s="358"/>
      <c r="BA288" s="121"/>
      <c r="BB288" s="356"/>
      <c r="BC288" s="358"/>
      <c r="BD288" s="121"/>
      <c r="BG288" s="378" t="s">
        <v>986</v>
      </c>
      <c r="BH288" s="378" t="s">
        <v>115</v>
      </c>
      <c r="BI288" s="363" t="s">
        <v>989</v>
      </c>
      <c r="BJ288" s="356"/>
      <c r="BK288" s="358"/>
      <c r="BL288" s="121"/>
      <c r="BM288" s="356"/>
      <c r="BN288" s="358"/>
      <c r="BO288" s="121"/>
      <c r="BP288" s="356"/>
      <c r="BQ288" s="358"/>
      <c r="BR288" s="121"/>
      <c r="BS288" s="356"/>
      <c r="BT288" s="358"/>
      <c r="BU288" s="121"/>
      <c r="BV288" s="356"/>
      <c r="BW288" s="358"/>
      <c r="BX288" s="121"/>
      <c r="BY288" s="356"/>
      <c r="BZ288" s="358"/>
      <c r="CA288" s="121"/>
      <c r="CB288" s="356"/>
      <c r="CC288" s="358"/>
      <c r="CD288" s="121"/>
      <c r="CE288" s="356"/>
      <c r="CF288" s="358"/>
      <c r="CG288" s="121"/>
    </row>
    <row r="289" spans="30:85" ht="15.75" thickBot="1" x14ac:dyDescent="0.3">
      <c r="AD289" s="379" t="s">
        <v>987</v>
      </c>
      <c r="AE289" s="379" t="s">
        <v>115</v>
      </c>
      <c r="AF289" s="97" t="s">
        <v>989</v>
      </c>
      <c r="AG289" s="367"/>
      <c r="AH289" s="131"/>
      <c r="AI289" s="54"/>
      <c r="AJ289" s="367"/>
      <c r="AK289" s="131"/>
      <c r="AL289" s="54"/>
      <c r="AM289" s="367"/>
      <c r="AN289" s="131"/>
      <c r="AO289" s="54"/>
      <c r="AP289" s="367"/>
      <c r="AQ289" s="131"/>
      <c r="AR289" s="54"/>
      <c r="AS289" s="367"/>
      <c r="AT289" s="131"/>
      <c r="AU289" s="54"/>
      <c r="AV289" s="367"/>
      <c r="AW289" s="131"/>
      <c r="AX289" s="54"/>
      <c r="AY289" s="367"/>
      <c r="AZ289" s="131"/>
      <c r="BA289" s="54"/>
      <c r="BB289" s="367"/>
      <c r="BC289" s="131"/>
      <c r="BD289" s="54"/>
      <c r="BG289" s="379" t="s">
        <v>987</v>
      </c>
      <c r="BH289" s="379" t="s">
        <v>115</v>
      </c>
      <c r="BI289" s="97" t="s">
        <v>989</v>
      </c>
      <c r="BJ289" s="367"/>
      <c r="BK289" s="131"/>
      <c r="BL289" s="54"/>
      <c r="BM289" s="367"/>
      <c r="BN289" s="131"/>
      <c r="BO289" s="54"/>
      <c r="BP289" s="367"/>
      <c r="BQ289" s="131"/>
      <c r="BR289" s="54"/>
      <c r="BS289" s="367"/>
      <c r="BT289" s="131"/>
      <c r="BU289" s="54"/>
      <c r="BV289" s="367"/>
      <c r="BW289" s="131"/>
      <c r="BX289" s="54"/>
      <c r="BY289" s="367"/>
      <c r="BZ289" s="131"/>
      <c r="CA289" s="54"/>
      <c r="CB289" s="367"/>
      <c r="CC289" s="131"/>
      <c r="CD289" s="54"/>
      <c r="CE289" s="367"/>
      <c r="CF289" s="131"/>
      <c r="CG289" s="54"/>
    </row>
    <row r="290" spans="30:85" ht="15.75" thickBot="1" x14ac:dyDescent="0.3">
      <c r="AD290" s="379" t="s">
        <v>988</v>
      </c>
      <c r="AE290" s="379" t="s">
        <v>115</v>
      </c>
      <c r="AF290" s="97" t="s">
        <v>989</v>
      </c>
      <c r="AG290" s="50"/>
      <c r="AH290" s="130"/>
      <c r="AI290" s="51"/>
      <c r="AJ290" s="50"/>
      <c r="AK290" s="130"/>
      <c r="AL290" s="51"/>
      <c r="AM290" s="50"/>
      <c r="AN290" s="130"/>
      <c r="AO290" s="51"/>
      <c r="AP290" s="50"/>
      <c r="AQ290" s="130"/>
      <c r="AR290" s="51"/>
      <c r="AS290" s="50"/>
      <c r="AT290" s="130"/>
      <c r="AU290" s="51"/>
      <c r="AV290" s="50"/>
      <c r="AW290" s="130"/>
      <c r="AX290" s="51"/>
      <c r="AY290" s="50"/>
      <c r="AZ290" s="130"/>
      <c r="BA290" s="51"/>
      <c r="BB290" s="50"/>
      <c r="BC290" s="130"/>
      <c r="BD290" s="51"/>
      <c r="BG290" s="379" t="s">
        <v>988</v>
      </c>
      <c r="BH290" s="379" t="s">
        <v>115</v>
      </c>
      <c r="BI290" s="97" t="s">
        <v>989</v>
      </c>
      <c r="BJ290" s="50"/>
      <c r="BK290" s="130"/>
      <c r="BL290" s="51"/>
      <c r="BM290" s="50"/>
      <c r="BN290" s="130"/>
      <c r="BO290" s="51"/>
      <c r="BP290" s="50"/>
      <c r="BQ290" s="130"/>
      <c r="BR290" s="51"/>
      <c r="BS290" s="50"/>
      <c r="BT290" s="130"/>
      <c r="BU290" s="51"/>
      <c r="BV290" s="50"/>
      <c r="BW290" s="130"/>
      <c r="BX290" s="51"/>
      <c r="BY290" s="50"/>
      <c r="BZ290" s="130"/>
      <c r="CA290" s="51"/>
      <c r="CB290" s="50"/>
      <c r="CC290" s="130"/>
      <c r="CD290" s="51"/>
      <c r="CE290" s="50"/>
      <c r="CF290" s="130"/>
      <c r="CG290" s="51"/>
    </row>
    <row r="291" spans="30:85" ht="15.75" thickBot="1" x14ac:dyDescent="0.3">
      <c r="AD291" s="379" t="s">
        <v>3050</v>
      </c>
      <c r="AE291" s="379" t="s">
        <v>115</v>
      </c>
      <c r="AF291" s="97" t="s">
        <v>989</v>
      </c>
      <c r="AG291" s="50"/>
      <c r="AH291" s="130"/>
      <c r="AI291" s="51"/>
      <c r="AJ291" s="50"/>
      <c r="AK291" s="130"/>
      <c r="AL291" s="51"/>
      <c r="AM291" s="50"/>
      <c r="AN291" s="130"/>
      <c r="AO291" s="51"/>
      <c r="AP291" s="50"/>
      <c r="AQ291" s="130"/>
      <c r="AR291" s="51"/>
      <c r="AS291" s="50"/>
      <c r="AT291" s="130"/>
      <c r="AU291" s="51"/>
      <c r="AV291" s="50"/>
      <c r="AW291" s="130"/>
      <c r="AX291" s="51"/>
      <c r="AY291" s="50"/>
      <c r="AZ291" s="130"/>
      <c r="BA291" s="51"/>
      <c r="BB291" s="50"/>
      <c r="BC291" s="130"/>
      <c r="BD291" s="51"/>
      <c r="BG291" s="379" t="s">
        <v>3050</v>
      </c>
      <c r="BH291" s="379" t="s">
        <v>115</v>
      </c>
      <c r="BI291" s="97" t="s">
        <v>989</v>
      </c>
      <c r="BJ291" s="50"/>
      <c r="BK291" s="130"/>
      <c r="BL291" s="51"/>
      <c r="BM291" s="50"/>
      <c r="BN291" s="130"/>
      <c r="BO291" s="51"/>
      <c r="BP291" s="50"/>
      <c r="BQ291" s="130"/>
      <c r="BR291" s="51"/>
      <c r="BS291" s="50"/>
      <c r="BT291" s="130"/>
      <c r="BU291" s="51"/>
      <c r="BV291" s="50"/>
      <c r="BW291" s="130"/>
      <c r="BX291" s="51"/>
      <c r="BY291" s="50"/>
      <c r="BZ291" s="130"/>
      <c r="CA291" s="51"/>
      <c r="CB291" s="50"/>
      <c r="CC291" s="130"/>
      <c r="CD291" s="51"/>
      <c r="CE291" s="50"/>
      <c r="CF291" s="130"/>
      <c r="CG291" s="51"/>
    </row>
    <row r="293" spans="30:85" ht="15.75" thickBot="1" x14ac:dyDescent="0.3"/>
    <row r="294" spans="30:85" ht="15.75" thickBot="1" x14ac:dyDescent="0.3">
      <c r="AD294" s="625" t="s">
        <v>85</v>
      </c>
      <c r="AE294" s="185"/>
      <c r="AF294" s="185"/>
      <c r="AG294" s="370" t="s">
        <v>997</v>
      </c>
      <c r="AH294" s="448" t="s">
        <v>3051</v>
      </c>
      <c r="AI294" s="148"/>
      <c r="AJ294" s="370" t="s">
        <v>997</v>
      </c>
      <c r="AK294" s="448" t="s">
        <v>3052</v>
      </c>
      <c r="AL294" s="148"/>
      <c r="AM294" s="370" t="s">
        <v>997</v>
      </c>
      <c r="AN294" s="448" t="s">
        <v>3053</v>
      </c>
      <c r="AO294" s="148"/>
      <c r="AP294" s="370" t="s">
        <v>997</v>
      </c>
      <c r="AQ294" s="448" t="s">
        <v>3054</v>
      </c>
      <c r="AR294" s="148"/>
      <c r="AS294" s="370" t="s">
        <v>997</v>
      </c>
      <c r="AT294" s="448" t="s">
        <v>3055</v>
      </c>
      <c r="AU294" s="148"/>
      <c r="AV294" s="370" t="s">
        <v>997</v>
      </c>
      <c r="AW294" s="448" t="s">
        <v>3056</v>
      </c>
      <c r="AX294" s="148"/>
      <c r="AY294" s="370" t="s">
        <v>997</v>
      </c>
      <c r="AZ294" s="448" t="s">
        <v>3057</v>
      </c>
      <c r="BA294" s="148"/>
      <c r="BB294" s="370" t="s">
        <v>997</v>
      </c>
      <c r="BC294" s="624" t="s">
        <v>3058</v>
      </c>
      <c r="BD294" s="148"/>
      <c r="BG294" s="625" t="s">
        <v>1939</v>
      </c>
      <c r="BH294" s="185"/>
      <c r="BI294" s="185"/>
      <c r="BJ294" s="370" t="s">
        <v>997</v>
      </c>
      <c r="BK294" s="448" t="s">
        <v>3051</v>
      </c>
      <c r="BL294" s="148"/>
      <c r="BM294" s="370" t="s">
        <v>997</v>
      </c>
      <c r="BN294" s="448" t="s">
        <v>3052</v>
      </c>
      <c r="BO294" s="148"/>
      <c r="BP294" s="370" t="s">
        <v>997</v>
      </c>
      <c r="BQ294" s="448" t="s">
        <v>3053</v>
      </c>
      <c r="BR294" s="148"/>
      <c r="BS294" s="370" t="s">
        <v>997</v>
      </c>
      <c r="BT294" s="448" t="s">
        <v>3054</v>
      </c>
      <c r="BU294" s="148"/>
      <c r="BV294" s="370" t="s">
        <v>997</v>
      </c>
      <c r="BW294" s="448" t="s">
        <v>3055</v>
      </c>
      <c r="BX294" s="148"/>
      <c r="BY294" s="370" t="s">
        <v>997</v>
      </c>
      <c r="BZ294" s="448" t="s">
        <v>3056</v>
      </c>
      <c r="CA294" s="148"/>
      <c r="CB294" s="370" t="s">
        <v>997</v>
      </c>
      <c r="CC294" s="448" t="s">
        <v>3057</v>
      </c>
      <c r="CD294" s="148"/>
      <c r="CE294" s="370" t="s">
        <v>997</v>
      </c>
      <c r="CF294" s="624" t="s">
        <v>3058</v>
      </c>
      <c r="CG294" s="148"/>
    </row>
    <row r="295" spans="30:85" ht="15.75" thickBot="1" x14ac:dyDescent="0.3">
      <c r="AD295" s="364" t="s">
        <v>993</v>
      </c>
      <c r="AE295" s="369" t="s">
        <v>999</v>
      </c>
      <c r="AF295" s="369" t="s">
        <v>93</v>
      </c>
      <c r="AG295" s="371" t="s">
        <v>70</v>
      </c>
      <c r="AH295" s="154" t="s">
        <v>995</v>
      </c>
      <c r="AI295" s="155" t="s">
        <v>251</v>
      </c>
      <c r="AJ295" s="371" t="s">
        <v>70</v>
      </c>
      <c r="AK295" s="154" t="s">
        <v>995</v>
      </c>
      <c r="AL295" s="155" t="s">
        <v>251</v>
      </c>
      <c r="AM295" s="371" t="s">
        <v>70</v>
      </c>
      <c r="AN295" s="154" t="s">
        <v>995</v>
      </c>
      <c r="AO295" s="155" t="s">
        <v>251</v>
      </c>
      <c r="AP295" s="371" t="s">
        <v>70</v>
      </c>
      <c r="AQ295" s="154" t="s">
        <v>995</v>
      </c>
      <c r="AR295" s="155" t="s">
        <v>251</v>
      </c>
      <c r="AS295" s="371" t="s">
        <v>70</v>
      </c>
      <c r="AT295" s="154" t="s">
        <v>995</v>
      </c>
      <c r="AU295" s="155" t="s">
        <v>251</v>
      </c>
      <c r="AV295" s="371" t="s">
        <v>70</v>
      </c>
      <c r="AW295" s="154" t="s">
        <v>995</v>
      </c>
      <c r="AX295" s="155" t="s">
        <v>251</v>
      </c>
      <c r="AY295" s="371" t="s">
        <v>70</v>
      </c>
      <c r="AZ295" s="154" t="s">
        <v>995</v>
      </c>
      <c r="BA295" s="155" t="s">
        <v>251</v>
      </c>
      <c r="BB295" s="371" t="s">
        <v>70</v>
      </c>
      <c r="BC295" s="154" t="s">
        <v>995</v>
      </c>
      <c r="BD295" s="155" t="s">
        <v>251</v>
      </c>
      <c r="BG295" s="364" t="s">
        <v>993</v>
      </c>
      <c r="BH295" s="369" t="s">
        <v>999</v>
      </c>
      <c r="BI295" s="369" t="s">
        <v>93</v>
      </c>
      <c r="BJ295" s="371" t="s">
        <v>70</v>
      </c>
      <c r="BK295" s="154" t="s">
        <v>995</v>
      </c>
      <c r="BL295" s="155" t="s">
        <v>251</v>
      </c>
      <c r="BM295" s="371" t="s">
        <v>70</v>
      </c>
      <c r="BN295" s="154" t="s">
        <v>995</v>
      </c>
      <c r="BO295" s="155" t="s">
        <v>251</v>
      </c>
      <c r="BP295" s="371" t="s">
        <v>70</v>
      </c>
      <c r="BQ295" s="154" t="s">
        <v>995</v>
      </c>
      <c r="BR295" s="155" t="s">
        <v>251</v>
      </c>
      <c r="BS295" s="371" t="s">
        <v>70</v>
      </c>
      <c r="BT295" s="154" t="s">
        <v>995</v>
      </c>
      <c r="BU295" s="155" t="s">
        <v>251</v>
      </c>
      <c r="BV295" s="371" t="s">
        <v>70</v>
      </c>
      <c r="BW295" s="154" t="s">
        <v>995</v>
      </c>
      <c r="BX295" s="155" t="s">
        <v>251</v>
      </c>
      <c r="BY295" s="371" t="s">
        <v>70</v>
      </c>
      <c r="BZ295" s="154" t="s">
        <v>995</v>
      </c>
      <c r="CA295" s="155" t="s">
        <v>251</v>
      </c>
      <c r="CB295" s="371" t="s">
        <v>70</v>
      </c>
      <c r="CC295" s="154" t="s">
        <v>995</v>
      </c>
      <c r="CD295" s="155" t="s">
        <v>251</v>
      </c>
      <c r="CE295" s="371" t="s">
        <v>70</v>
      </c>
      <c r="CF295" s="154" t="s">
        <v>995</v>
      </c>
      <c r="CG295" s="155" t="s">
        <v>251</v>
      </c>
    </row>
    <row r="296" spans="30:85" x14ac:dyDescent="0.25">
      <c r="AD296" s="372" t="s">
        <v>986</v>
      </c>
      <c r="AE296" s="372" t="s">
        <v>115</v>
      </c>
      <c r="AF296" s="125" t="s">
        <v>115</v>
      </c>
      <c r="AG296" s="366" t="s">
        <v>246</v>
      </c>
      <c r="AH296" s="368" t="s">
        <v>391</v>
      </c>
      <c r="AI296" s="232">
        <v>-1</v>
      </c>
      <c r="AJ296" s="366"/>
      <c r="AK296" s="368"/>
      <c r="AL296" s="232"/>
      <c r="AM296" s="366"/>
      <c r="AN296" s="368"/>
      <c r="AO296" s="232"/>
      <c r="AP296" s="366"/>
      <c r="AQ296" s="368"/>
      <c r="AR296" s="232"/>
      <c r="AS296" s="366"/>
      <c r="AT296" s="368"/>
      <c r="AU296" s="232"/>
      <c r="AV296" s="366"/>
      <c r="AW296" s="368"/>
      <c r="AX296" s="232"/>
      <c r="AY296" s="366"/>
      <c r="AZ296" s="368"/>
      <c r="BA296" s="232"/>
      <c r="BB296" s="366"/>
      <c r="BC296" s="368"/>
      <c r="BD296" s="232"/>
      <c r="BG296" s="372" t="s">
        <v>986</v>
      </c>
      <c r="BH296" s="372" t="s">
        <v>115</v>
      </c>
      <c r="BI296" s="125" t="s">
        <v>115</v>
      </c>
      <c r="BJ296" s="366" t="s">
        <v>1000</v>
      </c>
      <c r="BK296" s="368" t="s">
        <v>996</v>
      </c>
      <c r="BL296" s="232">
        <v>1</v>
      </c>
      <c r="BM296" s="366" t="s">
        <v>246</v>
      </c>
      <c r="BN296" s="368" t="s">
        <v>134</v>
      </c>
      <c r="BO296" s="232">
        <v>-1</v>
      </c>
      <c r="BP296" s="366" t="s">
        <v>246</v>
      </c>
      <c r="BQ296" s="368" t="s">
        <v>136</v>
      </c>
      <c r="BR296" s="232">
        <v>-1</v>
      </c>
      <c r="BS296" s="366" t="s">
        <v>246</v>
      </c>
      <c r="BT296" s="368" t="s">
        <v>138</v>
      </c>
      <c r="BU296" s="232"/>
      <c r="BV296" s="366" t="s">
        <v>246</v>
      </c>
      <c r="BW296" s="368" t="s">
        <v>140</v>
      </c>
      <c r="BX296" s="232"/>
      <c r="BY296" s="366" t="s">
        <v>246</v>
      </c>
      <c r="BZ296" s="368" t="s">
        <v>363</v>
      </c>
      <c r="CA296" s="232"/>
      <c r="CB296" s="366"/>
      <c r="CC296" s="368"/>
      <c r="CD296" s="232"/>
      <c r="CE296" s="366"/>
      <c r="CF296" s="368"/>
      <c r="CG296" s="232"/>
    </row>
    <row r="297" spans="30:85" x14ac:dyDescent="0.25">
      <c r="AD297" s="373"/>
      <c r="AE297" s="373" t="s">
        <v>115</v>
      </c>
      <c r="AF297" s="96" t="s">
        <v>990</v>
      </c>
      <c r="AG297" s="65"/>
      <c r="AH297" s="53"/>
      <c r="AI297" s="68"/>
      <c r="AJ297" s="65"/>
      <c r="AK297" s="53"/>
      <c r="AL297" s="68"/>
      <c r="AM297" s="65"/>
      <c r="AN297" s="53"/>
      <c r="AO297" s="68"/>
      <c r="AP297" s="65"/>
      <c r="AQ297" s="53"/>
      <c r="AR297" s="68"/>
      <c r="AS297" s="65"/>
      <c r="AT297" s="53"/>
      <c r="AU297" s="68"/>
      <c r="AV297" s="65"/>
      <c r="AW297" s="53"/>
      <c r="AX297" s="68"/>
      <c r="AY297" s="65"/>
      <c r="AZ297" s="53"/>
      <c r="BA297" s="68"/>
      <c r="BB297" s="65"/>
      <c r="BC297" s="53"/>
      <c r="BD297" s="68"/>
      <c r="BG297" s="373"/>
      <c r="BH297" s="373" t="s">
        <v>115</v>
      </c>
      <c r="BI297" s="96" t="s">
        <v>990</v>
      </c>
      <c r="BJ297" s="65" t="s">
        <v>1000</v>
      </c>
      <c r="BK297" s="53" t="s">
        <v>996</v>
      </c>
      <c r="BL297" s="68">
        <v>5</v>
      </c>
      <c r="BM297" s="65" t="s">
        <v>246</v>
      </c>
      <c r="BN297" s="53" t="s">
        <v>134</v>
      </c>
      <c r="BO297" s="68">
        <v>-5</v>
      </c>
      <c r="BP297" s="65" t="s">
        <v>246</v>
      </c>
      <c r="BQ297" s="53" t="s">
        <v>136</v>
      </c>
      <c r="BR297" s="68">
        <v>-5</v>
      </c>
      <c r="BS297" s="65"/>
      <c r="BT297" s="53"/>
      <c r="BU297" s="68"/>
      <c r="BV297" s="65"/>
      <c r="BW297" s="53"/>
      <c r="BX297" s="68"/>
      <c r="BY297" s="65"/>
      <c r="BZ297" s="53"/>
      <c r="CA297" s="68"/>
      <c r="CB297" s="65"/>
      <c r="CC297" s="53"/>
      <c r="CD297" s="68"/>
      <c r="CE297" s="65"/>
      <c r="CF297" s="53"/>
      <c r="CG297" s="68"/>
    </row>
    <row r="298" spans="30:85" ht="15.75" thickBot="1" x14ac:dyDescent="0.3">
      <c r="AD298" s="374"/>
      <c r="AE298" s="374" t="s">
        <v>115</v>
      </c>
      <c r="AF298" s="97" t="s">
        <v>991</v>
      </c>
      <c r="AG298" s="367"/>
      <c r="AH298" s="131"/>
      <c r="AI298" s="54"/>
      <c r="AJ298" s="367"/>
      <c r="AK298" s="131"/>
      <c r="AL298" s="54"/>
      <c r="AM298" s="367"/>
      <c r="AN298" s="131"/>
      <c r="AO298" s="54"/>
      <c r="AP298" s="367"/>
      <c r="AQ298" s="131"/>
      <c r="AR298" s="54"/>
      <c r="AS298" s="367"/>
      <c r="AT298" s="131"/>
      <c r="AU298" s="54"/>
      <c r="AV298" s="367"/>
      <c r="AW298" s="131"/>
      <c r="AX298" s="54"/>
      <c r="AY298" s="367"/>
      <c r="AZ298" s="131"/>
      <c r="BA298" s="54"/>
      <c r="BB298" s="367"/>
      <c r="BC298" s="131"/>
      <c r="BD298" s="54"/>
      <c r="BG298" s="374"/>
      <c r="BH298" s="374" t="s">
        <v>115</v>
      </c>
      <c r="BI298" s="97" t="s">
        <v>991</v>
      </c>
      <c r="BJ298" s="367" t="s">
        <v>1000</v>
      </c>
      <c r="BK298" s="131" t="s">
        <v>996</v>
      </c>
      <c r="BL298" s="54">
        <v>10</v>
      </c>
      <c r="BM298" s="367" t="s">
        <v>246</v>
      </c>
      <c r="BN298" s="131" t="s">
        <v>134</v>
      </c>
      <c r="BO298" s="54">
        <v>-10</v>
      </c>
      <c r="BP298" s="367" t="s">
        <v>246</v>
      </c>
      <c r="BQ298" s="131" t="s">
        <v>136</v>
      </c>
      <c r="BR298" s="54">
        <v>-10</v>
      </c>
      <c r="BS298" s="367"/>
      <c r="BT298" s="131"/>
      <c r="BU298" s="54"/>
      <c r="BV298" s="367"/>
      <c r="BW298" s="131"/>
      <c r="BX298" s="54"/>
      <c r="BY298" s="367"/>
      <c r="BZ298" s="131"/>
      <c r="CA298" s="54"/>
      <c r="CB298" s="367"/>
      <c r="CC298" s="131"/>
      <c r="CD298" s="54"/>
      <c r="CE298" s="367"/>
      <c r="CF298" s="131"/>
      <c r="CG298" s="54"/>
    </row>
    <row r="299" spans="30:85" x14ac:dyDescent="0.25">
      <c r="AD299" s="372" t="s">
        <v>987</v>
      </c>
      <c r="AE299" s="372" t="s">
        <v>115</v>
      </c>
      <c r="AF299" s="125" t="s">
        <v>115</v>
      </c>
      <c r="AG299" s="366" t="s">
        <v>246</v>
      </c>
      <c r="AH299" s="368" t="s">
        <v>391</v>
      </c>
      <c r="AI299" s="232">
        <v>1</v>
      </c>
      <c r="AJ299" s="366"/>
      <c r="AK299" s="368"/>
      <c r="AL299" s="232"/>
      <c r="AM299" s="366"/>
      <c r="AN299" s="368"/>
      <c r="AO299" s="232"/>
      <c r="AP299" s="366"/>
      <c r="AQ299" s="368"/>
      <c r="AR299" s="232"/>
      <c r="AS299" s="366"/>
      <c r="AT299" s="368"/>
      <c r="AU299" s="232"/>
      <c r="AV299" s="366"/>
      <c r="AW299" s="368"/>
      <c r="AX299" s="232"/>
      <c r="AY299" s="366"/>
      <c r="AZ299" s="368"/>
      <c r="BA299" s="232"/>
      <c r="BB299" s="366"/>
      <c r="BC299" s="368"/>
      <c r="BD299" s="232"/>
      <c r="BG299" s="372" t="s">
        <v>987</v>
      </c>
      <c r="BH299" s="372" t="s">
        <v>115</v>
      </c>
      <c r="BI299" s="125" t="s">
        <v>115</v>
      </c>
      <c r="BJ299" s="366" t="s">
        <v>1000</v>
      </c>
      <c r="BK299" s="368" t="s">
        <v>941</v>
      </c>
      <c r="BL299" s="232">
        <v>1</v>
      </c>
      <c r="BM299" s="366" t="s">
        <v>246</v>
      </c>
      <c r="BN299" s="368" t="s">
        <v>134</v>
      </c>
      <c r="BO299" s="232">
        <v>1</v>
      </c>
      <c r="BP299" s="366" t="s">
        <v>246</v>
      </c>
      <c r="BQ299" s="368" t="s">
        <v>136</v>
      </c>
      <c r="BR299" s="232">
        <v>1</v>
      </c>
      <c r="BS299" s="366" t="s">
        <v>246</v>
      </c>
      <c r="BT299" s="368" t="s">
        <v>139</v>
      </c>
      <c r="BU299" s="232"/>
      <c r="BV299" s="366" t="s">
        <v>246</v>
      </c>
      <c r="BW299" s="368" t="s">
        <v>141</v>
      </c>
      <c r="BX299" s="232"/>
      <c r="BY299" s="366" t="s">
        <v>246</v>
      </c>
      <c r="BZ299" s="368" t="s">
        <v>362</v>
      </c>
      <c r="CA299" s="232"/>
      <c r="CB299" s="366"/>
      <c r="CC299" s="368"/>
      <c r="CD299" s="232"/>
      <c r="CE299" s="366"/>
      <c r="CF299" s="368"/>
      <c r="CG299" s="232"/>
    </row>
    <row r="300" spans="30:85" x14ac:dyDescent="0.25">
      <c r="AD300" s="373"/>
      <c r="AE300" s="373" t="s">
        <v>115</v>
      </c>
      <c r="AF300" s="96" t="s">
        <v>990</v>
      </c>
      <c r="AG300" s="65"/>
      <c r="AH300" s="53"/>
      <c r="AI300" s="68"/>
      <c r="AJ300" s="65"/>
      <c r="AK300" s="53"/>
      <c r="AL300" s="68"/>
      <c r="AM300" s="65"/>
      <c r="AN300" s="53"/>
      <c r="AO300" s="68"/>
      <c r="AP300" s="65"/>
      <c r="AQ300" s="53"/>
      <c r="AR300" s="68"/>
      <c r="AS300" s="65"/>
      <c r="AT300" s="53"/>
      <c r="AU300" s="68"/>
      <c r="AV300" s="65"/>
      <c r="AW300" s="53"/>
      <c r="AX300" s="68"/>
      <c r="AY300" s="65"/>
      <c r="AZ300" s="53"/>
      <c r="BA300" s="68"/>
      <c r="BB300" s="65"/>
      <c r="BC300" s="53"/>
      <c r="BD300" s="68"/>
      <c r="BG300" s="373"/>
      <c r="BH300" s="373" t="s">
        <v>115</v>
      </c>
      <c r="BI300" s="96" t="s">
        <v>990</v>
      </c>
      <c r="BJ300" s="65" t="s">
        <v>1000</v>
      </c>
      <c r="BK300" s="53" t="s">
        <v>941</v>
      </c>
      <c r="BL300" s="68">
        <v>5</v>
      </c>
      <c r="BM300" s="65" t="s">
        <v>246</v>
      </c>
      <c r="BN300" s="53" t="s">
        <v>134</v>
      </c>
      <c r="BO300" s="68">
        <v>5</v>
      </c>
      <c r="BP300" s="65" t="s">
        <v>246</v>
      </c>
      <c r="BQ300" s="53" t="s">
        <v>136</v>
      </c>
      <c r="BR300" s="68">
        <v>5</v>
      </c>
      <c r="BS300" s="65"/>
      <c r="BT300" s="53"/>
      <c r="BU300" s="68"/>
      <c r="BV300" s="65"/>
      <c r="BW300" s="53"/>
      <c r="BX300" s="68"/>
      <c r="BY300" s="65"/>
      <c r="BZ300" s="53"/>
      <c r="CA300" s="68"/>
      <c r="CB300" s="65"/>
      <c r="CC300" s="53"/>
      <c r="CD300" s="68"/>
      <c r="CE300" s="65"/>
      <c r="CF300" s="53"/>
      <c r="CG300" s="68"/>
    </row>
    <row r="301" spans="30:85" ht="15.75" thickBot="1" x14ac:dyDescent="0.3">
      <c r="AD301" s="374"/>
      <c r="AE301" s="374" t="s">
        <v>115</v>
      </c>
      <c r="AF301" s="97" t="s">
        <v>991</v>
      </c>
      <c r="AG301" s="367"/>
      <c r="AH301" s="131"/>
      <c r="AI301" s="54"/>
      <c r="AJ301" s="367"/>
      <c r="AK301" s="131"/>
      <c r="AL301" s="54"/>
      <c r="AM301" s="367"/>
      <c r="AN301" s="131"/>
      <c r="AO301" s="54"/>
      <c r="AP301" s="367"/>
      <c r="AQ301" s="131"/>
      <c r="AR301" s="54"/>
      <c r="AS301" s="367"/>
      <c r="AT301" s="131"/>
      <c r="AU301" s="54"/>
      <c r="AV301" s="367"/>
      <c r="AW301" s="131"/>
      <c r="AX301" s="54"/>
      <c r="AY301" s="367"/>
      <c r="AZ301" s="131"/>
      <c r="BA301" s="54"/>
      <c r="BB301" s="367"/>
      <c r="BC301" s="131"/>
      <c r="BD301" s="54"/>
      <c r="BG301" s="374"/>
      <c r="BH301" s="374" t="s">
        <v>115</v>
      </c>
      <c r="BI301" s="97" t="s">
        <v>991</v>
      </c>
      <c r="BJ301" s="367" t="s">
        <v>1000</v>
      </c>
      <c r="BK301" s="131" t="s">
        <v>941</v>
      </c>
      <c r="BL301" s="54">
        <v>10</v>
      </c>
      <c r="BM301" s="367" t="s">
        <v>246</v>
      </c>
      <c r="BN301" s="131" t="s">
        <v>134</v>
      </c>
      <c r="BO301" s="54">
        <v>10</v>
      </c>
      <c r="BP301" s="367" t="s">
        <v>246</v>
      </c>
      <c r="BQ301" s="131" t="s">
        <v>136</v>
      </c>
      <c r="BR301" s="54">
        <v>10</v>
      </c>
      <c r="BS301" s="367"/>
      <c r="BT301" s="131"/>
      <c r="BU301" s="54"/>
      <c r="BV301" s="367"/>
      <c r="BW301" s="131"/>
      <c r="BX301" s="54"/>
      <c r="BY301" s="367"/>
      <c r="BZ301" s="131"/>
      <c r="CA301" s="54"/>
      <c r="CB301" s="367"/>
      <c r="CC301" s="131"/>
      <c r="CD301" s="54"/>
      <c r="CE301" s="367"/>
      <c r="CF301" s="131"/>
      <c r="CG301" s="54"/>
    </row>
    <row r="302" spans="30:85" x14ac:dyDescent="0.25">
      <c r="AD302" s="372" t="s">
        <v>988</v>
      </c>
      <c r="AE302" s="372" t="s">
        <v>115</v>
      </c>
      <c r="AF302" s="125" t="s">
        <v>115</v>
      </c>
      <c r="AG302" s="366"/>
      <c r="AH302" s="368"/>
      <c r="AI302" s="232"/>
      <c r="AJ302" s="366"/>
      <c r="AK302" s="368"/>
      <c r="AL302" s="232"/>
      <c r="AM302" s="366"/>
      <c r="AN302" s="368"/>
      <c r="AO302" s="232"/>
      <c r="AP302" s="366"/>
      <c r="AQ302" s="368"/>
      <c r="AR302" s="232"/>
      <c r="AS302" s="366"/>
      <c r="AT302" s="368"/>
      <c r="AU302" s="232"/>
      <c r="AV302" s="366"/>
      <c r="AW302" s="368"/>
      <c r="AX302" s="232"/>
      <c r="AY302" s="366"/>
      <c r="AZ302" s="368"/>
      <c r="BA302" s="232"/>
      <c r="BB302" s="366"/>
      <c r="BC302" s="368"/>
      <c r="BD302" s="232"/>
      <c r="BG302" s="372" t="s">
        <v>988</v>
      </c>
      <c r="BH302" s="372" t="s">
        <v>115</v>
      </c>
      <c r="BI302" s="125" t="s">
        <v>115</v>
      </c>
      <c r="BJ302" s="366"/>
      <c r="BK302" s="368"/>
      <c r="BL302" s="232"/>
      <c r="BM302" s="366"/>
      <c r="BN302" s="368"/>
      <c r="BO302" s="232"/>
      <c r="BP302" s="366"/>
      <c r="BQ302" s="368"/>
      <c r="BR302" s="232"/>
      <c r="BS302" s="366"/>
      <c r="BT302" s="368"/>
      <c r="BU302" s="232"/>
      <c r="BV302" s="366"/>
      <c r="BW302" s="368"/>
      <c r="BX302" s="232"/>
      <c r="BY302" s="366"/>
      <c r="BZ302" s="368"/>
      <c r="CA302" s="232"/>
      <c r="CB302" s="366"/>
      <c r="CC302" s="368"/>
      <c r="CD302" s="232"/>
      <c r="CE302" s="366"/>
      <c r="CF302" s="368"/>
      <c r="CG302" s="232"/>
    </row>
    <row r="303" spans="30:85" x14ac:dyDescent="0.25">
      <c r="AD303" s="373"/>
      <c r="AE303" s="373" t="s">
        <v>115</v>
      </c>
      <c r="AF303" s="96" t="s">
        <v>990</v>
      </c>
      <c r="AG303" s="65"/>
      <c r="AH303" s="53"/>
      <c r="AI303" s="68"/>
      <c r="AJ303" s="65"/>
      <c r="AK303" s="53"/>
      <c r="AL303" s="68"/>
      <c r="AM303" s="65"/>
      <c r="AN303" s="53"/>
      <c r="AO303" s="68"/>
      <c r="AP303" s="65"/>
      <c r="AQ303" s="53"/>
      <c r="AR303" s="68"/>
      <c r="AS303" s="65"/>
      <c r="AT303" s="53"/>
      <c r="AU303" s="68"/>
      <c r="AV303" s="65"/>
      <c r="AW303" s="53"/>
      <c r="AX303" s="68"/>
      <c r="AY303" s="65"/>
      <c r="AZ303" s="53"/>
      <c r="BA303" s="68"/>
      <c r="BB303" s="65"/>
      <c r="BC303" s="53"/>
      <c r="BD303" s="68"/>
      <c r="BG303" s="373"/>
      <c r="BH303" s="373" t="s">
        <v>115</v>
      </c>
      <c r="BI303" s="96" t="s">
        <v>990</v>
      </c>
      <c r="BJ303" s="65"/>
      <c r="BK303" s="53"/>
      <c r="BL303" s="68"/>
      <c r="BM303" s="65"/>
      <c r="BN303" s="53"/>
      <c r="BO303" s="68"/>
      <c r="BP303" s="65"/>
      <c r="BQ303" s="53"/>
      <c r="BR303" s="68"/>
      <c r="BS303" s="65"/>
      <c r="BT303" s="53"/>
      <c r="BU303" s="68"/>
      <c r="BV303" s="65"/>
      <c r="BW303" s="53"/>
      <c r="BX303" s="68"/>
      <c r="BY303" s="65"/>
      <c r="BZ303" s="53"/>
      <c r="CA303" s="68"/>
      <c r="CB303" s="65"/>
      <c r="CC303" s="53"/>
      <c r="CD303" s="68"/>
      <c r="CE303" s="65"/>
      <c r="CF303" s="53"/>
      <c r="CG303" s="68"/>
    </row>
    <row r="304" spans="30:85" ht="15.75" thickBot="1" x14ac:dyDescent="0.3">
      <c r="AD304" s="374"/>
      <c r="AE304" s="374" t="s">
        <v>115</v>
      </c>
      <c r="AF304" s="97" t="s">
        <v>991</v>
      </c>
      <c r="AG304" s="367"/>
      <c r="AH304" s="131"/>
      <c r="AI304" s="54"/>
      <c r="AJ304" s="367"/>
      <c r="AK304" s="131"/>
      <c r="AL304" s="54"/>
      <c r="AM304" s="367"/>
      <c r="AN304" s="131"/>
      <c r="AO304" s="54"/>
      <c r="AP304" s="367"/>
      <c r="AQ304" s="131"/>
      <c r="AR304" s="54"/>
      <c r="AS304" s="367"/>
      <c r="AT304" s="131"/>
      <c r="AU304" s="54"/>
      <c r="AV304" s="367"/>
      <c r="AW304" s="131"/>
      <c r="AX304" s="54"/>
      <c r="AY304" s="367"/>
      <c r="AZ304" s="131"/>
      <c r="BA304" s="54"/>
      <c r="BB304" s="367"/>
      <c r="BC304" s="131"/>
      <c r="BD304" s="54"/>
      <c r="BG304" s="374"/>
      <c r="BH304" s="374" t="s">
        <v>115</v>
      </c>
      <c r="BI304" s="97" t="s">
        <v>991</v>
      </c>
      <c r="BJ304" s="367"/>
      <c r="BK304" s="131"/>
      <c r="BL304" s="54"/>
      <c r="BM304" s="367"/>
      <c r="BN304" s="131"/>
      <c r="BO304" s="54"/>
      <c r="BP304" s="367"/>
      <c r="BQ304" s="131"/>
      <c r="BR304" s="54"/>
      <c r="BS304" s="367"/>
      <c r="BT304" s="131"/>
      <c r="BU304" s="54"/>
      <c r="BV304" s="367"/>
      <c r="BW304" s="131"/>
      <c r="BX304" s="54"/>
      <c r="BY304" s="367"/>
      <c r="BZ304" s="131"/>
      <c r="CA304" s="54"/>
      <c r="CB304" s="367"/>
      <c r="CC304" s="131"/>
      <c r="CD304" s="54"/>
      <c r="CE304" s="367"/>
      <c r="CF304" s="131"/>
      <c r="CG304" s="54"/>
    </row>
    <row r="305" spans="30:85" x14ac:dyDescent="0.25">
      <c r="AD305" s="372" t="s">
        <v>3050</v>
      </c>
      <c r="AE305" s="372" t="s">
        <v>115</v>
      </c>
      <c r="AF305" s="125" t="s">
        <v>115</v>
      </c>
      <c r="AG305" s="366"/>
      <c r="AH305" s="368"/>
      <c r="AI305" s="232"/>
      <c r="AJ305" s="366"/>
      <c r="AK305" s="368"/>
      <c r="AL305" s="232"/>
      <c r="AM305" s="366"/>
      <c r="AN305" s="368"/>
      <c r="AO305" s="232"/>
      <c r="AP305" s="366"/>
      <c r="AQ305" s="368"/>
      <c r="AR305" s="232"/>
      <c r="AS305" s="366"/>
      <c r="AT305" s="368"/>
      <c r="AU305" s="232"/>
      <c r="AV305" s="366"/>
      <c r="AW305" s="368"/>
      <c r="AX305" s="232"/>
      <c r="AY305" s="366"/>
      <c r="AZ305" s="368"/>
      <c r="BA305" s="232"/>
      <c r="BB305" s="366"/>
      <c r="BC305" s="368"/>
      <c r="BD305" s="232"/>
      <c r="BG305" s="372" t="s">
        <v>3050</v>
      </c>
      <c r="BH305" s="372" t="s">
        <v>115</v>
      </c>
      <c r="BI305" s="125" t="s">
        <v>115</v>
      </c>
      <c r="BJ305" s="366"/>
      <c r="BK305" s="368"/>
      <c r="BL305" s="232"/>
      <c r="BM305" s="366"/>
      <c r="BN305" s="368"/>
      <c r="BO305" s="232"/>
      <c r="BP305" s="366"/>
      <c r="BQ305" s="368"/>
      <c r="BR305" s="232"/>
      <c r="BS305" s="366"/>
      <c r="BT305" s="368"/>
      <c r="BU305" s="232"/>
      <c r="BV305" s="366"/>
      <c r="BW305" s="368"/>
      <c r="BX305" s="232"/>
      <c r="BY305" s="366"/>
      <c r="BZ305" s="368"/>
      <c r="CA305" s="232"/>
      <c r="CB305" s="366"/>
      <c r="CC305" s="368"/>
      <c r="CD305" s="232"/>
      <c r="CE305" s="366"/>
      <c r="CF305" s="368"/>
      <c r="CG305" s="232"/>
    </row>
    <row r="306" spans="30:85" x14ac:dyDescent="0.25">
      <c r="AD306" s="373"/>
      <c r="AE306" s="373" t="s">
        <v>115</v>
      </c>
      <c r="AF306" s="96" t="s">
        <v>990</v>
      </c>
      <c r="AG306" s="129"/>
      <c r="AH306" s="52"/>
      <c r="AI306" s="66"/>
      <c r="AJ306" s="129"/>
      <c r="AK306" s="52"/>
      <c r="AL306" s="66"/>
      <c r="AM306" s="129"/>
      <c r="AN306" s="52"/>
      <c r="AO306" s="66"/>
      <c r="AP306" s="129"/>
      <c r="AQ306" s="52"/>
      <c r="AR306" s="66"/>
      <c r="AS306" s="129"/>
      <c r="AT306" s="52"/>
      <c r="AU306" s="66"/>
      <c r="AV306" s="129"/>
      <c r="AW306" s="52"/>
      <c r="AX306" s="66"/>
      <c r="AY306" s="129"/>
      <c r="AZ306" s="52"/>
      <c r="BA306" s="66"/>
      <c r="BB306" s="129"/>
      <c r="BC306" s="52"/>
      <c r="BD306" s="66"/>
      <c r="BG306" s="373"/>
      <c r="BH306" s="373" t="s">
        <v>115</v>
      </c>
      <c r="BI306" s="96" t="s">
        <v>990</v>
      </c>
      <c r="BJ306" s="129"/>
      <c r="BK306" s="52"/>
      <c r="BL306" s="66"/>
      <c r="BM306" s="129"/>
      <c r="BN306" s="52"/>
      <c r="BO306" s="66"/>
      <c r="BP306" s="129"/>
      <c r="BQ306" s="52"/>
      <c r="BR306" s="66"/>
      <c r="BS306" s="129"/>
      <c r="BT306" s="52"/>
      <c r="BU306" s="66"/>
      <c r="BV306" s="129"/>
      <c r="BW306" s="52"/>
      <c r="BX306" s="66"/>
      <c r="BY306" s="129"/>
      <c r="BZ306" s="52"/>
      <c r="CA306" s="66"/>
      <c r="CB306" s="129"/>
      <c r="CC306" s="52"/>
      <c r="CD306" s="66"/>
      <c r="CE306" s="129"/>
      <c r="CF306" s="52"/>
      <c r="CG306" s="66"/>
    </row>
    <row r="307" spans="30:85" ht="15.75" thickBot="1" x14ac:dyDescent="0.3">
      <c r="AD307" s="374"/>
      <c r="AE307" s="374" t="s">
        <v>115</v>
      </c>
      <c r="AF307" s="97" t="s">
        <v>991</v>
      </c>
      <c r="AG307" s="50"/>
      <c r="AH307" s="130"/>
      <c r="AI307" s="51"/>
      <c r="AJ307" s="50"/>
      <c r="AK307" s="130"/>
      <c r="AL307" s="51"/>
      <c r="AM307" s="50"/>
      <c r="AN307" s="130"/>
      <c r="AO307" s="51"/>
      <c r="AP307" s="50"/>
      <c r="AQ307" s="130"/>
      <c r="AR307" s="51"/>
      <c r="AS307" s="50"/>
      <c r="AT307" s="130"/>
      <c r="AU307" s="51"/>
      <c r="AV307" s="50"/>
      <c r="AW307" s="130"/>
      <c r="AX307" s="51"/>
      <c r="AY307" s="50"/>
      <c r="AZ307" s="130"/>
      <c r="BA307" s="51"/>
      <c r="BB307" s="50"/>
      <c r="BC307" s="130"/>
      <c r="BD307" s="51"/>
      <c r="BG307" s="374"/>
      <c r="BH307" s="374" t="s">
        <v>115</v>
      </c>
      <c r="BI307" s="97" t="s">
        <v>991</v>
      </c>
      <c r="BJ307" s="50"/>
      <c r="BK307" s="130"/>
      <c r="BL307" s="51"/>
      <c r="BM307" s="50"/>
      <c r="BN307" s="130"/>
      <c r="BO307" s="51"/>
      <c r="BP307" s="50"/>
      <c r="BQ307" s="130"/>
      <c r="BR307" s="51"/>
      <c r="BS307" s="50"/>
      <c r="BT307" s="130"/>
      <c r="BU307" s="51"/>
      <c r="BV307" s="50"/>
      <c r="BW307" s="130"/>
      <c r="BX307" s="51"/>
      <c r="BY307" s="50"/>
      <c r="BZ307" s="130"/>
      <c r="CA307" s="51"/>
      <c r="CB307" s="50"/>
      <c r="CC307" s="130"/>
      <c r="CD307" s="51"/>
      <c r="CE307" s="50"/>
      <c r="CF307" s="130"/>
      <c r="CG307" s="51"/>
    </row>
    <row r="308" spans="30:85" x14ac:dyDescent="0.25">
      <c r="AD308" s="375" t="s">
        <v>986</v>
      </c>
      <c r="AE308" s="375" t="s">
        <v>998</v>
      </c>
      <c r="AF308" s="125" t="s">
        <v>115</v>
      </c>
      <c r="AG308" s="366"/>
      <c r="AH308" s="368"/>
      <c r="AI308" s="232"/>
      <c r="AJ308" s="366"/>
      <c r="AK308" s="368"/>
      <c r="AL308" s="232"/>
      <c r="AM308" s="366"/>
      <c r="AN308" s="368"/>
      <c r="AO308" s="232"/>
      <c r="AP308" s="366"/>
      <c r="AQ308" s="368"/>
      <c r="AR308" s="232"/>
      <c r="AS308" s="366"/>
      <c r="AT308" s="368"/>
      <c r="AU308" s="232"/>
      <c r="AV308" s="366"/>
      <c r="AW308" s="368"/>
      <c r="AX308" s="232"/>
      <c r="AY308" s="366"/>
      <c r="AZ308" s="368"/>
      <c r="BA308" s="232"/>
      <c r="BB308" s="366"/>
      <c r="BC308" s="368"/>
      <c r="BD308" s="232"/>
      <c r="BG308" s="375" t="s">
        <v>986</v>
      </c>
      <c r="BH308" s="375" t="s">
        <v>998</v>
      </c>
      <c r="BI308" s="125" t="s">
        <v>115</v>
      </c>
      <c r="BJ308" s="366" t="s">
        <v>246</v>
      </c>
      <c r="BK308" s="368" t="s">
        <v>138</v>
      </c>
      <c r="BL308" s="432"/>
      <c r="BM308" s="366"/>
      <c r="BN308" s="368"/>
      <c r="BO308" s="232"/>
      <c r="BP308" s="366"/>
      <c r="BQ308" s="368"/>
      <c r="BR308" s="232"/>
      <c r="BS308" s="366"/>
      <c r="BT308" s="368"/>
      <c r="BU308" s="232"/>
      <c r="BV308" s="366"/>
      <c r="BW308" s="368"/>
      <c r="BX308" s="232"/>
      <c r="BY308" s="366"/>
      <c r="BZ308" s="368"/>
      <c r="CA308" s="232"/>
      <c r="CB308" s="366"/>
      <c r="CC308" s="368"/>
      <c r="CD308" s="232"/>
      <c r="CE308" s="366"/>
      <c r="CF308" s="368"/>
      <c r="CG308" s="232"/>
    </row>
    <row r="309" spans="30:85" x14ac:dyDescent="0.25">
      <c r="AD309" s="376"/>
      <c r="AE309" s="376" t="s">
        <v>998</v>
      </c>
      <c r="AF309" s="96" t="s">
        <v>990</v>
      </c>
      <c r="AG309" s="65"/>
      <c r="AH309" s="53"/>
      <c r="AI309" s="68"/>
      <c r="AJ309" s="65"/>
      <c r="AK309" s="53"/>
      <c r="AL309" s="68"/>
      <c r="AM309" s="65"/>
      <c r="AN309" s="53"/>
      <c r="AO309" s="68"/>
      <c r="AP309" s="65"/>
      <c r="AQ309" s="53"/>
      <c r="AR309" s="68"/>
      <c r="AS309" s="65"/>
      <c r="AT309" s="53"/>
      <c r="AU309" s="68"/>
      <c r="AV309" s="65"/>
      <c r="AW309" s="53"/>
      <c r="AX309" s="68"/>
      <c r="AY309" s="65"/>
      <c r="AZ309" s="53"/>
      <c r="BA309" s="68"/>
      <c r="BB309" s="65"/>
      <c r="BC309" s="53"/>
      <c r="BD309" s="68"/>
      <c r="BG309" s="376"/>
      <c r="BH309" s="376" t="s">
        <v>998</v>
      </c>
      <c r="BI309" s="96" t="s">
        <v>990</v>
      </c>
      <c r="BJ309" s="65" t="s">
        <v>246</v>
      </c>
      <c r="BK309" s="53" t="s">
        <v>139</v>
      </c>
      <c r="BL309" s="430"/>
      <c r="BM309" s="65"/>
      <c r="BN309" s="53"/>
      <c r="BO309" s="68"/>
      <c r="BP309" s="65"/>
      <c r="BQ309" s="53"/>
      <c r="BR309" s="68"/>
      <c r="BS309" s="65"/>
      <c r="BT309" s="53"/>
      <c r="BU309" s="68"/>
      <c r="BV309" s="65"/>
      <c r="BW309" s="53"/>
      <c r="BX309" s="68"/>
      <c r="BY309" s="65"/>
      <c r="BZ309" s="53"/>
      <c r="CA309" s="68"/>
      <c r="CB309" s="65"/>
      <c r="CC309" s="53"/>
      <c r="CD309" s="68"/>
      <c r="CE309" s="65"/>
      <c r="CF309" s="53"/>
      <c r="CG309" s="68"/>
    </row>
    <row r="310" spans="30:85" ht="15.75" thickBot="1" x14ac:dyDescent="0.3">
      <c r="AD310" s="377"/>
      <c r="AE310" s="377" t="s">
        <v>998</v>
      </c>
      <c r="AF310" s="97" t="s">
        <v>991</v>
      </c>
      <c r="AG310" s="367"/>
      <c r="AH310" s="131"/>
      <c r="AI310" s="54"/>
      <c r="AJ310" s="367"/>
      <c r="AK310" s="131"/>
      <c r="AL310" s="54"/>
      <c r="AM310" s="367"/>
      <c r="AN310" s="131"/>
      <c r="AO310" s="54"/>
      <c r="AP310" s="367"/>
      <c r="AQ310" s="131"/>
      <c r="AR310" s="54"/>
      <c r="AS310" s="367"/>
      <c r="AT310" s="131"/>
      <c r="AU310" s="54"/>
      <c r="AV310" s="367"/>
      <c r="AW310" s="131"/>
      <c r="AX310" s="54"/>
      <c r="AY310" s="367"/>
      <c r="AZ310" s="131"/>
      <c r="BA310" s="54"/>
      <c r="BB310" s="367"/>
      <c r="BC310" s="131"/>
      <c r="BD310" s="54"/>
      <c r="BG310" s="377"/>
      <c r="BH310" s="377" t="s">
        <v>998</v>
      </c>
      <c r="BI310" s="97" t="s">
        <v>991</v>
      </c>
      <c r="BJ310" s="367"/>
      <c r="BK310" s="131"/>
      <c r="BL310" s="54"/>
      <c r="BM310" s="367"/>
      <c r="BN310" s="131"/>
      <c r="BO310" s="54"/>
      <c r="BP310" s="367"/>
      <c r="BQ310" s="131"/>
      <c r="BR310" s="54"/>
      <c r="BS310" s="367"/>
      <c r="BT310" s="131"/>
      <c r="BU310" s="54"/>
      <c r="BV310" s="367"/>
      <c r="BW310" s="131"/>
      <c r="BX310" s="54"/>
      <c r="BY310" s="367"/>
      <c r="BZ310" s="131"/>
      <c r="CA310" s="54"/>
      <c r="CB310" s="367"/>
      <c r="CC310" s="131"/>
      <c r="CD310" s="54"/>
      <c r="CE310" s="367"/>
      <c r="CF310" s="131"/>
      <c r="CG310" s="54"/>
    </row>
    <row r="311" spans="30:85" x14ac:dyDescent="0.25">
      <c r="AD311" s="375" t="s">
        <v>987</v>
      </c>
      <c r="AE311" s="375" t="s">
        <v>998</v>
      </c>
      <c r="AF311" s="125" t="s">
        <v>115</v>
      </c>
      <c r="AG311" s="366"/>
      <c r="AH311" s="368"/>
      <c r="AI311" s="232"/>
      <c r="AJ311" s="366"/>
      <c r="AK311" s="368"/>
      <c r="AL311" s="232"/>
      <c r="AM311" s="366"/>
      <c r="AN311" s="368"/>
      <c r="AO311" s="232"/>
      <c r="AP311" s="366"/>
      <c r="AQ311" s="368"/>
      <c r="AR311" s="232"/>
      <c r="AS311" s="366"/>
      <c r="AT311" s="368"/>
      <c r="AU311" s="232"/>
      <c r="AV311" s="366"/>
      <c r="AW311" s="368"/>
      <c r="AX311" s="232"/>
      <c r="AY311" s="366"/>
      <c r="AZ311" s="368"/>
      <c r="BA311" s="232"/>
      <c r="BB311" s="366"/>
      <c r="BC311" s="368"/>
      <c r="BD311" s="232"/>
      <c r="BG311" s="375" t="s">
        <v>987</v>
      </c>
      <c r="BH311" s="375" t="s">
        <v>998</v>
      </c>
      <c r="BI311" s="125" t="s">
        <v>115</v>
      </c>
      <c r="BJ311" s="366"/>
      <c r="BK311" s="368"/>
      <c r="BL311" s="232"/>
      <c r="BM311" s="366"/>
      <c r="BN311" s="368"/>
      <c r="BO311" s="232"/>
      <c r="BP311" s="366"/>
      <c r="BQ311" s="368"/>
      <c r="BR311" s="232"/>
      <c r="BS311" s="366"/>
      <c r="BT311" s="368"/>
      <c r="BU311" s="232"/>
      <c r="BV311" s="366"/>
      <c r="BW311" s="368"/>
      <c r="BX311" s="232"/>
      <c r="BY311" s="366"/>
      <c r="BZ311" s="368"/>
      <c r="CA311" s="232"/>
      <c r="CB311" s="366"/>
      <c r="CC311" s="368"/>
      <c r="CD311" s="232"/>
      <c r="CE311" s="366"/>
      <c r="CF311" s="368"/>
      <c r="CG311" s="232"/>
    </row>
    <row r="312" spans="30:85" x14ac:dyDescent="0.25">
      <c r="AD312" s="376"/>
      <c r="AE312" s="376" t="s">
        <v>998</v>
      </c>
      <c r="AF312" s="96" t="s">
        <v>990</v>
      </c>
      <c r="AG312" s="65"/>
      <c r="AH312" s="53"/>
      <c r="AI312" s="68"/>
      <c r="AJ312" s="65"/>
      <c r="AK312" s="53"/>
      <c r="AL312" s="68"/>
      <c r="AM312" s="65"/>
      <c r="AN312" s="53"/>
      <c r="AO312" s="68"/>
      <c r="AP312" s="65"/>
      <c r="AQ312" s="53"/>
      <c r="AR312" s="68"/>
      <c r="AS312" s="65"/>
      <c r="AT312" s="53"/>
      <c r="AU312" s="68"/>
      <c r="AV312" s="65"/>
      <c r="AW312" s="53"/>
      <c r="AX312" s="68"/>
      <c r="AY312" s="65"/>
      <c r="AZ312" s="53"/>
      <c r="BA312" s="68"/>
      <c r="BB312" s="65"/>
      <c r="BC312" s="53"/>
      <c r="BD312" s="68"/>
      <c r="BG312" s="376"/>
      <c r="BH312" s="376" t="s">
        <v>998</v>
      </c>
      <c r="BI312" s="96" t="s">
        <v>990</v>
      </c>
      <c r="BJ312" s="65"/>
      <c r="BK312" s="53"/>
      <c r="BL312" s="68"/>
      <c r="BM312" s="65"/>
      <c r="BN312" s="53"/>
      <c r="BO312" s="68"/>
      <c r="BP312" s="65"/>
      <c r="BQ312" s="53"/>
      <c r="BR312" s="68"/>
      <c r="BS312" s="65"/>
      <c r="BT312" s="53"/>
      <c r="BU312" s="68"/>
      <c r="BV312" s="65"/>
      <c r="BW312" s="53"/>
      <c r="BX312" s="68"/>
      <c r="BY312" s="65"/>
      <c r="BZ312" s="53"/>
      <c r="CA312" s="68"/>
      <c r="CB312" s="65"/>
      <c r="CC312" s="53"/>
      <c r="CD312" s="68"/>
      <c r="CE312" s="65"/>
      <c r="CF312" s="53"/>
      <c r="CG312" s="68"/>
    </row>
    <row r="313" spans="30:85" ht="15.75" thickBot="1" x14ac:dyDescent="0.3">
      <c r="AD313" s="377"/>
      <c r="AE313" s="377" t="s">
        <v>998</v>
      </c>
      <c r="AF313" s="97" t="s">
        <v>991</v>
      </c>
      <c r="AG313" s="367"/>
      <c r="AH313" s="131"/>
      <c r="AI313" s="54"/>
      <c r="AJ313" s="367"/>
      <c r="AK313" s="131"/>
      <c r="AL313" s="54"/>
      <c r="AM313" s="367"/>
      <c r="AN313" s="131"/>
      <c r="AO313" s="54"/>
      <c r="AP313" s="367"/>
      <c r="AQ313" s="131"/>
      <c r="AR313" s="54"/>
      <c r="AS313" s="367"/>
      <c r="AT313" s="131"/>
      <c r="AU313" s="54"/>
      <c r="AV313" s="367"/>
      <c r="AW313" s="131"/>
      <c r="AX313" s="54"/>
      <c r="AY313" s="367"/>
      <c r="AZ313" s="131"/>
      <c r="BA313" s="54"/>
      <c r="BB313" s="367"/>
      <c r="BC313" s="131"/>
      <c r="BD313" s="54"/>
      <c r="BG313" s="377"/>
      <c r="BH313" s="377" t="s">
        <v>998</v>
      </c>
      <c r="BI313" s="97" t="s">
        <v>991</v>
      </c>
      <c r="BJ313" s="367"/>
      <c r="BK313" s="131"/>
      <c r="BL313" s="54"/>
      <c r="BM313" s="367"/>
      <c r="BN313" s="131"/>
      <c r="BO313" s="54"/>
      <c r="BP313" s="367"/>
      <c r="BQ313" s="131"/>
      <c r="BR313" s="54"/>
      <c r="BS313" s="367"/>
      <c r="BT313" s="131"/>
      <c r="BU313" s="54"/>
      <c r="BV313" s="367"/>
      <c r="BW313" s="131"/>
      <c r="BX313" s="54"/>
      <c r="BY313" s="367"/>
      <c r="BZ313" s="131"/>
      <c r="CA313" s="54"/>
      <c r="CB313" s="367"/>
      <c r="CC313" s="131"/>
      <c r="CD313" s="54"/>
      <c r="CE313" s="367"/>
      <c r="CF313" s="131"/>
      <c r="CG313" s="54"/>
    </row>
    <row r="314" spans="30:85" x14ac:dyDescent="0.25">
      <c r="AD314" s="375" t="s">
        <v>988</v>
      </c>
      <c r="AE314" s="375" t="s">
        <v>998</v>
      </c>
      <c r="AF314" s="125" t="s">
        <v>115</v>
      </c>
      <c r="AG314" s="366"/>
      <c r="AH314" s="368"/>
      <c r="AI314" s="232"/>
      <c r="AJ314" s="366"/>
      <c r="AK314" s="368"/>
      <c r="AL314" s="232"/>
      <c r="AM314" s="366"/>
      <c r="AN314" s="368"/>
      <c r="AO314" s="232"/>
      <c r="AP314" s="366"/>
      <c r="AQ314" s="368"/>
      <c r="AR314" s="232"/>
      <c r="AS314" s="366"/>
      <c r="AT314" s="368"/>
      <c r="AU314" s="232"/>
      <c r="AV314" s="366"/>
      <c r="AW314" s="368"/>
      <c r="AX314" s="232"/>
      <c r="AY314" s="366"/>
      <c r="AZ314" s="368"/>
      <c r="BA314" s="232"/>
      <c r="BB314" s="366"/>
      <c r="BC314" s="368"/>
      <c r="BD314" s="232"/>
      <c r="BG314" s="375" t="s">
        <v>988</v>
      </c>
      <c r="BH314" s="375" t="s">
        <v>998</v>
      </c>
      <c r="BI314" s="125" t="s">
        <v>115</v>
      </c>
      <c r="BJ314" s="366"/>
      <c r="BK314" s="368"/>
      <c r="BL314" s="232"/>
      <c r="BM314" s="366"/>
      <c r="BN314" s="368"/>
      <c r="BO314" s="232"/>
      <c r="BP314" s="366"/>
      <c r="BQ314" s="368"/>
      <c r="BR314" s="232"/>
      <c r="BS314" s="366"/>
      <c r="BT314" s="368"/>
      <c r="BU314" s="232"/>
      <c r="BV314" s="366"/>
      <c r="BW314" s="368"/>
      <c r="BX314" s="232"/>
      <c r="BY314" s="366"/>
      <c r="BZ314" s="368"/>
      <c r="CA314" s="232"/>
      <c r="CB314" s="366"/>
      <c r="CC314" s="368"/>
      <c r="CD314" s="232"/>
      <c r="CE314" s="366"/>
      <c r="CF314" s="368"/>
      <c r="CG314" s="232"/>
    </row>
    <row r="315" spans="30:85" x14ac:dyDescent="0.25">
      <c r="AD315" s="376"/>
      <c r="AE315" s="376" t="s">
        <v>998</v>
      </c>
      <c r="AF315" s="96" t="s">
        <v>990</v>
      </c>
      <c r="AG315" s="65"/>
      <c r="AH315" s="53"/>
      <c r="AI315" s="68"/>
      <c r="AJ315" s="65"/>
      <c r="AK315" s="53"/>
      <c r="AL315" s="68"/>
      <c r="AM315" s="65"/>
      <c r="AN315" s="53"/>
      <c r="AO315" s="68"/>
      <c r="AP315" s="65"/>
      <c r="AQ315" s="53"/>
      <c r="AR315" s="68"/>
      <c r="AS315" s="65"/>
      <c r="AT315" s="53"/>
      <c r="AU315" s="68"/>
      <c r="AV315" s="65"/>
      <c r="AW315" s="53"/>
      <c r="AX315" s="68"/>
      <c r="AY315" s="65"/>
      <c r="AZ315" s="53"/>
      <c r="BA315" s="68"/>
      <c r="BB315" s="65"/>
      <c r="BC315" s="53"/>
      <c r="BD315" s="68"/>
      <c r="BG315" s="376"/>
      <c r="BH315" s="376" t="s">
        <v>998</v>
      </c>
      <c r="BI315" s="96" t="s">
        <v>990</v>
      </c>
      <c r="BJ315" s="65"/>
      <c r="BK315" s="53"/>
      <c r="BL315" s="68"/>
      <c r="BM315" s="65"/>
      <c r="BN315" s="53"/>
      <c r="BO315" s="68"/>
      <c r="BP315" s="65"/>
      <c r="BQ315" s="53"/>
      <c r="BR315" s="68"/>
      <c r="BS315" s="65"/>
      <c r="BT315" s="53"/>
      <c r="BU315" s="68"/>
      <c r="BV315" s="65"/>
      <c r="BW315" s="53"/>
      <c r="BX315" s="68"/>
      <c r="BY315" s="65"/>
      <c r="BZ315" s="53"/>
      <c r="CA315" s="68"/>
      <c r="CB315" s="65"/>
      <c r="CC315" s="53"/>
      <c r="CD315" s="68"/>
      <c r="CE315" s="65"/>
      <c r="CF315" s="53"/>
      <c r="CG315" s="68"/>
    </row>
    <row r="316" spans="30:85" ht="15.75" thickBot="1" x14ac:dyDescent="0.3">
      <c r="AD316" s="377"/>
      <c r="AE316" s="377" t="s">
        <v>998</v>
      </c>
      <c r="AF316" s="97" t="s">
        <v>991</v>
      </c>
      <c r="AG316" s="367"/>
      <c r="AH316" s="131"/>
      <c r="AI316" s="54"/>
      <c r="AJ316" s="367"/>
      <c r="AK316" s="131"/>
      <c r="AL316" s="54"/>
      <c r="AM316" s="367"/>
      <c r="AN316" s="131"/>
      <c r="AO316" s="54"/>
      <c r="AP316" s="367"/>
      <c r="AQ316" s="131"/>
      <c r="AR316" s="54"/>
      <c r="AS316" s="367"/>
      <c r="AT316" s="131"/>
      <c r="AU316" s="54"/>
      <c r="AV316" s="367"/>
      <c r="AW316" s="131"/>
      <c r="AX316" s="54"/>
      <c r="AY316" s="367"/>
      <c r="AZ316" s="131"/>
      <c r="BA316" s="54"/>
      <c r="BB316" s="367"/>
      <c r="BC316" s="131"/>
      <c r="BD316" s="54"/>
      <c r="BG316" s="377"/>
      <c r="BH316" s="377" t="s">
        <v>998</v>
      </c>
      <c r="BI316" s="97" t="s">
        <v>991</v>
      </c>
      <c r="BJ316" s="367"/>
      <c r="BK316" s="131"/>
      <c r="BL316" s="54"/>
      <c r="BM316" s="367"/>
      <c r="BN316" s="131"/>
      <c r="BO316" s="54"/>
      <c r="BP316" s="367"/>
      <c r="BQ316" s="131"/>
      <c r="BR316" s="54"/>
      <c r="BS316" s="367"/>
      <c r="BT316" s="131"/>
      <c r="BU316" s="54"/>
      <c r="BV316" s="367"/>
      <c r="BW316" s="131"/>
      <c r="BX316" s="54"/>
      <c r="BY316" s="367"/>
      <c r="BZ316" s="131"/>
      <c r="CA316" s="54"/>
      <c r="CB316" s="367"/>
      <c r="CC316" s="131"/>
      <c r="CD316" s="54"/>
      <c r="CE316" s="367"/>
      <c r="CF316" s="131"/>
      <c r="CG316" s="54"/>
    </row>
    <row r="317" spans="30:85" x14ac:dyDescent="0.25">
      <c r="AD317" s="375" t="s">
        <v>3050</v>
      </c>
      <c r="AE317" s="375" t="s">
        <v>998</v>
      </c>
      <c r="AF317" s="125" t="s">
        <v>115</v>
      </c>
      <c r="AG317" s="366"/>
      <c r="AH317" s="368"/>
      <c r="AI317" s="232"/>
      <c r="AJ317" s="366"/>
      <c r="AK317" s="368"/>
      <c r="AL317" s="232"/>
      <c r="AM317" s="366"/>
      <c r="AN317" s="368"/>
      <c r="AO317" s="232"/>
      <c r="AP317" s="366"/>
      <c r="AQ317" s="368"/>
      <c r="AR317" s="232"/>
      <c r="AS317" s="366"/>
      <c r="AT317" s="368"/>
      <c r="AU317" s="232"/>
      <c r="AV317" s="366"/>
      <c r="AW317" s="368"/>
      <c r="AX317" s="232"/>
      <c r="AY317" s="366"/>
      <c r="AZ317" s="368"/>
      <c r="BA317" s="232"/>
      <c r="BB317" s="366"/>
      <c r="BC317" s="368"/>
      <c r="BD317" s="232"/>
      <c r="BG317" s="375" t="s">
        <v>3050</v>
      </c>
      <c r="BH317" s="375" t="s">
        <v>998</v>
      </c>
      <c r="BI317" s="125" t="s">
        <v>115</v>
      </c>
      <c r="BJ317" s="366"/>
      <c r="BK317" s="368"/>
      <c r="BL317" s="232"/>
      <c r="BM317" s="366"/>
      <c r="BN317" s="368"/>
      <c r="BO317" s="232"/>
      <c r="BP317" s="366"/>
      <c r="BQ317" s="368"/>
      <c r="BR317" s="232"/>
      <c r="BS317" s="366"/>
      <c r="BT317" s="368"/>
      <c r="BU317" s="232"/>
      <c r="BV317" s="366"/>
      <c r="BW317" s="368"/>
      <c r="BX317" s="232"/>
      <c r="BY317" s="366"/>
      <c r="BZ317" s="368"/>
      <c r="CA317" s="232"/>
      <c r="CB317" s="366"/>
      <c r="CC317" s="368"/>
      <c r="CD317" s="232"/>
      <c r="CE317" s="366"/>
      <c r="CF317" s="368"/>
      <c r="CG317" s="232"/>
    </row>
    <row r="318" spans="30:85" x14ac:dyDescent="0.25">
      <c r="AD318" s="376"/>
      <c r="AE318" s="376" t="s">
        <v>998</v>
      </c>
      <c r="AF318" s="96" t="s">
        <v>990</v>
      </c>
      <c r="AG318" s="129"/>
      <c r="AH318" s="52"/>
      <c r="AI318" s="66"/>
      <c r="AJ318" s="129"/>
      <c r="AK318" s="52"/>
      <c r="AL318" s="66"/>
      <c r="AM318" s="129"/>
      <c r="AN318" s="52"/>
      <c r="AO318" s="66"/>
      <c r="AP318" s="129"/>
      <c r="AQ318" s="52"/>
      <c r="AR318" s="66"/>
      <c r="AS318" s="129"/>
      <c r="AT318" s="52"/>
      <c r="AU318" s="66"/>
      <c r="AV318" s="129"/>
      <c r="AW318" s="52"/>
      <c r="AX318" s="66"/>
      <c r="AY318" s="129"/>
      <c r="AZ318" s="52"/>
      <c r="BA318" s="66"/>
      <c r="BB318" s="129"/>
      <c r="BC318" s="52"/>
      <c r="BD318" s="66"/>
      <c r="BG318" s="376"/>
      <c r="BH318" s="376" t="s">
        <v>998</v>
      </c>
      <c r="BI318" s="96" t="s">
        <v>990</v>
      </c>
      <c r="BJ318" s="129"/>
      <c r="BK318" s="52"/>
      <c r="BL318" s="66"/>
      <c r="BM318" s="129"/>
      <c r="BN318" s="52"/>
      <c r="BO318" s="66"/>
      <c r="BP318" s="129"/>
      <c r="BQ318" s="52"/>
      <c r="BR318" s="66"/>
      <c r="BS318" s="129"/>
      <c r="BT318" s="52"/>
      <c r="BU318" s="66"/>
      <c r="BV318" s="129"/>
      <c r="BW318" s="52"/>
      <c r="BX318" s="66"/>
      <c r="BY318" s="129"/>
      <c r="BZ318" s="52"/>
      <c r="CA318" s="66"/>
      <c r="CB318" s="129"/>
      <c r="CC318" s="52"/>
      <c r="CD318" s="66"/>
      <c r="CE318" s="129"/>
      <c r="CF318" s="52"/>
      <c r="CG318" s="66"/>
    </row>
    <row r="319" spans="30:85" ht="15.75" thickBot="1" x14ac:dyDescent="0.3">
      <c r="AD319" s="377"/>
      <c r="AE319" s="377" t="s">
        <v>998</v>
      </c>
      <c r="AF319" s="97" t="s">
        <v>991</v>
      </c>
      <c r="AG319" s="50"/>
      <c r="AH319" s="130"/>
      <c r="AI319" s="51"/>
      <c r="AJ319" s="50"/>
      <c r="AK319" s="130"/>
      <c r="AL319" s="51"/>
      <c r="AM319" s="50"/>
      <c r="AN319" s="130"/>
      <c r="AO319" s="51"/>
      <c r="AP319" s="50"/>
      <c r="AQ319" s="130"/>
      <c r="AR319" s="51"/>
      <c r="AS319" s="50"/>
      <c r="AT319" s="130"/>
      <c r="AU319" s="51"/>
      <c r="AV319" s="50"/>
      <c r="AW319" s="130"/>
      <c r="AX319" s="51"/>
      <c r="AY319" s="50"/>
      <c r="AZ319" s="130"/>
      <c r="BA319" s="51"/>
      <c r="BB319" s="50"/>
      <c r="BC319" s="130"/>
      <c r="BD319" s="51"/>
      <c r="BG319" s="377"/>
      <c r="BH319" s="377" t="s">
        <v>998</v>
      </c>
      <c r="BI319" s="97" t="s">
        <v>991</v>
      </c>
      <c r="BJ319" s="50"/>
      <c r="BK319" s="130"/>
      <c r="BL319" s="51"/>
      <c r="BM319" s="50"/>
      <c r="BN319" s="130"/>
      <c r="BO319" s="51"/>
      <c r="BP319" s="50"/>
      <c r="BQ319" s="130"/>
      <c r="BR319" s="51"/>
      <c r="BS319" s="50"/>
      <c r="BT319" s="130"/>
      <c r="BU319" s="51"/>
      <c r="BV319" s="50"/>
      <c r="BW319" s="130"/>
      <c r="BX319" s="51"/>
      <c r="BY319" s="50"/>
      <c r="BZ319" s="130"/>
      <c r="CA319" s="51"/>
      <c r="CB319" s="50"/>
      <c r="CC319" s="130"/>
      <c r="CD319" s="51"/>
      <c r="CE319" s="50"/>
      <c r="CF319" s="130"/>
      <c r="CG319" s="51"/>
    </row>
    <row r="320" spans="30:85" ht="15.75" thickBot="1" x14ac:dyDescent="0.3">
      <c r="AD320" s="378" t="s">
        <v>986</v>
      </c>
      <c r="AE320" s="378" t="s">
        <v>115</v>
      </c>
      <c r="AF320" s="363" t="s">
        <v>989</v>
      </c>
      <c r="AG320" s="356"/>
      <c r="AH320" s="358"/>
      <c r="AI320" s="121"/>
      <c r="AJ320" s="356"/>
      <c r="AK320" s="358"/>
      <c r="AL320" s="121"/>
      <c r="AM320" s="356"/>
      <c r="AN320" s="358"/>
      <c r="AO320" s="121"/>
      <c r="AP320" s="356"/>
      <c r="AQ320" s="358"/>
      <c r="AR320" s="121"/>
      <c r="AS320" s="356"/>
      <c r="AT320" s="358"/>
      <c r="AU320" s="121"/>
      <c r="AV320" s="356"/>
      <c r="AW320" s="358"/>
      <c r="AX320" s="121"/>
      <c r="AY320" s="356"/>
      <c r="AZ320" s="358"/>
      <c r="BA320" s="121"/>
      <c r="BB320" s="356"/>
      <c r="BC320" s="358"/>
      <c r="BD320" s="121"/>
      <c r="BG320" s="378" t="s">
        <v>986</v>
      </c>
      <c r="BH320" s="378" t="s">
        <v>115</v>
      </c>
      <c r="BI320" s="363" t="s">
        <v>989</v>
      </c>
      <c r="BJ320" s="356" t="s">
        <v>1000</v>
      </c>
      <c r="BK320" s="358" t="s">
        <v>996</v>
      </c>
      <c r="BL320" s="431" t="s">
        <v>90</v>
      </c>
      <c r="BM320" s="356" t="s">
        <v>1000</v>
      </c>
      <c r="BN320" s="358" t="s">
        <v>996</v>
      </c>
      <c r="BO320" s="121">
        <v>5</v>
      </c>
      <c r="BP320" s="356" t="s">
        <v>1000</v>
      </c>
      <c r="BQ320" s="358" t="s">
        <v>996</v>
      </c>
      <c r="BR320" s="121">
        <v>10</v>
      </c>
      <c r="BS320" s="356"/>
      <c r="BT320" s="358"/>
      <c r="BU320" s="121"/>
      <c r="BV320" s="356"/>
      <c r="BW320" s="358"/>
      <c r="BX320" s="121"/>
      <c r="BY320" s="356"/>
      <c r="BZ320" s="358"/>
      <c r="CA320" s="121"/>
      <c r="CB320" s="356"/>
      <c r="CC320" s="358"/>
      <c r="CD320" s="121"/>
      <c r="CE320" s="356"/>
      <c r="CF320" s="358"/>
      <c r="CG320" s="121"/>
    </row>
    <row r="321" spans="30:85" ht="15.75" thickBot="1" x14ac:dyDescent="0.3">
      <c r="AD321" s="379" t="s">
        <v>987</v>
      </c>
      <c r="AE321" s="379" t="s">
        <v>115</v>
      </c>
      <c r="AF321" s="97" t="s">
        <v>989</v>
      </c>
      <c r="AG321" s="367"/>
      <c r="AH321" s="131"/>
      <c r="AI321" s="54"/>
      <c r="AJ321" s="367"/>
      <c r="AK321" s="131"/>
      <c r="AL321" s="54"/>
      <c r="AM321" s="367"/>
      <c r="AN321" s="131"/>
      <c r="AO321" s="54"/>
      <c r="AP321" s="367"/>
      <c r="AQ321" s="131"/>
      <c r="AR321" s="54"/>
      <c r="AS321" s="367"/>
      <c r="AT321" s="131"/>
      <c r="AU321" s="54"/>
      <c r="AV321" s="367"/>
      <c r="AW321" s="131"/>
      <c r="AX321" s="54"/>
      <c r="AY321" s="367"/>
      <c r="AZ321" s="131"/>
      <c r="BA321" s="54"/>
      <c r="BB321" s="367"/>
      <c r="BC321" s="131"/>
      <c r="BD321" s="54"/>
      <c r="BG321" s="379" t="s">
        <v>987</v>
      </c>
      <c r="BH321" s="379" t="s">
        <v>115</v>
      </c>
      <c r="BI321" s="97" t="s">
        <v>989</v>
      </c>
      <c r="BJ321" s="367" t="s">
        <v>1000</v>
      </c>
      <c r="BK321" s="131" t="s">
        <v>941</v>
      </c>
      <c r="BL321" s="54">
        <v>1</v>
      </c>
      <c r="BM321" s="367" t="s">
        <v>1000</v>
      </c>
      <c r="BN321" s="131" t="s">
        <v>941</v>
      </c>
      <c r="BO321" s="54">
        <v>5</v>
      </c>
      <c r="BP321" s="367" t="s">
        <v>1000</v>
      </c>
      <c r="BQ321" s="131" t="s">
        <v>941</v>
      </c>
      <c r="BR321" s="54">
        <v>10</v>
      </c>
      <c r="BS321" s="367"/>
      <c r="BT321" s="131"/>
      <c r="BU321" s="54"/>
      <c r="BV321" s="367"/>
      <c r="BW321" s="131"/>
      <c r="BX321" s="54"/>
      <c r="BY321" s="367"/>
      <c r="BZ321" s="131"/>
      <c r="CA321" s="54"/>
      <c r="CB321" s="367"/>
      <c r="CC321" s="131"/>
      <c r="CD321" s="54"/>
      <c r="CE321" s="367"/>
      <c r="CF321" s="131"/>
      <c r="CG321" s="54"/>
    </row>
    <row r="322" spans="30:85" ht="15.75" thickBot="1" x14ac:dyDescent="0.3">
      <c r="AD322" s="379" t="s">
        <v>988</v>
      </c>
      <c r="AE322" s="379" t="s">
        <v>115</v>
      </c>
      <c r="AF322" s="97" t="s">
        <v>989</v>
      </c>
      <c r="AG322" s="50"/>
      <c r="AH322" s="130"/>
      <c r="AI322" s="51"/>
      <c r="AJ322" s="50"/>
      <c r="AK322" s="130"/>
      <c r="AL322" s="51"/>
      <c r="AM322" s="50"/>
      <c r="AN322" s="130"/>
      <c r="AO322" s="51"/>
      <c r="AP322" s="50"/>
      <c r="AQ322" s="130"/>
      <c r="AR322" s="51"/>
      <c r="AS322" s="50"/>
      <c r="AT322" s="130"/>
      <c r="AU322" s="51"/>
      <c r="AV322" s="50"/>
      <c r="AW322" s="130"/>
      <c r="AX322" s="51"/>
      <c r="AY322" s="50"/>
      <c r="AZ322" s="130"/>
      <c r="BA322" s="51"/>
      <c r="BB322" s="50"/>
      <c r="BC322" s="130"/>
      <c r="BD322" s="51"/>
      <c r="BG322" s="379" t="s">
        <v>988</v>
      </c>
      <c r="BH322" s="379" t="s">
        <v>115</v>
      </c>
      <c r="BI322" s="97" t="s">
        <v>989</v>
      </c>
      <c r="BJ322" s="50"/>
      <c r="BK322" s="130"/>
      <c r="BL322" s="51"/>
      <c r="BM322" s="50"/>
      <c r="BN322" s="130"/>
      <c r="BO322" s="51"/>
      <c r="BP322" s="50"/>
      <c r="BQ322" s="130"/>
      <c r="BR322" s="51"/>
      <c r="BS322" s="50"/>
      <c r="BT322" s="130"/>
      <c r="BU322" s="51"/>
      <c r="BV322" s="50"/>
      <c r="BW322" s="130"/>
      <c r="BX322" s="51"/>
      <c r="BY322" s="50"/>
      <c r="BZ322" s="130"/>
      <c r="CA322" s="51"/>
      <c r="CB322" s="50"/>
      <c r="CC322" s="130"/>
      <c r="CD322" s="51"/>
      <c r="CE322" s="50"/>
      <c r="CF322" s="130"/>
      <c r="CG322" s="51"/>
    </row>
    <row r="323" spans="30:85" ht="15.75" thickBot="1" x14ac:dyDescent="0.3">
      <c r="AD323" s="379" t="s">
        <v>3050</v>
      </c>
      <c r="AE323" s="379" t="s">
        <v>115</v>
      </c>
      <c r="AF323" s="97" t="s">
        <v>989</v>
      </c>
      <c r="AG323" s="50"/>
      <c r="AH323" s="130"/>
      <c r="AI323" s="51"/>
      <c r="AJ323" s="50"/>
      <c r="AK323" s="130"/>
      <c r="AL323" s="51"/>
      <c r="AM323" s="50"/>
      <c r="AN323" s="130"/>
      <c r="AO323" s="51"/>
      <c r="AP323" s="50"/>
      <c r="AQ323" s="130"/>
      <c r="AR323" s="51"/>
      <c r="AS323" s="50"/>
      <c r="AT323" s="130"/>
      <c r="AU323" s="51"/>
      <c r="AV323" s="50"/>
      <c r="AW323" s="130"/>
      <c r="AX323" s="51"/>
      <c r="AY323" s="50"/>
      <c r="AZ323" s="130"/>
      <c r="BA323" s="51"/>
      <c r="BB323" s="50"/>
      <c r="BC323" s="130"/>
      <c r="BD323" s="51"/>
      <c r="BG323" s="379" t="s">
        <v>3050</v>
      </c>
      <c r="BH323" s="379" t="s">
        <v>115</v>
      </c>
      <c r="BI323" s="97" t="s">
        <v>989</v>
      </c>
      <c r="BJ323" s="50"/>
      <c r="BK323" s="130"/>
      <c r="BL323" s="51"/>
      <c r="BM323" s="50"/>
      <c r="BN323" s="130"/>
      <c r="BO323" s="51"/>
      <c r="BP323" s="50"/>
      <c r="BQ323" s="130"/>
      <c r="BR323" s="51"/>
      <c r="BS323" s="50"/>
      <c r="BT323" s="130"/>
      <c r="BU323" s="51"/>
      <c r="BV323" s="50"/>
      <c r="BW323" s="130"/>
      <c r="BX323" s="51"/>
      <c r="BY323" s="50"/>
      <c r="BZ323" s="130"/>
      <c r="CA323" s="51"/>
      <c r="CB323" s="50"/>
      <c r="CC323" s="130"/>
      <c r="CD323" s="51"/>
      <c r="CE323" s="50"/>
      <c r="CF323" s="130"/>
      <c r="CG323" s="51"/>
    </row>
    <row r="325" spans="30:85" ht="15.75" thickBot="1" x14ac:dyDescent="0.3"/>
    <row r="326" spans="30:85" ht="15.75" thickBot="1" x14ac:dyDescent="0.3">
      <c r="AD326" s="625" t="s">
        <v>1940</v>
      </c>
      <c r="AE326" s="185"/>
      <c r="AF326" s="185"/>
      <c r="AG326" s="370" t="s">
        <v>997</v>
      </c>
      <c r="AH326" s="448" t="s">
        <v>3051</v>
      </c>
      <c r="AI326" s="148"/>
      <c r="AJ326" s="370" t="s">
        <v>997</v>
      </c>
      <c r="AK326" s="448" t="s">
        <v>3052</v>
      </c>
      <c r="AL326" s="148"/>
      <c r="AM326" s="370" t="s">
        <v>997</v>
      </c>
      <c r="AN326" s="448" t="s">
        <v>3053</v>
      </c>
      <c r="AO326" s="148"/>
      <c r="AP326" s="370" t="s">
        <v>997</v>
      </c>
      <c r="AQ326" s="448" t="s">
        <v>3054</v>
      </c>
      <c r="AR326" s="148"/>
      <c r="AS326" s="370" t="s">
        <v>997</v>
      </c>
      <c r="AT326" s="448" t="s">
        <v>3055</v>
      </c>
      <c r="AU326" s="148"/>
      <c r="AV326" s="370" t="s">
        <v>997</v>
      </c>
      <c r="AW326" s="448" t="s">
        <v>3056</v>
      </c>
      <c r="AX326" s="148"/>
      <c r="AY326" s="370" t="s">
        <v>997</v>
      </c>
      <c r="AZ326" s="448" t="s">
        <v>3057</v>
      </c>
      <c r="BA326" s="148"/>
      <c r="BB326" s="370" t="s">
        <v>997</v>
      </c>
      <c r="BC326" s="624" t="s">
        <v>3058</v>
      </c>
      <c r="BD326" s="148"/>
      <c r="BG326" s="625" t="s">
        <v>3063</v>
      </c>
      <c r="BH326" s="185"/>
      <c r="BI326" s="185"/>
      <c r="BJ326" s="370" t="s">
        <v>997</v>
      </c>
      <c r="BK326" s="448" t="s">
        <v>3051</v>
      </c>
      <c r="BL326" s="148"/>
      <c r="BM326" s="370" t="s">
        <v>997</v>
      </c>
      <c r="BN326" s="448" t="s">
        <v>3052</v>
      </c>
      <c r="BO326" s="148"/>
      <c r="BP326" s="370" t="s">
        <v>997</v>
      </c>
      <c r="BQ326" s="448" t="s">
        <v>3053</v>
      </c>
      <c r="BR326" s="148"/>
      <c r="BS326" s="370" t="s">
        <v>997</v>
      </c>
      <c r="BT326" s="448" t="s">
        <v>3054</v>
      </c>
      <c r="BU326" s="148"/>
      <c r="BV326" s="370" t="s">
        <v>997</v>
      </c>
      <c r="BW326" s="448" t="s">
        <v>3055</v>
      </c>
      <c r="BX326" s="148"/>
      <c r="BY326" s="370" t="s">
        <v>997</v>
      </c>
      <c r="BZ326" s="448" t="s">
        <v>3056</v>
      </c>
      <c r="CA326" s="148"/>
      <c r="CB326" s="370" t="s">
        <v>997</v>
      </c>
      <c r="CC326" s="448" t="s">
        <v>3057</v>
      </c>
      <c r="CD326" s="148"/>
      <c r="CE326" s="370" t="s">
        <v>997</v>
      </c>
      <c r="CF326" s="624" t="s">
        <v>3058</v>
      </c>
      <c r="CG326" s="148"/>
    </row>
    <row r="327" spans="30:85" ht="15.75" thickBot="1" x14ac:dyDescent="0.3">
      <c r="AD327" s="364" t="s">
        <v>993</v>
      </c>
      <c r="AE327" s="369" t="s">
        <v>999</v>
      </c>
      <c r="AF327" s="369" t="s">
        <v>93</v>
      </c>
      <c r="AG327" s="371" t="s">
        <v>70</v>
      </c>
      <c r="AH327" s="154" t="s">
        <v>995</v>
      </c>
      <c r="AI327" s="155" t="s">
        <v>251</v>
      </c>
      <c r="AJ327" s="371" t="s">
        <v>70</v>
      </c>
      <c r="AK327" s="154" t="s">
        <v>995</v>
      </c>
      <c r="AL327" s="155" t="s">
        <v>251</v>
      </c>
      <c r="AM327" s="371" t="s">
        <v>70</v>
      </c>
      <c r="AN327" s="154" t="s">
        <v>995</v>
      </c>
      <c r="AO327" s="155" t="s">
        <v>251</v>
      </c>
      <c r="AP327" s="371" t="s">
        <v>70</v>
      </c>
      <c r="AQ327" s="154" t="s">
        <v>995</v>
      </c>
      <c r="AR327" s="155" t="s">
        <v>251</v>
      </c>
      <c r="AS327" s="371" t="s">
        <v>70</v>
      </c>
      <c r="AT327" s="154" t="s">
        <v>995</v>
      </c>
      <c r="AU327" s="155" t="s">
        <v>251</v>
      </c>
      <c r="AV327" s="371" t="s">
        <v>70</v>
      </c>
      <c r="AW327" s="154" t="s">
        <v>995</v>
      </c>
      <c r="AX327" s="155" t="s">
        <v>251</v>
      </c>
      <c r="AY327" s="371" t="s">
        <v>70</v>
      </c>
      <c r="AZ327" s="154" t="s">
        <v>995</v>
      </c>
      <c r="BA327" s="155" t="s">
        <v>251</v>
      </c>
      <c r="BB327" s="371" t="s">
        <v>70</v>
      </c>
      <c r="BC327" s="154" t="s">
        <v>995</v>
      </c>
      <c r="BD327" s="155" t="s">
        <v>251</v>
      </c>
      <c r="BG327" s="364" t="s">
        <v>993</v>
      </c>
      <c r="BH327" s="369" t="s">
        <v>999</v>
      </c>
      <c r="BI327" s="369" t="s">
        <v>93</v>
      </c>
      <c r="BJ327" s="371" t="s">
        <v>70</v>
      </c>
      <c r="BK327" s="154" t="s">
        <v>995</v>
      </c>
      <c r="BL327" s="155" t="s">
        <v>251</v>
      </c>
      <c r="BM327" s="371" t="s">
        <v>70</v>
      </c>
      <c r="BN327" s="154" t="s">
        <v>995</v>
      </c>
      <c r="BO327" s="155" t="s">
        <v>251</v>
      </c>
      <c r="BP327" s="371" t="s">
        <v>70</v>
      </c>
      <c r="BQ327" s="154" t="s">
        <v>995</v>
      </c>
      <c r="BR327" s="155" t="s">
        <v>251</v>
      </c>
      <c r="BS327" s="371" t="s">
        <v>70</v>
      </c>
      <c r="BT327" s="154" t="s">
        <v>995</v>
      </c>
      <c r="BU327" s="155" t="s">
        <v>251</v>
      </c>
      <c r="BV327" s="371" t="s">
        <v>70</v>
      </c>
      <c r="BW327" s="154" t="s">
        <v>995</v>
      </c>
      <c r="BX327" s="155" t="s">
        <v>251</v>
      </c>
      <c r="BY327" s="371" t="s">
        <v>70</v>
      </c>
      <c r="BZ327" s="154" t="s">
        <v>995</v>
      </c>
      <c r="CA327" s="155" t="s">
        <v>251</v>
      </c>
      <c r="CB327" s="371" t="s">
        <v>70</v>
      </c>
      <c r="CC327" s="154" t="s">
        <v>995</v>
      </c>
      <c r="CD327" s="155" t="s">
        <v>251</v>
      </c>
      <c r="CE327" s="371" t="s">
        <v>70</v>
      </c>
      <c r="CF327" s="154" t="s">
        <v>995</v>
      </c>
      <c r="CG327" s="155" t="s">
        <v>251</v>
      </c>
    </row>
    <row r="328" spans="30:85" x14ac:dyDescent="0.25">
      <c r="AD328" s="372" t="s">
        <v>986</v>
      </c>
      <c r="AE328" s="372" t="s">
        <v>115</v>
      </c>
      <c r="AF328" s="125" t="s">
        <v>115</v>
      </c>
      <c r="AG328" s="366" t="s">
        <v>246</v>
      </c>
      <c r="AH328" s="368" t="s">
        <v>2703</v>
      </c>
      <c r="AI328" s="432"/>
      <c r="AJ328" s="366"/>
      <c r="AK328" s="368"/>
      <c r="AL328" s="232"/>
      <c r="AM328" s="366"/>
      <c r="AN328" s="368"/>
      <c r="AO328" s="232"/>
      <c r="AP328" s="366"/>
      <c r="AQ328" s="368"/>
      <c r="AR328" s="232"/>
      <c r="AS328" s="366"/>
      <c r="AT328" s="368"/>
      <c r="AU328" s="232"/>
      <c r="AV328" s="366"/>
      <c r="AW328" s="368"/>
      <c r="AX328" s="232"/>
      <c r="AY328" s="366"/>
      <c r="AZ328" s="368"/>
      <c r="BA328" s="232"/>
      <c r="BB328" s="366"/>
      <c r="BC328" s="368"/>
      <c r="BD328" s="232"/>
      <c r="BG328" s="372" t="s">
        <v>986</v>
      </c>
      <c r="BH328" s="372" t="s">
        <v>115</v>
      </c>
      <c r="BI328" s="125" t="s">
        <v>115</v>
      </c>
      <c r="BJ328" s="366" t="s">
        <v>1162</v>
      </c>
      <c r="BK328" s="368" t="s">
        <v>363</v>
      </c>
      <c r="BL328" s="432" t="s">
        <v>667</v>
      </c>
      <c r="BM328" s="366" t="s">
        <v>1163</v>
      </c>
      <c r="BN328" s="368" t="s">
        <v>1178</v>
      </c>
      <c r="BO328" s="432" t="s">
        <v>90</v>
      </c>
      <c r="BP328" s="366" t="s">
        <v>1162</v>
      </c>
      <c r="BQ328" s="368" t="s">
        <v>1214</v>
      </c>
      <c r="BR328" s="432"/>
      <c r="BS328" s="366"/>
      <c r="BT328" s="368"/>
      <c r="BU328" s="232"/>
      <c r="BV328" s="366"/>
      <c r="BW328" s="368"/>
      <c r="BX328" s="232"/>
      <c r="BY328" s="366"/>
      <c r="BZ328" s="368"/>
      <c r="CA328" s="232"/>
      <c r="CB328" s="366"/>
      <c r="CC328" s="368"/>
      <c r="CD328" s="232"/>
      <c r="CE328" s="366"/>
      <c r="CF328" s="368"/>
      <c r="CG328" s="232"/>
    </row>
    <row r="329" spans="30:85" x14ac:dyDescent="0.25">
      <c r="AD329" s="373"/>
      <c r="AE329" s="373" t="s">
        <v>115</v>
      </c>
      <c r="AF329" s="96" t="s">
        <v>990</v>
      </c>
      <c r="AG329" s="65"/>
      <c r="AH329" s="53"/>
      <c r="AI329" s="68"/>
      <c r="AJ329" s="65"/>
      <c r="AK329" s="53"/>
      <c r="AL329" s="68"/>
      <c r="AM329" s="65"/>
      <c r="AN329" s="53"/>
      <c r="AO329" s="68"/>
      <c r="AP329" s="65"/>
      <c r="AQ329" s="53"/>
      <c r="AR329" s="68"/>
      <c r="AS329" s="65"/>
      <c r="AT329" s="53"/>
      <c r="AU329" s="68"/>
      <c r="AV329" s="65"/>
      <c r="AW329" s="53"/>
      <c r="AX329" s="68"/>
      <c r="AY329" s="65"/>
      <c r="AZ329" s="53"/>
      <c r="BA329" s="68"/>
      <c r="BB329" s="65"/>
      <c r="BC329" s="53"/>
      <c r="BD329" s="68"/>
      <c r="BG329" s="373"/>
      <c r="BH329" s="373" t="s">
        <v>115</v>
      </c>
      <c r="BI329" s="96" t="s">
        <v>990</v>
      </c>
      <c r="BJ329" s="65"/>
      <c r="BK329" s="53"/>
      <c r="BL329" s="68"/>
      <c r="BM329" s="65"/>
      <c r="BN329" s="53"/>
      <c r="BO329" s="68"/>
      <c r="BP329" s="65"/>
      <c r="BQ329" s="53"/>
      <c r="BR329" s="68"/>
      <c r="BS329" s="65"/>
      <c r="BT329" s="53"/>
      <c r="BU329" s="68"/>
      <c r="BV329" s="65"/>
      <c r="BW329" s="53"/>
      <c r="BX329" s="68"/>
      <c r="BY329" s="65"/>
      <c r="BZ329" s="53"/>
      <c r="CA329" s="68"/>
      <c r="CB329" s="65"/>
      <c r="CC329" s="53"/>
      <c r="CD329" s="68"/>
      <c r="CE329" s="65"/>
      <c r="CF329" s="53"/>
      <c r="CG329" s="68"/>
    </row>
    <row r="330" spans="30:85" ht="15.75" thickBot="1" x14ac:dyDescent="0.3">
      <c r="AD330" s="374"/>
      <c r="AE330" s="374" t="s">
        <v>115</v>
      </c>
      <c r="AF330" s="97" t="s">
        <v>991</v>
      </c>
      <c r="AG330" s="367"/>
      <c r="AH330" s="131"/>
      <c r="AI330" s="54"/>
      <c r="AJ330" s="367"/>
      <c r="AK330" s="131"/>
      <c r="AL330" s="54"/>
      <c r="AM330" s="367"/>
      <c r="AN330" s="131"/>
      <c r="AO330" s="54"/>
      <c r="AP330" s="367"/>
      <c r="AQ330" s="131"/>
      <c r="AR330" s="54"/>
      <c r="AS330" s="367"/>
      <c r="AT330" s="131"/>
      <c r="AU330" s="54"/>
      <c r="AV330" s="367"/>
      <c r="AW330" s="131"/>
      <c r="AX330" s="54"/>
      <c r="AY330" s="367"/>
      <c r="AZ330" s="131"/>
      <c r="BA330" s="54"/>
      <c r="BB330" s="367"/>
      <c r="BC330" s="131"/>
      <c r="BD330" s="54"/>
      <c r="BG330" s="374"/>
      <c r="BH330" s="374" t="s">
        <v>115</v>
      </c>
      <c r="BI330" s="97" t="s">
        <v>991</v>
      </c>
      <c r="BJ330" s="367" t="s">
        <v>246</v>
      </c>
      <c r="BK330" s="131" t="s">
        <v>1179</v>
      </c>
      <c r="BL330" s="429" t="s">
        <v>667</v>
      </c>
      <c r="BM330" s="367"/>
      <c r="BN330" s="131"/>
      <c r="BO330" s="429" t="s">
        <v>667</v>
      </c>
      <c r="BP330" s="367" t="s">
        <v>1162</v>
      </c>
      <c r="BQ330" s="131" t="s">
        <v>365</v>
      </c>
      <c r="BR330" s="429" t="s">
        <v>667</v>
      </c>
      <c r="BS330" s="367"/>
      <c r="BT330" s="131"/>
      <c r="BU330" s="54"/>
      <c r="BV330" s="367"/>
      <c r="BW330" s="131"/>
      <c r="BX330" s="54"/>
      <c r="BY330" s="367"/>
      <c r="BZ330" s="131"/>
      <c r="CA330" s="54"/>
      <c r="CB330" s="367"/>
      <c r="CC330" s="131"/>
      <c r="CD330" s="54"/>
      <c r="CE330" s="367"/>
      <c r="CF330" s="131"/>
      <c r="CG330" s="54"/>
    </row>
    <row r="331" spans="30:85" x14ac:dyDescent="0.25">
      <c r="AD331" s="372" t="s">
        <v>987</v>
      </c>
      <c r="AE331" s="372" t="s">
        <v>115</v>
      </c>
      <c r="AF331" s="125" t="s">
        <v>115</v>
      </c>
      <c r="AG331" s="366"/>
      <c r="AH331" s="368"/>
      <c r="AI331" s="232"/>
      <c r="AJ331" s="366"/>
      <c r="AK331" s="368"/>
      <c r="AL331" s="232"/>
      <c r="AM331" s="366"/>
      <c r="AN331" s="368"/>
      <c r="AO331" s="232"/>
      <c r="AP331" s="366"/>
      <c r="AQ331" s="368"/>
      <c r="AR331" s="232"/>
      <c r="AS331" s="366"/>
      <c r="AT331" s="368"/>
      <c r="AU331" s="232"/>
      <c r="AV331" s="366"/>
      <c r="AW331" s="368"/>
      <c r="AX331" s="232"/>
      <c r="AY331" s="366"/>
      <c r="AZ331" s="368"/>
      <c r="BA331" s="232"/>
      <c r="BB331" s="366"/>
      <c r="BC331" s="368"/>
      <c r="BD331" s="232"/>
      <c r="BG331" s="372" t="s">
        <v>987</v>
      </c>
      <c r="BH331" s="372" t="s">
        <v>115</v>
      </c>
      <c r="BI331" s="125" t="s">
        <v>115</v>
      </c>
      <c r="BJ331" s="366" t="s">
        <v>1162</v>
      </c>
      <c r="BK331" s="368" t="s">
        <v>362</v>
      </c>
      <c r="BL331" s="432" t="s">
        <v>667</v>
      </c>
      <c r="BM331" s="366" t="s">
        <v>1163</v>
      </c>
      <c r="BN331" s="368" t="s">
        <v>968</v>
      </c>
      <c r="BO331" s="432" t="s">
        <v>90</v>
      </c>
      <c r="BP331" s="366"/>
      <c r="BQ331" s="368"/>
      <c r="BR331" s="232"/>
      <c r="BS331" s="366"/>
      <c r="BT331" s="368"/>
      <c r="BU331" s="232"/>
      <c r="BV331" s="366"/>
      <c r="BW331" s="368"/>
      <c r="BX331" s="232"/>
      <c r="BY331" s="366"/>
      <c r="BZ331" s="368"/>
      <c r="CA331" s="232"/>
      <c r="CB331" s="366"/>
      <c r="CC331" s="368"/>
      <c r="CD331" s="232"/>
      <c r="CE331" s="366"/>
      <c r="CF331" s="368"/>
      <c r="CG331" s="232"/>
    </row>
    <row r="332" spans="30:85" x14ac:dyDescent="0.25">
      <c r="AD332" s="373"/>
      <c r="AE332" s="373" t="s">
        <v>115</v>
      </c>
      <c r="AF332" s="96" t="s">
        <v>990</v>
      </c>
      <c r="AG332" s="65"/>
      <c r="AH332" s="53"/>
      <c r="AI332" s="68"/>
      <c r="AJ332" s="65"/>
      <c r="AK332" s="53"/>
      <c r="AL332" s="68"/>
      <c r="AM332" s="65"/>
      <c r="AN332" s="53"/>
      <c r="AO332" s="68"/>
      <c r="AP332" s="65"/>
      <c r="AQ332" s="53"/>
      <c r="AR332" s="68"/>
      <c r="AS332" s="65"/>
      <c r="AT332" s="53"/>
      <c r="AU332" s="68"/>
      <c r="AV332" s="65"/>
      <c r="AW332" s="53"/>
      <c r="AX332" s="68"/>
      <c r="AY332" s="65"/>
      <c r="AZ332" s="53"/>
      <c r="BA332" s="68"/>
      <c r="BB332" s="65"/>
      <c r="BC332" s="53"/>
      <c r="BD332" s="68"/>
      <c r="BG332" s="373"/>
      <c r="BH332" s="373" t="s">
        <v>115</v>
      </c>
      <c r="BI332" s="96" t="s">
        <v>990</v>
      </c>
      <c r="BJ332" s="65"/>
      <c r="BK332" s="53"/>
      <c r="BL332" s="68"/>
      <c r="BM332" s="65"/>
      <c r="BN332" s="53"/>
      <c r="BO332" s="68"/>
      <c r="BP332" s="65"/>
      <c r="BQ332" s="53"/>
      <c r="BR332" s="68"/>
      <c r="BS332" s="65"/>
      <c r="BT332" s="53"/>
      <c r="BU332" s="68"/>
      <c r="BV332" s="65"/>
      <c r="BW332" s="53"/>
      <c r="BX332" s="68"/>
      <c r="BY332" s="65"/>
      <c r="BZ332" s="53"/>
      <c r="CA332" s="68"/>
      <c r="CB332" s="65"/>
      <c r="CC332" s="53"/>
      <c r="CD332" s="68"/>
      <c r="CE332" s="65"/>
      <c r="CF332" s="53"/>
      <c r="CG332" s="68"/>
    </row>
    <row r="333" spans="30:85" ht="15.75" thickBot="1" x14ac:dyDescent="0.3">
      <c r="AD333" s="374"/>
      <c r="AE333" s="374" t="s">
        <v>115</v>
      </c>
      <c r="AF333" s="97" t="s">
        <v>991</v>
      </c>
      <c r="AG333" s="367"/>
      <c r="AH333" s="131"/>
      <c r="AI333" s="54"/>
      <c r="AJ333" s="367"/>
      <c r="AK333" s="131"/>
      <c r="AL333" s="54"/>
      <c r="AM333" s="367"/>
      <c r="AN333" s="131"/>
      <c r="AO333" s="54"/>
      <c r="AP333" s="367"/>
      <c r="AQ333" s="131"/>
      <c r="AR333" s="54"/>
      <c r="AS333" s="367"/>
      <c r="AT333" s="131"/>
      <c r="AU333" s="54"/>
      <c r="AV333" s="367"/>
      <c r="AW333" s="131"/>
      <c r="AX333" s="54"/>
      <c r="AY333" s="367"/>
      <c r="AZ333" s="131"/>
      <c r="BA333" s="54"/>
      <c r="BB333" s="367"/>
      <c r="BC333" s="131"/>
      <c r="BD333" s="54"/>
      <c r="BG333" s="374"/>
      <c r="BH333" s="374" t="s">
        <v>115</v>
      </c>
      <c r="BI333" s="97" t="s">
        <v>991</v>
      </c>
      <c r="BJ333" s="367"/>
      <c r="BK333" s="131"/>
      <c r="BL333" s="54"/>
      <c r="BM333" s="367"/>
      <c r="BN333" s="131"/>
      <c r="BO333" s="54"/>
      <c r="BP333" s="367"/>
      <c r="BQ333" s="131"/>
      <c r="BR333" s="54"/>
      <c r="BS333" s="367"/>
      <c r="BT333" s="131"/>
      <c r="BU333" s="54"/>
      <c r="BV333" s="367"/>
      <c r="BW333" s="131"/>
      <c r="BX333" s="54"/>
      <c r="BY333" s="367"/>
      <c r="BZ333" s="131"/>
      <c r="CA333" s="54"/>
      <c r="CB333" s="367"/>
      <c r="CC333" s="131"/>
      <c r="CD333" s="54"/>
      <c r="CE333" s="367"/>
      <c r="CF333" s="131"/>
      <c r="CG333" s="54"/>
    </row>
    <row r="334" spans="30:85" x14ac:dyDescent="0.25">
      <c r="AD334" s="372" t="s">
        <v>988</v>
      </c>
      <c r="AE334" s="372" t="s">
        <v>115</v>
      </c>
      <c r="AF334" s="125" t="s">
        <v>115</v>
      </c>
      <c r="AG334" s="366"/>
      <c r="AH334" s="368"/>
      <c r="AI334" s="232"/>
      <c r="AJ334" s="366"/>
      <c r="AK334" s="368"/>
      <c r="AL334" s="232"/>
      <c r="AM334" s="366"/>
      <c r="AN334" s="368"/>
      <c r="AO334" s="232"/>
      <c r="AP334" s="366"/>
      <c r="AQ334" s="368"/>
      <c r="AR334" s="232"/>
      <c r="AS334" s="366"/>
      <c r="AT334" s="368"/>
      <c r="AU334" s="232"/>
      <c r="AV334" s="366"/>
      <c r="AW334" s="368"/>
      <c r="AX334" s="232"/>
      <c r="AY334" s="366"/>
      <c r="AZ334" s="368"/>
      <c r="BA334" s="232"/>
      <c r="BB334" s="366"/>
      <c r="BC334" s="368"/>
      <c r="BD334" s="232"/>
      <c r="BG334" s="372" t="s">
        <v>988</v>
      </c>
      <c r="BH334" s="372" t="s">
        <v>115</v>
      </c>
      <c r="BI334" s="125" t="s">
        <v>115</v>
      </c>
      <c r="BJ334" s="366"/>
      <c r="BK334" s="368"/>
      <c r="BL334" s="232"/>
      <c r="BM334" s="366"/>
      <c r="BN334" s="368"/>
      <c r="BO334" s="232"/>
      <c r="BP334" s="366"/>
      <c r="BQ334" s="368"/>
      <c r="BR334" s="232"/>
      <c r="BS334" s="366"/>
      <c r="BT334" s="368"/>
      <c r="BU334" s="232"/>
      <c r="BV334" s="366"/>
      <c r="BW334" s="368"/>
      <c r="BX334" s="232"/>
      <c r="BY334" s="366"/>
      <c r="BZ334" s="368"/>
      <c r="CA334" s="232"/>
      <c r="CB334" s="366"/>
      <c r="CC334" s="368"/>
      <c r="CD334" s="232"/>
      <c r="CE334" s="366"/>
      <c r="CF334" s="368"/>
      <c r="CG334" s="232"/>
    </row>
    <row r="335" spans="30:85" x14ac:dyDescent="0.25">
      <c r="AD335" s="373"/>
      <c r="AE335" s="373" t="s">
        <v>115</v>
      </c>
      <c r="AF335" s="96" t="s">
        <v>990</v>
      </c>
      <c r="AG335" s="65"/>
      <c r="AH335" s="53"/>
      <c r="AI335" s="68"/>
      <c r="AJ335" s="65"/>
      <c r="AK335" s="53"/>
      <c r="AL335" s="68"/>
      <c r="AM335" s="65"/>
      <c r="AN335" s="53"/>
      <c r="AO335" s="68"/>
      <c r="AP335" s="65"/>
      <c r="AQ335" s="53"/>
      <c r="AR335" s="68"/>
      <c r="AS335" s="65"/>
      <c r="AT335" s="53"/>
      <c r="AU335" s="68"/>
      <c r="AV335" s="65"/>
      <c r="AW335" s="53"/>
      <c r="AX335" s="68"/>
      <c r="AY335" s="65"/>
      <c r="AZ335" s="53"/>
      <c r="BA335" s="68"/>
      <c r="BB335" s="65"/>
      <c r="BC335" s="53"/>
      <c r="BD335" s="68"/>
      <c r="BG335" s="373"/>
      <c r="BH335" s="373" t="s">
        <v>115</v>
      </c>
      <c r="BI335" s="96" t="s">
        <v>990</v>
      </c>
      <c r="BJ335" s="65"/>
      <c r="BK335" s="53"/>
      <c r="BL335" s="68"/>
      <c r="BM335" s="65"/>
      <c r="BN335" s="53"/>
      <c r="BO335" s="68"/>
      <c r="BP335" s="65"/>
      <c r="BQ335" s="53"/>
      <c r="BR335" s="68"/>
      <c r="BS335" s="65"/>
      <c r="BT335" s="53"/>
      <c r="BU335" s="68"/>
      <c r="BV335" s="65"/>
      <c r="BW335" s="53"/>
      <c r="BX335" s="68"/>
      <c r="BY335" s="65"/>
      <c r="BZ335" s="53"/>
      <c r="CA335" s="68"/>
      <c r="CB335" s="65"/>
      <c r="CC335" s="53"/>
      <c r="CD335" s="68"/>
      <c r="CE335" s="65"/>
      <c r="CF335" s="53"/>
      <c r="CG335" s="68"/>
    </row>
    <row r="336" spans="30:85" ht="15.75" thickBot="1" x14ac:dyDescent="0.3">
      <c r="AD336" s="374"/>
      <c r="AE336" s="374" t="s">
        <v>115</v>
      </c>
      <c r="AF336" s="97" t="s">
        <v>991</v>
      </c>
      <c r="AG336" s="367"/>
      <c r="AH336" s="131"/>
      <c r="AI336" s="54"/>
      <c r="AJ336" s="367"/>
      <c r="AK336" s="131"/>
      <c r="AL336" s="54"/>
      <c r="AM336" s="367"/>
      <c r="AN336" s="131"/>
      <c r="AO336" s="54"/>
      <c r="AP336" s="367"/>
      <c r="AQ336" s="131"/>
      <c r="AR336" s="54"/>
      <c r="AS336" s="367"/>
      <c r="AT336" s="131"/>
      <c r="AU336" s="54"/>
      <c r="AV336" s="367"/>
      <c r="AW336" s="131"/>
      <c r="AX336" s="54"/>
      <c r="AY336" s="367"/>
      <c r="AZ336" s="131"/>
      <c r="BA336" s="54"/>
      <c r="BB336" s="367"/>
      <c r="BC336" s="131"/>
      <c r="BD336" s="54"/>
      <c r="BG336" s="374"/>
      <c r="BH336" s="374" t="s">
        <v>115</v>
      </c>
      <c r="BI336" s="97" t="s">
        <v>991</v>
      </c>
      <c r="BJ336" s="367"/>
      <c r="BK336" s="131"/>
      <c r="BL336" s="54"/>
      <c r="BM336" s="367"/>
      <c r="BN336" s="131"/>
      <c r="BO336" s="54"/>
      <c r="BP336" s="367"/>
      <c r="BQ336" s="131"/>
      <c r="BR336" s="54"/>
      <c r="BS336" s="367"/>
      <c r="BT336" s="131"/>
      <c r="BU336" s="54"/>
      <c r="BV336" s="367"/>
      <c r="BW336" s="131"/>
      <c r="BX336" s="54"/>
      <c r="BY336" s="367"/>
      <c r="BZ336" s="131"/>
      <c r="CA336" s="54"/>
      <c r="CB336" s="367" t="s">
        <v>887</v>
      </c>
      <c r="CC336" s="131"/>
      <c r="CD336" s="429" t="s">
        <v>667</v>
      </c>
      <c r="CE336" s="367"/>
      <c r="CF336" s="131"/>
      <c r="CG336" s="54"/>
    </row>
    <row r="337" spans="30:85" x14ac:dyDescent="0.25">
      <c r="AD337" s="372" t="s">
        <v>3050</v>
      </c>
      <c r="AE337" s="372" t="s">
        <v>115</v>
      </c>
      <c r="AF337" s="125" t="s">
        <v>115</v>
      </c>
      <c r="AG337" s="366"/>
      <c r="AH337" s="368"/>
      <c r="AI337" s="232"/>
      <c r="AJ337" s="366"/>
      <c r="AK337" s="368"/>
      <c r="AL337" s="232"/>
      <c r="AM337" s="366"/>
      <c r="AN337" s="368"/>
      <c r="AO337" s="232"/>
      <c r="AP337" s="366"/>
      <c r="AQ337" s="368"/>
      <c r="AR337" s="232"/>
      <c r="AS337" s="366"/>
      <c r="AT337" s="368"/>
      <c r="AU337" s="232"/>
      <c r="AV337" s="366"/>
      <c r="AW337" s="368"/>
      <c r="AX337" s="232"/>
      <c r="AY337" s="366"/>
      <c r="AZ337" s="368"/>
      <c r="BA337" s="232"/>
      <c r="BB337" s="366"/>
      <c r="BC337" s="368"/>
      <c r="BD337" s="232"/>
      <c r="BG337" s="372" t="s">
        <v>3050</v>
      </c>
      <c r="BH337" s="372" t="s">
        <v>115</v>
      </c>
      <c r="BI337" s="125" t="s">
        <v>115</v>
      </c>
      <c r="BJ337" s="366"/>
      <c r="BK337" s="368"/>
      <c r="BL337" s="232"/>
      <c r="BM337" s="366"/>
      <c r="BN337" s="368"/>
      <c r="BO337" s="232"/>
      <c r="BP337" s="366"/>
      <c r="BQ337" s="368"/>
      <c r="BR337" s="232"/>
      <c r="BS337" s="366"/>
      <c r="BT337" s="368"/>
      <c r="BU337" s="232"/>
      <c r="BV337" s="366"/>
      <c r="BW337" s="368"/>
      <c r="BX337" s="232"/>
      <c r="BY337" s="366"/>
      <c r="BZ337" s="368"/>
      <c r="CA337" s="232"/>
      <c r="CB337" s="366"/>
      <c r="CC337" s="368"/>
      <c r="CD337" s="232"/>
      <c r="CE337" s="366"/>
      <c r="CF337" s="368"/>
      <c r="CG337" s="232"/>
    </row>
    <row r="338" spans="30:85" x14ac:dyDescent="0.25">
      <c r="AD338" s="373"/>
      <c r="AE338" s="373" t="s">
        <v>115</v>
      </c>
      <c r="AF338" s="96" t="s">
        <v>990</v>
      </c>
      <c r="AG338" s="129"/>
      <c r="AH338" s="52"/>
      <c r="AI338" s="66"/>
      <c r="AJ338" s="129"/>
      <c r="AK338" s="52"/>
      <c r="AL338" s="66"/>
      <c r="AM338" s="129"/>
      <c r="AN338" s="52"/>
      <c r="AO338" s="66"/>
      <c r="AP338" s="129"/>
      <c r="AQ338" s="52"/>
      <c r="AR338" s="66"/>
      <c r="AS338" s="129"/>
      <c r="AT338" s="52"/>
      <c r="AU338" s="66"/>
      <c r="AV338" s="129"/>
      <c r="AW338" s="52"/>
      <c r="AX338" s="66"/>
      <c r="AY338" s="129"/>
      <c r="AZ338" s="52"/>
      <c r="BA338" s="66"/>
      <c r="BB338" s="129"/>
      <c r="BC338" s="52"/>
      <c r="BD338" s="66"/>
      <c r="BG338" s="373"/>
      <c r="BH338" s="373" t="s">
        <v>115</v>
      </c>
      <c r="BI338" s="96" t="s">
        <v>990</v>
      </c>
      <c r="BJ338" s="129"/>
      <c r="BK338" s="52"/>
      <c r="BL338" s="66"/>
      <c r="BM338" s="129"/>
      <c r="BN338" s="52"/>
      <c r="BO338" s="66"/>
      <c r="BP338" s="129"/>
      <c r="BQ338" s="52"/>
      <c r="BR338" s="66"/>
      <c r="BS338" s="129"/>
      <c r="BT338" s="52"/>
      <c r="BU338" s="66"/>
      <c r="BV338" s="129"/>
      <c r="BW338" s="52"/>
      <c r="BX338" s="66"/>
      <c r="BY338" s="129"/>
      <c r="BZ338" s="52"/>
      <c r="CA338" s="66"/>
      <c r="CB338" s="129"/>
      <c r="CC338" s="52"/>
      <c r="CD338" s="66"/>
      <c r="CE338" s="129"/>
      <c r="CF338" s="52"/>
      <c r="CG338" s="66"/>
    </row>
    <row r="339" spans="30:85" ht="15.75" thickBot="1" x14ac:dyDescent="0.3">
      <c r="AD339" s="374"/>
      <c r="AE339" s="374" t="s">
        <v>115</v>
      </c>
      <c r="AF339" s="97" t="s">
        <v>991</v>
      </c>
      <c r="AG339" s="50"/>
      <c r="AH339" s="130"/>
      <c r="AI339" s="51"/>
      <c r="AJ339" s="50"/>
      <c r="AK339" s="130"/>
      <c r="AL339" s="51"/>
      <c r="AM339" s="50"/>
      <c r="AN339" s="130"/>
      <c r="AO339" s="51"/>
      <c r="AP339" s="50"/>
      <c r="AQ339" s="130"/>
      <c r="AR339" s="51"/>
      <c r="AS339" s="50"/>
      <c r="AT339" s="130"/>
      <c r="AU339" s="51"/>
      <c r="AV339" s="50"/>
      <c r="AW339" s="130"/>
      <c r="AX339" s="51"/>
      <c r="AY339" s="50"/>
      <c r="AZ339" s="130"/>
      <c r="BA339" s="51"/>
      <c r="BB339" s="50"/>
      <c r="BC339" s="130"/>
      <c r="BD339" s="51"/>
      <c r="BG339" s="374"/>
      <c r="BH339" s="374" t="s">
        <v>115</v>
      </c>
      <c r="BI339" s="97" t="s">
        <v>991</v>
      </c>
      <c r="BJ339" s="50"/>
      <c r="BK339" s="130"/>
      <c r="BL339" s="51"/>
      <c r="BM339" s="50"/>
      <c r="BN339" s="130"/>
      <c r="BO339" s="51"/>
      <c r="BP339" s="50"/>
      <c r="BQ339" s="130"/>
      <c r="BR339" s="51"/>
      <c r="BS339" s="50"/>
      <c r="BT339" s="130"/>
      <c r="BU339" s="51"/>
      <c r="BV339" s="50"/>
      <c r="BW339" s="130"/>
      <c r="BX339" s="51"/>
      <c r="BY339" s="50"/>
      <c r="BZ339" s="130"/>
      <c r="CA339" s="51"/>
      <c r="CB339" s="50"/>
      <c r="CC339" s="130"/>
      <c r="CD339" s="51"/>
      <c r="CE339" s="50"/>
      <c r="CF339" s="130"/>
      <c r="CG339" s="51"/>
    </row>
    <row r="340" spans="30:85" x14ac:dyDescent="0.25">
      <c r="AD340" s="375" t="s">
        <v>986</v>
      </c>
      <c r="AE340" s="375" t="s">
        <v>998</v>
      </c>
      <c r="AF340" s="125" t="s">
        <v>115</v>
      </c>
      <c r="AG340" s="366"/>
      <c r="AH340" s="368"/>
      <c r="AI340" s="232"/>
      <c r="AJ340" s="366"/>
      <c r="AK340" s="368"/>
      <c r="AL340" s="232"/>
      <c r="AM340" s="366"/>
      <c r="AN340" s="368"/>
      <c r="AO340" s="232"/>
      <c r="AP340" s="366"/>
      <c r="AQ340" s="368"/>
      <c r="AR340" s="232"/>
      <c r="AS340" s="366"/>
      <c r="AT340" s="368"/>
      <c r="AU340" s="232"/>
      <c r="AV340" s="366"/>
      <c r="AW340" s="368"/>
      <c r="AX340" s="232"/>
      <c r="AY340" s="366"/>
      <c r="AZ340" s="368"/>
      <c r="BA340" s="232"/>
      <c r="BB340" s="366"/>
      <c r="BC340" s="368"/>
      <c r="BD340" s="232"/>
      <c r="BG340" s="375" t="s">
        <v>986</v>
      </c>
      <c r="BH340" s="375" t="s">
        <v>998</v>
      </c>
      <c r="BI340" s="125" t="s">
        <v>115</v>
      </c>
      <c r="BJ340" s="366"/>
      <c r="BK340" s="368"/>
      <c r="BL340" s="232"/>
      <c r="BM340" s="366"/>
      <c r="BN340" s="368"/>
      <c r="BO340" s="232"/>
      <c r="BP340" s="366"/>
      <c r="BQ340" s="368"/>
      <c r="BR340" s="232"/>
      <c r="BS340" s="366" t="s">
        <v>1162</v>
      </c>
      <c r="BT340" s="368" t="s">
        <v>887</v>
      </c>
      <c r="BU340" s="432"/>
      <c r="BV340" s="366"/>
      <c r="BW340" s="368"/>
      <c r="BX340" s="432"/>
      <c r="BY340" s="366"/>
      <c r="BZ340" s="368"/>
      <c r="CA340" s="232"/>
      <c r="CB340" s="366"/>
      <c r="CC340" s="368"/>
      <c r="CD340" s="232"/>
      <c r="CE340" s="366"/>
      <c r="CF340" s="368"/>
      <c r="CG340" s="232"/>
    </row>
    <row r="341" spans="30:85" x14ac:dyDescent="0.25">
      <c r="AD341" s="376"/>
      <c r="AE341" s="376" t="s">
        <v>998</v>
      </c>
      <c r="AF341" s="96" t="s">
        <v>990</v>
      </c>
      <c r="AG341" s="65"/>
      <c r="AH341" s="53"/>
      <c r="AI341" s="68"/>
      <c r="AJ341" s="65"/>
      <c r="AK341" s="53"/>
      <c r="AL341" s="68"/>
      <c r="AM341" s="65"/>
      <c r="AN341" s="53"/>
      <c r="AO341" s="68"/>
      <c r="AP341" s="65"/>
      <c r="AQ341" s="53"/>
      <c r="AR341" s="68"/>
      <c r="AS341" s="65"/>
      <c r="AT341" s="53"/>
      <c r="AU341" s="68"/>
      <c r="AV341" s="65"/>
      <c r="AW341" s="53"/>
      <c r="AX341" s="68"/>
      <c r="AY341" s="65"/>
      <c r="AZ341" s="53"/>
      <c r="BA341" s="68"/>
      <c r="BB341" s="65"/>
      <c r="BC341" s="53"/>
      <c r="BD341" s="68"/>
      <c r="BG341" s="376"/>
      <c r="BH341" s="376" t="s">
        <v>998</v>
      </c>
      <c r="BI341" s="96" t="s">
        <v>990</v>
      </c>
      <c r="BJ341" s="65"/>
      <c r="BK341" s="53"/>
      <c r="BL341" s="68"/>
      <c r="BM341" s="65"/>
      <c r="BN341" s="53"/>
      <c r="BO341" s="68"/>
      <c r="BP341" s="65"/>
      <c r="BQ341" s="53"/>
      <c r="BR341" s="68"/>
      <c r="BS341" s="65"/>
      <c r="BT341" s="53"/>
      <c r="BU341" s="68"/>
      <c r="BV341" s="65"/>
      <c r="BW341" s="53"/>
      <c r="BX341" s="68"/>
      <c r="BY341" s="65"/>
      <c r="BZ341" s="53"/>
      <c r="CA341" s="68"/>
      <c r="CB341" s="65"/>
      <c r="CC341" s="53"/>
      <c r="CD341" s="68"/>
      <c r="CE341" s="65"/>
      <c r="CF341" s="53"/>
      <c r="CG341" s="68"/>
    </row>
    <row r="342" spans="30:85" ht="15.75" thickBot="1" x14ac:dyDescent="0.3">
      <c r="AD342" s="377"/>
      <c r="AE342" s="377" t="s">
        <v>998</v>
      </c>
      <c r="AF342" s="97" t="s">
        <v>991</v>
      </c>
      <c r="AG342" s="367"/>
      <c r="AH342" s="131"/>
      <c r="AI342" s="54"/>
      <c r="AJ342" s="367"/>
      <c r="AK342" s="131"/>
      <c r="AL342" s="54"/>
      <c r="AM342" s="367"/>
      <c r="AN342" s="131"/>
      <c r="AO342" s="54"/>
      <c r="AP342" s="367"/>
      <c r="AQ342" s="131"/>
      <c r="AR342" s="54"/>
      <c r="AS342" s="367"/>
      <c r="AT342" s="131"/>
      <c r="AU342" s="54"/>
      <c r="AV342" s="367"/>
      <c r="AW342" s="131"/>
      <c r="AX342" s="54"/>
      <c r="AY342" s="367"/>
      <c r="AZ342" s="131"/>
      <c r="BA342" s="54"/>
      <c r="BB342" s="367"/>
      <c r="BC342" s="131"/>
      <c r="BD342" s="54"/>
      <c r="BG342" s="377"/>
      <c r="BH342" s="377" t="s">
        <v>998</v>
      </c>
      <c r="BI342" s="97" t="s">
        <v>991</v>
      </c>
      <c r="BJ342" s="367"/>
      <c r="BK342" s="131"/>
      <c r="BL342" s="54"/>
      <c r="BM342" s="367"/>
      <c r="BN342" s="131"/>
      <c r="BO342" s="54"/>
      <c r="BP342" s="367"/>
      <c r="BQ342" s="131"/>
      <c r="BR342" s="54"/>
      <c r="BS342" s="367"/>
      <c r="BT342" s="131"/>
      <c r="BU342" s="54"/>
      <c r="BV342" s="367"/>
      <c r="BW342" s="131"/>
      <c r="BX342" s="54"/>
      <c r="BY342" s="367"/>
      <c r="BZ342" s="131"/>
      <c r="CA342" s="54"/>
      <c r="CB342" s="367"/>
      <c r="CC342" s="131"/>
      <c r="CD342" s="54"/>
      <c r="CE342" s="367"/>
      <c r="CF342" s="131"/>
      <c r="CG342" s="54"/>
    </row>
    <row r="343" spans="30:85" x14ac:dyDescent="0.25">
      <c r="AD343" s="375" t="s">
        <v>987</v>
      </c>
      <c r="AE343" s="375" t="s">
        <v>998</v>
      </c>
      <c r="AF343" s="125" t="s">
        <v>115</v>
      </c>
      <c r="AG343" s="366"/>
      <c r="AH343" s="368"/>
      <c r="AI343" s="232"/>
      <c r="AJ343" s="366"/>
      <c r="AK343" s="368"/>
      <c r="AL343" s="232"/>
      <c r="AM343" s="366"/>
      <c r="AN343" s="368"/>
      <c r="AO343" s="232"/>
      <c r="AP343" s="366"/>
      <c r="AQ343" s="368"/>
      <c r="AR343" s="232"/>
      <c r="AS343" s="366"/>
      <c r="AT343" s="368"/>
      <c r="AU343" s="232"/>
      <c r="AV343" s="366"/>
      <c r="AW343" s="368"/>
      <c r="AX343" s="232"/>
      <c r="AY343" s="366"/>
      <c r="AZ343" s="368"/>
      <c r="BA343" s="232"/>
      <c r="BB343" s="366"/>
      <c r="BC343" s="368"/>
      <c r="BD343" s="232"/>
      <c r="BG343" s="375" t="s">
        <v>987</v>
      </c>
      <c r="BH343" s="375" t="s">
        <v>998</v>
      </c>
      <c r="BI343" s="125" t="s">
        <v>115</v>
      </c>
      <c r="BJ343" s="366"/>
      <c r="BK343" s="368"/>
      <c r="BL343" s="232"/>
      <c r="BM343" s="366"/>
      <c r="BN343" s="368"/>
      <c r="BO343" s="232"/>
      <c r="BP343" s="366"/>
      <c r="BQ343" s="368"/>
      <c r="BR343" s="232"/>
      <c r="BS343" s="366"/>
      <c r="BT343" s="368"/>
      <c r="BU343" s="232"/>
      <c r="BV343" s="366"/>
      <c r="BW343" s="368"/>
      <c r="BX343" s="232"/>
      <c r="BY343" s="366"/>
      <c r="BZ343" s="368"/>
      <c r="CA343" s="232"/>
      <c r="CB343" s="366"/>
      <c r="CC343" s="368"/>
      <c r="CD343" s="232"/>
      <c r="CE343" s="366"/>
      <c r="CF343" s="368"/>
      <c r="CG343" s="232"/>
    </row>
    <row r="344" spans="30:85" x14ac:dyDescent="0.25">
      <c r="AD344" s="376"/>
      <c r="AE344" s="376" t="s">
        <v>998</v>
      </c>
      <c r="AF344" s="96" t="s">
        <v>990</v>
      </c>
      <c r="AG344" s="65"/>
      <c r="AH344" s="53"/>
      <c r="AI344" s="68"/>
      <c r="AJ344" s="65"/>
      <c r="AK344" s="53"/>
      <c r="AL344" s="68"/>
      <c r="AM344" s="65"/>
      <c r="AN344" s="53"/>
      <c r="AO344" s="68"/>
      <c r="AP344" s="65"/>
      <c r="AQ344" s="53"/>
      <c r="AR344" s="68"/>
      <c r="AS344" s="65"/>
      <c r="AT344" s="53"/>
      <c r="AU344" s="68"/>
      <c r="AV344" s="65"/>
      <c r="AW344" s="53"/>
      <c r="AX344" s="68"/>
      <c r="AY344" s="65"/>
      <c r="AZ344" s="53"/>
      <c r="BA344" s="68"/>
      <c r="BB344" s="65"/>
      <c r="BC344" s="53"/>
      <c r="BD344" s="68"/>
      <c r="BG344" s="376"/>
      <c r="BH344" s="376" t="s">
        <v>998</v>
      </c>
      <c r="BI344" s="96" t="s">
        <v>990</v>
      </c>
      <c r="BJ344" s="65"/>
      <c r="BK344" s="53"/>
      <c r="BL344" s="68"/>
      <c r="BM344" s="65"/>
      <c r="BN344" s="53"/>
      <c r="BO344" s="68"/>
      <c r="BP344" s="65"/>
      <c r="BQ344" s="53"/>
      <c r="BR344" s="68"/>
      <c r="BS344" s="65"/>
      <c r="BT344" s="53"/>
      <c r="BU344" s="68"/>
      <c r="BV344" s="65"/>
      <c r="BW344" s="53"/>
      <c r="BX344" s="68"/>
      <c r="BY344" s="65"/>
      <c r="BZ344" s="53"/>
      <c r="CA344" s="68"/>
      <c r="CB344" s="65"/>
      <c r="CC344" s="53"/>
      <c r="CD344" s="68"/>
      <c r="CE344" s="65"/>
      <c r="CF344" s="53"/>
      <c r="CG344" s="68"/>
    </row>
    <row r="345" spans="30:85" ht="15.75" thickBot="1" x14ac:dyDescent="0.3">
      <c r="AD345" s="377"/>
      <c r="AE345" s="377" t="s">
        <v>998</v>
      </c>
      <c r="AF345" s="97" t="s">
        <v>991</v>
      </c>
      <c r="AG345" s="367"/>
      <c r="AH345" s="131"/>
      <c r="AI345" s="54"/>
      <c r="AJ345" s="367"/>
      <c r="AK345" s="131"/>
      <c r="AL345" s="54"/>
      <c r="AM345" s="367"/>
      <c r="AN345" s="131"/>
      <c r="AO345" s="54"/>
      <c r="AP345" s="367"/>
      <c r="AQ345" s="131"/>
      <c r="AR345" s="54"/>
      <c r="AS345" s="367"/>
      <c r="AT345" s="131"/>
      <c r="AU345" s="54"/>
      <c r="AV345" s="367"/>
      <c r="AW345" s="131"/>
      <c r="AX345" s="54"/>
      <c r="AY345" s="367"/>
      <c r="AZ345" s="131"/>
      <c r="BA345" s="54"/>
      <c r="BB345" s="367"/>
      <c r="BC345" s="131"/>
      <c r="BD345" s="54"/>
      <c r="BG345" s="377"/>
      <c r="BH345" s="377" t="s">
        <v>998</v>
      </c>
      <c r="BI345" s="97" t="s">
        <v>991</v>
      </c>
      <c r="BJ345" s="367"/>
      <c r="BK345" s="131"/>
      <c r="BL345" s="54"/>
      <c r="BM345" s="367"/>
      <c r="BN345" s="131"/>
      <c r="BO345" s="54"/>
      <c r="BP345" s="367"/>
      <c r="BQ345" s="131"/>
      <c r="BR345" s="54"/>
      <c r="BS345" s="367"/>
      <c r="BT345" s="131"/>
      <c r="BU345" s="54"/>
      <c r="BV345" s="367"/>
      <c r="BW345" s="131"/>
      <c r="BX345" s="54"/>
      <c r="BY345" s="367"/>
      <c r="BZ345" s="131"/>
      <c r="CA345" s="54"/>
      <c r="CB345" s="367"/>
      <c r="CC345" s="131"/>
      <c r="CD345" s="54"/>
      <c r="CE345" s="367"/>
      <c r="CF345" s="131"/>
      <c r="CG345" s="54"/>
    </row>
    <row r="346" spans="30:85" x14ac:dyDescent="0.25">
      <c r="AD346" s="375" t="s">
        <v>988</v>
      </c>
      <c r="AE346" s="375" t="s">
        <v>998</v>
      </c>
      <c r="AF346" s="125" t="s">
        <v>115</v>
      </c>
      <c r="AG346" s="366"/>
      <c r="AH346" s="368"/>
      <c r="AI346" s="232"/>
      <c r="AJ346" s="366"/>
      <c r="AK346" s="368"/>
      <c r="AL346" s="232"/>
      <c r="AM346" s="366"/>
      <c r="AN346" s="368"/>
      <c r="AO346" s="232"/>
      <c r="AP346" s="366"/>
      <c r="AQ346" s="368"/>
      <c r="AR346" s="232"/>
      <c r="AS346" s="366"/>
      <c r="AT346" s="368"/>
      <c r="AU346" s="232"/>
      <c r="AV346" s="366"/>
      <c r="AW346" s="368"/>
      <c r="AX346" s="232"/>
      <c r="AY346" s="366"/>
      <c r="AZ346" s="368"/>
      <c r="BA346" s="232"/>
      <c r="BB346" s="366"/>
      <c r="BC346" s="368"/>
      <c r="BD346" s="232"/>
      <c r="BG346" s="375" t="s">
        <v>988</v>
      </c>
      <c r="BH346" s="375" t="s">
        <v>998</v>
      </c>
      <c r="BI346" s="125" t="s">
        <v>115</v>
      </c>
      <c r="BJ346" s="366"/>
      <c r="BK346" s="368"/>
      <c r="BL346" s="232"/>
      <c r="BM346" s="366"/>
      <c r="BN346" s="368"/>
      <c r="BO346" s="232"/>
      <c r="BP346" s="366"/>
      <c r="BQ346" s="368"/>
      <c r="BR346" s="232"/>
      <c r="BS346" s="366"/>
      <c r="BT346" s="368"/>
      <c r="BU346" s="232"/>
      <c r="BV346" s="366"/>
      <c r="BW346" s="368"/>
      <c r="BX346" s="232"/>
      <c r="BY346" s="366"/>
      <c r="BZ346" s="368"/>
      <c r="CA346" s="232"/>
      <c r="CB346" s="366"/>
      <c r="CC346" s="368"/>
      <c r="CD346" s="232"/>
      <c r="CE346" s="366"/>
      <c r="CF346" s="368"/>
      <c r="CG346" s="232"/>
    </row>
    <row r="347" spans="30:85" x14ac:dyDescent="0.25">
      <c r="AD347" s="376"/>
      <c r="AE347" s="376" t="s">
        <v>998</v>
      </c>
      <c r="AF347" s="96" t="s">
        <v>990</v>
      </c>
      <c r="AG347" s="65"/>
      <c r="AH347" s="53"/>
      <c r="AI347" s="68"/>
      <c r="AJ347" s="65"/>
      <c r="AK347" s="53"/>
      <c r="AL347" s="68"/>
      <c r="AM347" s="65"/>
      <c r="AN347" s="53"/>
      <c r="AO347" s="68"/>
      <c r="AP347" s="65"/>
      <c r="AQ347" s="53"/>
      <c r="AR347" s="68"/>
      <c r="AS347" s="65"/>
      <c r="AT347" s="53"/>
      <c r="AU347" s="68"/>
      <c r="AV347" s="65"/>
      <c r="AW347" s="53"/>
      <c r="AX347" s="68"/>
      <c r="AY347" s="65"/>
      <c r="AZ347" s="53"/>
      <c r="BA347" s="68"/>
      <c r="BB347" s="65"/>
      <c r="BC347" s="53"/>
      <c r="BD347" s="68"/>
      <c r="BG347" s="376"/>
      <c r="BH347" s="376" t="s">
        <v>998</v>
      </c>
      <c r="BI347" s="96" t="s">
        <v>990</v>
      </c>
      <c r="BJ347" s="65"/>
      <c r="BK347" s="53"/>
      <c r="BL347" s="68"/>
      <c r="BM347" s="65"/>
      <c r="BN347" s="53"/>
      <c r="BO347" s="68"/>
      <c r="BP347" s="65"/>
      <c r="BQ347" s="53"/>
      <c r="BR347" s="68"/>
      <c r="BS347" s="65"/>
      <c r="BT347" s="53"/>
      <c r="BU347" s="68"/>
      <c r="BV347" s="65"/>
      <c r="BW347" s="53"/>
      <c r="BX347" s="68"/>
      <c r="BY347" s="65"/>
      <c r="BZ347" s="53"/>
      <c r="CA347" s="68"/>
      <c r="CB347" s="65"/>
      <c r="CC347" s="53"/>
      <c r="CD347" s="68"/>
      <c r="CE347" s="65"/>
      <c r="CF347" s="53"/>
      <c r="CG347" s="68"/>
    </row>
    <row r="348" spans="30:85" ht="15.75" thickBot="1" x14ac:dyDescent="0.3">
      <c r="AD348" s="377"/>
      <c r="AE348" s="377" t="s">
        <v>998</v>
      </c>
      <c r="AF348" s="97" t="s">
        <v>991</v>
      </c>
      <c r="AG348" s="367"/>
      <c r="AH348" s="131"/>
      <c r="AI348" s="54"/>
      <c r="AJ348" s="367"/>
      <c r="AK348" s="131"/>
      <c r="AL348" s="54"/>
      <c r="AM348" s="367"/>
      <c r="AN348" s="131"/>
      <c r="AO348" s="54"/>
      <c r="AP348" s="367"/>
      <c r="AQ348" s="131"/>
      <c r="AR348" s="54"/>
      <c r="AS348" s="367"/>
      <c r="AT348" s="131"/>
      <c r="AU348" s="54"/>
      <c r="AV348" s="367"/>
      <c r="AW348" s="131"/>
      <c r="AX348" s="54"/>
      <c r="AY348" s="367"/>
      <c r="AZ348" s="131"/>
      <c r="BA348" s="54"/>
      <c r="BB348" s="367"/>
      <c r="BC348" s="131"/>
      <c r="BD348" s="54"/>
      <c r="BG348" s="377"/>
      <c r="BH348" s="377" t="s">
        <v>998</v>
      </c>
      <c r="BI348" s="97" t="s">
        <v>991</v>
      </c>
      <c r="BJ348" s="367"/>
      <c r="BK348" s="131"/>
      <c r="BL348" s="54"/>
      <c r="BM348" s="367"/>
      <c r="BN348" s="131"/>
      <c r="BO348" s="54"/>
      <c r="BP348" s="367"/>
      <c r="BQ348" s="131"/>
      <c r="BR348" s="54"/>
      <c r="BS348" s="367"/>
      <c r="BT348" s="131"/>
      <c r="BU348" s="54"/>
      <c r="BV348" s="367"/>
      <c r="BW348" s="131"/>
      <c r="BX348" s="54"/>
      <c r="BY348" s="367"/>
      <c r="BZ348" s="131"/>
      <c r="CA348" s="54"/>
      <c r="CB348" s="367"/>
      <c r="CC348" s="131"/>
      <c r="CD348" s="54"/>
      <c r="CE348" s="367"/>
      <c r="CF348" s="131"/>
      <c r="CG348" s="54"/>
    </row>
    <row r="349" spans="30:85" x14ac:dyDescent="0.25">
      <c r="AD349" s="375" t="s">
        <v>3050</v>
      </c>
      <c r="AE349" s="375" t="s">
        <v>998</v>
      </c>
      <c r="AF349" s="125" t="s">
        <v>115</v>
      </c>
      <c r="AG349" s="366"/>
      <c r="AH349" s="368"/>
      <c r="AI349" s="232"/>
      <c r="AJ349" s="366"/>
      <c r="AK349" s="368"/>
      <c r="AL349" s="232"/>
      <c r="AM349" s="366"/>
      <c r="AN349" s="368"/>
      <c r="AO349" s="232"/>
      <c r="AP349" s="366"/>
      <c r="AQ349" s="368"/>
      <c r="AR349" s="232"/>
      <c r="AS349" s="366"/>
      <c r="AT349" s="368"/>
      <c r="AU349" s="232"/>
      <c r="AV349" s="366"/>
      <c r="AW349" s="368"/>
      <c r="AX349" s="232"/>
      <c r="AY349" s="366"/>
      <c r="AZ349" s="368"/>
      <c r="BA349" s="232"/>
      <c r="BB349" s="366"/>
      <c r="BC349" s="368"/>
      <c r="BD349" s="232"/>
      <c r="BG349" s="375" t="s">
        <v>3050</v>
      </c>
      <c r="BH349" s="375" t="s">
        <v>998</v>
      </c>
      <c r="BI349" s="125" t="s">
        <v>115</v>
      </c>
      <c r="BJ349" s="366"/>
      <c r="BK349" s="368"/>
      <c r="BL349" s="232"/>
      <c r="BM349" s="366"/>
      <c r="BN349" s="368"/>
      <c r="BO349" s="232"/>
      <c r="BP349" s="366"/>
      <c r="BQ349" s="368"/>
      <c r="BR349" s="232"/>
      <c r="BS349" s="366"/>
      <c r="BT349" s="368"/>
      <c r="BU349" s="232"/>
      <c r="BV349" s="366"/>
      <c r="BW349" s="368"/>
      <c r="BX349" s="232"/>
      <c r="BY349" s="366"/>
      <c r="BZ349" s="368"/>
      <c r="CA349" s="232"/>
      <c r="CB349" s="366"/>
      <c r="CC349" s="368"/>
      <c r="CD349" s="232"/>
      <c r="CE349" s="366"/>
      <c r="CF349" s="368"/>
      <c r="CG349" s="232"/>
    </row>
    <row r="350" spans="30:85" x14ac:dyDescent="0.25">
      <c r="AD350" s="376"/>
      <c r="AE350" s="376" t="s">
        <v>998</v>
      </c>
      <c r="AF350" s="96" t="s">
        <v>990</v>
      </c>
      <c r="AG350" s="129"/>
      <c r="AH350" s="52"/>
      <c r="AI350" s="66"/>
      <c r="AJ350" s="129"/>
      <c r="AK350" s="52"/>
      <c r="AL350" s="66"/>
      <c r="AM350" s="129"/>
      <c r="AN350" s="52"/>
      <c r="AO350" s="66"/>
      <c r="AP350" s="129"/>
      <c r="AQ350" s="52"/>
      <c r="AR350" s="66"/>
      <c r="AS350" s="129"/>
      <c r="AT350" s="52"/>
      <c r="AU350" s="66"/>
      <c r="AV350" s="129"/>
      <c r="AW350" s="52"/>
      <c r="AX350" s="66"/>
      <c r="AY350" s="129"/>
      <c r="AZ350" s="52"/>
      <c r="BA350" s="66"/>
      <c r="BB350" s="129"/>
      <c r="BC350" s="52"/>
      <c r="BD350" s="66"/>
      <c r="BG350" s="376"/>
      <c r="BH350" s="376" t="s">
        <v>998</v>
      </c>
      <c r="BI350" s="96" t="s">
        <v>990</v>
      </c>
      <c r="BJ350" s="129"/>
      <c r="BK350" s="52"/>
      <c r="BL350" s="66"/>
      <c r="BM350" s="129"/>
      <c r="BN350" s="52"/>
      <c r="BO350" s="66"/>
      <c r="BP350" s="129"/>
      <c r="BQ350" s="52"/>
      <c r="BR350" s="66"/>
      <c r="BS350" s="129"/>
      <c r="BT350" s="52"/>
      <c r="BU350" s="66"/>
      <c r="BV350" s="129"/>
      <c r="BW350" s="52"/>
      <c r="BX350" s="66"/>
      <c r="BY350" s="129"/>
      <c r="BZ350" s="52"/>
      <c r="CA350" s="66"/>
      <c r="CB350" s="129"/>
      <c r="CC350" s="52"/>
      <c r="CD350" s="66"/>
      <c r="CE350" s="129"/>
      <c r="CF350" s="52"/>
      <c r="CG350" s="66"/>
    </row>
    <row r="351" spans="30:85" ht="15.75" thickBot="1" x14ac:dyDescent="0.3">
      <c r="AD351" s="377"/>
      <c r="AE351" s="377" t="s">
        <v>998</v>
      </c>
      <c r="AF351" s="97" t="s">
        <v>991</v>
      </c>
      <c r="AG351" s="50"/>
      <c r="AH351" s="130"/>
      <c r="AI351" s="51"/>
      <c r="AJ351" s="50"/>
      <c r="AK351" s="130"/>
      <c r="AL351" s="51"/>
      <c r="AM351" s="50"/>
      <c r="AN351" s="130"/>
      <c r="AO351" s="51"/>
      <c r="AP351" s="50"/>
      <c r="AQ351" s="130"/>
      <c r="AR351" s="51"/>
      <c r="AS351" s="50"/>
      <c r="AT351" s="130"/>
      <c r="AU351" s="51"/>
      <c r="AV351" s="50"/>
      <c r="AW351" s="130"/>
      <c r="AX351" s="51"/>
      <c r="AY351" s="50"/>
      <c r="AZ351" s="130"/>
      <c r="BA351" s="51"/>
      <c r="BB351" s="50"/>
      <c r="BC351" s="130"/>
      <c r="BD351" s="51"/>
      <c r="BG351" s="377"/>
      <c r="BH351" s="377" t="s">
        <v>998</v>
      </c>
      <c r="BI351" s="97" t="s">
        <v>991</v>
      </c>
      <c r="BJ351" s="50"/>
      <c r="BK351" s="130"/>
      <c r="BL351" s="51"/>
      <c r="BM351" s="50"/>
      <c r="BN351" s="130"/>
      <c r="BO351" s="51"/>
      <c r="BP351" s="50"/>
      <c r="BQ351" s="130"/>
      <c r="BR351" s="51"/>
      <c r="BS351" s="50"/>
      <c r="BT351" s="130"/>
      <c r="BU351" s="51"/>
      <c r="BV351" s="50"/>
      <c r="BW351" s="130"/>
      <c r="BX351" s="51"/>
      <c r="BY351" s="50"/>
      <c r="BZ351" s="130"/>
      <c r="CA351" s="51"/>
      <c r="CB351" s="50"/>
      <c r="CC351" s="130"/>
      <c r="CD351" s="51"/>
      <c r="CE351" s="50"/>
      <c r="CF351" s="130"/>
      <c r="CG351" s="51"/>
    </row>
    <row r="352" spans="30:85" ht="15.75" thickBot="1" x14ac:dyDescent="0.3">
      <c r="AD352" s="378" t="s">
        <v>986</v>
      </c>
      <c r="AE352" s="378" t="s">
        <v>115</v>
      </c>
      <c r="AF352" s="363" t="s">
        <v>989</v>
      </c>
      <c r="AG352" s="356"/>
      <c r="AH352" s="358"/>
      <c r="AI352" s="121"/>
      <c r="AJ352" s="356"/>
      <c r="AK352" s="358"/>
      <c r="AL352" s="121"/>
      <c r="AM352" s="356"/>
      <c r="AN352" s="358"/>
      <c r="AO352" s="121"/>
      <c r="AP352" s="356"/>
      <c r="AQ352" s="358"/>
      <c r="AR352" s="121"/>
      <c r="AS352" s="356"/>
      <c r="AT352" s="358"/>
      <c r="AU352" s="121"/>
      <c r="AV352" s="356"/>
      <c r="AW352" s="358"/>
      <c r="AX352" s="121"/>
      <c r="AY352" s="356"/>
      <c r="AZ352" s="358"/>
      <c r="BA352" s="121"/>
      <c r="BB352" s="356"/>
      <c r="BC352" s="358"/>
      <c r="BD352" s="121"/>
      <c r="BG352" s="378" t="s">
        <v>986</v>
      </c>
      <c r="BH352" s="378" t="s">
        <v>115</v>
      </c>
      <c r="BI352" s="363" t="s">
        <v>989</v>
      </c>
      <c r="BJ352" s="356"/>
      <c r="BK352" s="358"/>
      <c r="BL352" s="121"/>
      <c r="BM352" s="356" t="s">
        <v>1163</v>
      </c>
      <c r="BN352" s="358" t="s">
        <v>1178</v>
      </c>
      <c r="BO352" s="431" t="s">
        <v>90</v>
      </c>
      <c r="BP352" s="356"/>
      <c r="BQ352" s="358"/>
      <c r="BR352" s="121"/>
      <c r="BS352" s="356"/>
      <c r="BT352" s="358"/>
      <c r="BU352" s="121"/>
      <c r="BV352" s="356"/>
      <c r="BW352" s="358"/>
      <c r="BX352" s="121"/>
      <c r="BY352" s="356"/>
      <c r="BZ352" s="358"/>
      <c r="CA352" s="121"/>
      <c r="CB352" s="356"/>
      <c r="CC352" s="358"/>
      <c r="CD352" s="121"/>
      <c r="CE352" s="356"/>
      <c r="CF352" s="358"/>
      <c r="CG352" s="121"/>
    </row>
    <row r="353" spans="30:85" ht="15.75" thickBot="1" x14ac:dyDescent="0.3">
      <c r="AD353" s="379" t="s">
        <v>987</v>
      </c>
      <c r="AE353" s="379" t="s">
        <v>115</v>
      </c>
      <c r="AF353" s="97" t="s">
        <v>989</v>
      </c>
      <c r="AG353" s="367"/>
      <c r="AH353" s="131"/>
      <c r="AI353" s="54"/>
      <c r="AJ353" s="367"/>
      <c r="AK353" s="131"/>
      <c r="AL353" s="54"/>
      <c r="AM353" s="367"/>
      <c r="AN353" s="131"/>
      <c r="AO353" s="54"/>
      <c r="AP353" s="367"/>
      <c r="AQ353" s="131"/>
      <c r="AR353" s="54"/>
      <c r="AS353" s="367"/>
      <c r="AT353" s="131"/>
      <c r="AU353" s="54"/>
      <c r="AV353" s="367"/>
      <c r="AW353" s="131"/>
      <c r="AX353" s="54"/>
      <c r="AY353" s="367"/>
      <c r="AZ353" s="131"/>
      <c r="BA353" s="54"/>
      <c r="BB353" s="367"/>
      <c r="BC353" s="131"/>
      <c r="BD353" s="54"/>
      <c r="BG353" s="379" t="s">
        <v>987</v>
      </c>
      <c r="BH353" s="379" t="s">
        <v>115</v>
      </c>
      <c r="BI353" s="97" t="s">
        <v>989</v>
      </c>
      <c r="BJ353" s="367"/>
      <c r="BK353" s="131"/>
      <c r="BL353" s="54"/>
      <c r="BM353" s="367" t="s">
        <v>1163</v>
      </c>
      <c r="BN353" s="131" t="s">
        <v>968</v>
      </c>
      <c r="BO353" s="429" t="s">
        <v>90</v>
      </c>
      <c r="BP353" s="367"/>
      <c r="BQ353" s="131"/>
      <c r="BR353" s="54"/>
      <c r="BS353" s="367"/>
      <c r="BT353" s="131"/>
      <c r="BU353" s="54"/>
      <c r="BV353" s="367"/>
      <c r="BW353" s="131"/>
      <c r="BX353" s="54"/>
      <c r="BY353" s="367"/>
      <c r="BZ353" s="131"/>
      <c r="CA353" s="54"/>
      <c r="CB353" s="367"/>
      <c r="CC353" s="131"/>
      <c r="CD353" s="54"/>
      <c r="CE353" s="367"/>
      <c r="CF353" s="131"/>
      <c r="CG353" s="54"/>
    </row>
    <row r="354" spans="30:85" ht="15.75" thickBot="1" x14ac:dyDescent="0.3">
      <c r="AD354" s="379" t="s">
        <v>988</v>
      </c>
      <c r="AE354" s="379" t="s">
        <v>115</v>
      </c>
      <c r="AF354" s="97" t="s">
        <v>989</v>
      </c>
      <c r="AG354" s="50"/>
      <c r="AH354" s="130"/>
      <c r="AI354" s="51"/>
      <c r="AJ354" s="50"/>
      <c r="AK354" s="130"/>
      <c r="AL354" s="51"/>
      <c r="AM354" s="50"/>
      <c r="AN354" s="130"/>
      <c r="AO354" s="51"/>
      <c r="AP354" s="50"/>
      <c r="AQ354" s="130"/>
      <c r="AR354" s="51"/>
      <c r="AS354" s="50"/>
      <c r="AT354" s="130"/>
      <c r="AU354" s="51"/>
      <c r="AV354" s="50"/>
      <c r="AW354" s="130"/>
      <c r="AX354" s="51"/>
      <c r="AY354" s="50"/>
      <c r="AZ354" s="130"/>
      <c r="BA354" s="51"/>
      <c r="BB354" s="50"/>
      <c r="BC354" s="130"/>
      <c r="BD354" s="51"/>
      <c r="BG354" s="379"/>
      <c r="BH354" s="379" t="s">
        <v>115</v>
      </c>
      <c r="BI354" s="97" t="s">
        <v>989</v>
      </c>
      <c r="BJ354" s="50"/>
      <c r="BK354" s="130"/>
      <c r="BL354" s="51"/>
      <c r="BM354" s="50"/>
      <c r="BN354" s="130"/>
      <c r="BO354" s="51"/>
      <c r="BP354" s="50"/>
      <c r="BQ354" s="130"/>
      <c r="BR354" s="51"/>
      <c r="BS354" s="50"/>
      <c r="BT354" s="130"/>
      <c r="BU354" s="51"/>
      <c r="BV354" s="50"/>
      <c r="BW354" s="130"/>
      <c r="BX354" s="51"/>
      <c r="BY354" s="50"/>
      <c r="BZ354" s="130"/>
      <c r="CA354" s="51"/>
      <c r="CB354" s="50"/>
      <c r="CC354" s="130"/>
      <c r="CD354" s="51"/>
      <c r="CE354" s="50"/>
      <c r="CF354" s="130"/>
      <c r="CG354" s="51"/>
    </row>
    <row r="355" spans="30:85" ht="15.75" thickBot="1" x14ac:dyDescent="0.3">
      <c r="AD355" s="379" t="s">
        <v>3050</v>
      </c>
      <c r="AE355" s="379" t="s">
        <v>115</v>
      </c>
      <c r="AF355" s="97" t="s">
        <v>989</v>
      </c>
      <c r="AG355" s="50"/>
      <c r="AH355" s="130"/>
      <c r="AI355" s="51"/>
      <c r="AJ355" s="50"/>
      <c r="AK355" s="130"/>
      <c r="AL355" s="51"/>
      <c r="AM355" s="50"/>
      <c r="AN355" s="130"/>
      <c r="AO355" s="51"/>
      <c r="AP355" s="50"/>
      <c r="AQ355" s="130"/>
      <c r="AR355" s="51"/>
      <c r="AS355" s="50"/>
      <c r="AT355" s="130"/>
      <c r="AU355" s="51"/>
      <c r="AV355" s="50"/>
      <c r="AW355" s="130"/>
      <c r="AX355" s="51"/>
      <c r="AY355" s="50"/>
      <c r="AZ355" s="130"/>
      <c r="BA355" s="51"/>
      <c r="BB355" s="50"/>
      <c r="BC355" s="130"/>
      <c r="BD355" s="51"/>
      <c r="BG355" s="379" t="s">
        <v>988</v>
      </c>
      <c r="BH355" s="379" t="s">
        <v>115</v>
      </c>
      <c r="BI355" s="97" t="s">
        <v>989</v>
      </c>
      <c r="BJ355" s="50"/>
      <c r="BK355" s="130"/>
      <c r="BL355" s="51"/>
      <c r="BM355" s="50"/>
      <c r="BN355" s="130"/>
      <c r="BO355" s="51"/>
      <c r="BP355" s="50"/>
      <c r="BQ355" s="130"/>
      <c r="BR355" s="51"/>
      <c r="BS355" s="50"/>
      <c r="BT355" s="130"/>
      <c r="BU355" s="51"/>
      <c r="BV355" s="50"/>
      <c r="BW355" s="130"/>
      <c r="BX355" s="51"/>
      <c r="BY355" s="50"/>
      <c r="BZ355" s="130"/>
      <c r="CA355" s="51"/>
      <c r="CB355" s="50"/>
      <c r="CC355" s="130"/>
      <c r="CD355" s="51"/>
      <c r="CE355" s="50"/>
      <c r="CF355" s="130"/>
      <c r="CG355" s="51"/>
    </row>
    <row r="357" spans="30:85" ht="15.75" thickBot="1" x14ac:dyDescent="0.3"/>
    <row r="358" spans="30:85" ht="15.75" thickBot="1" x14ac:dyDescent="0.3">
      <c r="AD358" s="625" t="s">
        <v>1939</v>
      </c>
      <c r="AE358" s="185"/>
      <c r="AF358" s="185"/>
      <c r="AG358" s="370" t="s">
        <v>997</v>
      </c>
      <c r="AH358" s="448" t="s">
        <v>3051</v>
      </c>
      <c r="AI358" s="148"/>
      <c r="AJ358" s="370" t="s">
        <v>997</v>
      </c>
      <c r="AK358" s="448" t="s">
        <v>3052</v>
      </c>
      <c r="AL358" s="148"/>
      <c r="AM358" s="370" t="s">
        <v>997</v>
      </c>
      <c r="AN358" s="448" t="s">
        <v>3053</v>
      </c>
      <c r="AO358" s="148"/>
      <c r="AP358" s="370" t="s">
        <v>997</v>
      </c>
      <c r="AQ358" s="448" t="s">
        <v>3054</v>
      </c>
      <c r="AR358" s="148"/>
      <c r="AS358" s="370" t="s">
        <v>997</v>
      </c>
      <c r="AT358" s="448" t="s">
        <v>3055</v>
      </c>
      <c r="AU358" s="148"/>
      <c r="AV358" s="370" t="s">
        <v>997</v>
      </c>
      <c r="AW358" s="448" t="s">
        <v>3056</v>
      </c>
      <c r="AX358" s="148"/>
      <c r="AY358" s="370" t="s">
        <v>997</v>
      </c>
      <c r="AZ358" s="448" t="s">
        <v>3057</v>
      </c>
      <c r="BA358" s="148"/>
      <c r="BB358" s="370" t="s">
        <v>997</v>
      </c>
      <c r="BC358" s="624" t="s">
        <v>3058</v>
      </c>
      <c r="BD358" s="148"/>
      <c r="BG358" s="625" t="s">
        <v>86</v>
      </c>
      <c r="BH358" s="185"/>
      <c r="BI358" s="185"/>
      <c r="BJ358" s="370" t="s">
        <v>997</v>
      </c>
      <c r="BK358" s="448" t="s">
        <v>3051</v>
      </c>
      <c r="BL358" s="148"/>
      <c r="BM358" s="370" t="s">
        <v>997</v>
      </c>
      <c r="BN358" s="448" t="s">
        <v>3052</v>
      </c>
      <c r="BO358" s="148"/>
      <c r="BP358" s="370" t="s">
        <v>997</v>
      </c>
      <c r="BQ358" s="448" t="s">
        <v>3053</v>
      </c>
      <c r="BR358" s="148"/>
      <c r="BS358" s="370" t="s">
        <v>997</v>
      </c>
      <c r="BT358" s="448" t="s">
        <v>3054</v>
      </c>
      <c r="BU358" s="148"/>
      <c r="BV358" s="370" t="s">
        <v>997</v>
      </c>
      <c r="BW358" s="448" t="s">
        <v>3055</v>
      </c>
      <c r="BX358" s="148"/>
      <c r="BY358" s="370" t="s">
        <v>997</v>
      </c>
      <c r="BZ358" s="448" t="s">
        <v>3056</v>
      </c>
      <c r="CA358" s="148"/>
      <c r="CB358" s="370" t="s">
        <v>997</v>
      </c>
      <c r="CC358" s="448" t="s">
        <v>3057</v>
      </c>
      <c r="CD358" s="148"/>
      <c r="CE358" s="370" t="s">
        <v>997</v>
      </c>
      <c r="CF358" s="624" t="s">
        <v>3058</v>
      </c>
      <c r="CG358" s="148"/>
    </row>
    <row r="359" spans="30:85" ht="15.75" thickBot="1" x14ac:dyDescent="0.3">
      <c r="AD359" s="364" t="s">
        <v>993</v>
      </c>
      <c r="AE359" s="369" t="s">
        <v>999</v>
      </c>
      <c r="AF359" s="369" t="s">
        <v>93</v>
      </c>
      <c r="AG359" s="371" t="s">
        <v>70</v>
      </c>
      <c r="AH359" s="154" t="s">
        <v>995</v>
      </c>
      <c r="AI359" s="155" t="s">
        <v>251</v>
      </c>
      <c r="AJ359" s="371" t="s">
        <v>70</v>
      </c>
      <c r="AK359" s="154" t="s">
        <v>995</v>
      </c>
      <c r="AL359" s="155" t="s">
        <v>251</v>
      </c>
      <c r="AM359" s="371" t="s">
        <v>70</v>
      </c>
      <c r="AN359" s="154" t="s">
        <v>995</v>
      </c>
      <c r="AO359" s="155" t="s">
        <v>251</v>
      </c>
      <c r="AP359" s="371" t="s">
        <v>70</v>
      </c>
      <c r="AQ359" s="154" t="s">
        <v>995</v>
      </c>
      <c r="AR359" s="155" t="s">
        <v>251</v>
      </c>
      <c r="AS359" s="371" t="s">
        <v>70</v>
      </c>
      <c r="AT359" s="154" t="s">
        <v>995</v>
      </c>
      <c r="AU359" s="155" t="s">
        <v>251</v>
      </c>
      <c r="AV359" s="371" t="s">
        <v>70</v>
      </c>
      <c r="AW359" s="154" t="s">
        <v>995</v>
      </c>
      <c r="AX359" s="155" t="s">
        <v>251</v>
      </c>
      <c r="AY359" s="371" t="s">
        <v>70</v>
      </c>
      <c r="AZ359" s="154" t="s">
        <v>995</v>
      </c>
      <c r="BA359" s="155" t="s">
        <v>251</v>
      </c>
      <c r="BB359" s="371" t="s">
        <v>70</v>
      </c>
      <c r="BC359" s="154" t="s">
        <v>995</v>
      </c>
      <c r="BD359" s="155" t="s">
        <v>251</v>
      </c>
      <c r="BG359" s="364" t="s">
        <v>993</v>
      </c>
      <c r="BH359" s="369" t="s">
        <v>999</v>
      </c>
      <c r="BI359" s="369" t="s">
        <v>93</v>
      </c>
      <c r="BJ359" s="371" t="s">
        <v>70</v>
      </c>
      <c r="BK359" s="154" t="s">
        <v>995</v>
      </c>
      <c r="BL359" s="155" t="s">
        <v>251</v>
      </c>
      <c r="BM359" s="371" t="s">
        <v>70</v>
      </c>
      <c r="BN359" s="154" t="s">
        <v>995</v>
      </c>
      <c r="BO359" s="155" t="s">
        <v>251</v>
      </c>
      <c r="BP359" s="371" t="s">
        <v>70</v>
      </c>
      <c r="BQ359" s="154" t="s">
        <v>995</v>
      </c>
      <c r="BR359" s="155" t="s">
        <v>251</v>
      </c>
      <c r="BS359" s="371" t="s">
        <v>70</v>
      </c>
      <c r="BT359" s="154" t="s">
        <v>995</v>
      </c>
      <c r="BU359" s="155" t="s">
        <v>251</v>
      </c>
      <c r="BV359" s="371" t="s">
        <v>70</v>
      </c>
      <c r="BW359" s="154" t="s">
        <v>995</v>
      </c>
      <c r="BX359" s="155" t="s">
        <v>251</v>
      </c>
      <c r="BY359" s="371" t="s">
        <v>70</v>
      </c>
      <c r="BZ359" s="154" t="s">
        <v>995</v>
      </c>
      <c r="CA359" s="155" t="s">
        <v>251</v>
      </c>
      <c r="CB359" s="371" t="s">
        <v>70</v>
      </c>
      <c r="CC359" s="154" t="s">
        <v>995</v>
      </c>
      <c r="CD359" s="155" t="s">
        <v>251</v>
      </c>
      <c r="CE359" s="371" t="s">
        <v>70</v>
      </c>
      <c r="CF359" s="154" t="s">
        <v>995</v>
      </c>
      <c r="CG359" s="155" t="s">
        <v>251</v>
      </c>
    </row>
    <row r="360" spans="30:85" x14ac:dyDescent="0.25">
      <c r="AD360" s="372" t="s">
        <v>986</v>
      </c>
      <c r="AE360" s="372" t="s">
        <v>115</v>
      </c>
      <c r="AF360" s="125" t="s">
        <v>115</v>
      </c>
      <c r="AG360" s="366" t="s">
        <v>1888</v>
      </c>
      <c r="AH360" s="368" t="s">
        <v>996</v>
      </c>
      <c r="AI360" s="232">
        <v>1</v>
      </c>
      <c r="AJ360" s="366" t="s">
        <v>246</v>
      </c>
      <c r="AK360" s="368" t="s">
        <v>134</v>
      </c>
      <c r="AL360" s="232">
        <v>-1</v>
      </c>
      <c r="AM360" s="366" t="s">
        <v>246</v>
      </c>
      <c r="AN360" s="368" t="s">
        <v>136</v>
      </c>
      <c r="AO360" s="232">
        <v>-1</v>
      </c>
      <c r="AP360" s="366" t="s">
        <v>246</v>
      </c>
      <c r="AQ360" s="368" t="s">
        <v>138</v>
      </c>
      <c r="AR360" s="232"/>
      <c r="AS360" s="366" t="s">
        <v>246</v>
      </c>
      <c r="AT360" s="368" t="s">
        <v>140</v>
      </c>
      <c r="AU360" s="432"/>
      <c r="AV360" s="366" t="s">
        <v>246</v>
      </c>
      <c r="AW360" s="368" t="s">
        <v>363</v>
      </c>
      <c r="AX360" s="232"/>
      <c r="AY360" s="366"/>
      <c r="AZ360" s="368"/>
      <c r="BA360" s="232"/>
      <c r="BB360" s="366"/>
      <c r="BC360" s="368"/>
      <c r="BD360" s="232"/>
      <c r="BG360" s="372" t="s">
        <v>986</v>
      </c>
      <c r="BH360" s="372" t="s">
        <v>115</v>
      </c>
      <c r="BI360" s="125" t="s">
        <v>115</v>
      </c>
      <c r="BJ360" s="366" t="s">
        <v>246</v>
      </c>
      <c r="BK360" s="368" t="s">
        <v>1034</v>
      </c>
      <c r="BL360" s="232">
        <v>-1</v>
      </c>
      <c r="BM360" s="366"/>
      <c r="BN360" s="368"/>
      <c r="BO360" s="232"/>
      <c r="BP360" s="366"/>
      <c r="BQ360" s="368"/>
      <c r="BR360" s="232"/>
      <c r="BS360" s="366"/>
      <c r="BT360" s="368"/>
      <c r="BU360" s="232"/>
      <c r="BV360" s="366"/>
      <c r="BW360" s="368"/>
      <c r="BX360" s="232"/>
      <c r="BY360" s="366"/>
      <c r="BZ360" s="368"/>
      <c r="CA360" s="232"/>
      <c r="CB360" s="366"/>
      <c r="CC360" s="368"/>
      <c r="CD360" s="232"/>
      <c r="CE360" s="366"/>
      <c r="CF360" s="368"/>
      <c r="CG360" s="232"/>
    </row>
    <row r="361" spans="30:85" x14ac:dyDescent="0.25">
      <c r="AD361" s="373"/>
      <c r="AE361" s="373" t="s">
        <v>115</v>
      </c>
      <c r="AF361" s="96" t="s">
        <v>990</v>
      </c>
      <c r="AG361" s="65" t="s">
        <v>1888</v>
      </c>
      <c r="AH361" s="53" t="s">
        <v>996</v>
      </c>
      <c r="AI361" s="68">
        <v>5</v>
      </c>
      <c r="AJ361" s="65" t="s">
        <v>246</v>
      </c>
      <c r="AK361" s="53" t="s">
        <v>134</v>
      </c>
      <c r="AL361" s="68">
        <v>-5</v>
      </c>
      <c r="AM361" s="65" t="s">
        <v>246</v>
      </c>
      <c r="AN361" s="53" t="s">
        <v>136</v>
      </c>
      <c r="AO361" s="68">
        <v>-5</v>
      </c>
      <c r="AP361" s="65"/>
      <c r="AQ361" s="53"/>
      <c r="AR361" s="68"/>
      <c r="AS361" s="65"/>
      <c r="AT361" s="53"/>
      <c r="AU361" s="68"/>
      <c r="AV361" s="65"/>
      <c r="AW361" s="53"/>
      <c r="AX361" s="68"/>
      <c r="AY361" s="65"/>
      <c r="AZ361" s="53"/>
      <c r="BA361" s="68"/>
      <c r="BB361" s="65"/>
      <c r="BC361" s="53"/>
      <c r="BD361" s="68"/>
      <c r="BG361" s="373"/>
      <c r="BH361" s="373" t="s">
        <v>115</v>
      </c>
      <c r="BI361" s="96" t="s">
        <v>990</v>
      </c>
      <c r="BJ361" s="65"/>
      <c r="BK361" s="53"/>
      <c r="BL361" s="68"/>
      <c r="BM361" s="65"/>
      <c r="BN361" s="53"/>
      <c r="BO361" s="68"/>
      <c r="BP361" s="65"/>
      <c r="BQ361" s="53"/>
      <c r="BR361" s="68"/>
      <c r="BS361" s="65"/>
      <c r="BT361" s="53"/>
      <c r="BU361" s="68"/>
      <c r="BV361" s="65"/>
      <c r="BW361" s="53"/>
      <c r="BX361" s="68"/>
      <c r="BY361" s="65"/>
      <c r="BZ361" s="53"/>
      <c r="CA361" s="68"/>
      <c r="CB361" s="65"/>
      <c r="CC361" s="53"/>
      <c r="CD361" s="68"/>
      <c r="CE361" s="65"/>
      <c r="CF361" s="53"/>
      <c r="CG361" s="68"/>
    </row>
    <row r="362" spans="30:85" ht="15.75" thickBot="1" x14ac:dyDescent="0.3">
      <c r="AD362" s="374"/>
      <c r="AE362" s="374" t="s">
        <v>115</v>
      </c>
      <c r="AF362" s="97" t="s">
        <v>991</v>
      </c>
      <c r="AG362" s="367" t="s">
        <v>1888</v>
      </c>
      <c r="AH362" s="131" t="s">
        <v>996</v>
      </c>
      <c r="AI362" s="54">
        <v>10</v>
      </c>
      <c r="AJ362" s="367" t="s">
        <v>246</v>
      </c>
      <c r="AK362" s="131" t="s">
        <v>134</v>
      </c>
      <c r="AL362" s="54">
        <v>-10</v>
      </c>
      <c r="AM362" s="367" t="s">
        <v>246</v>
      </c>
      <c r="AN362" s="131" t="s">
        <v>136</v>
      </c>
      <c r="AO362" s="54">
        <v>-10</v>
      </c>
      <c r="AP362" s="367"/>
      <c r="AQ362" s="131"/>
      <c r="AR362" s="54"/>
      <c r="AS362" s="367"/>
      <c r="AT362" s="131"/>
      <c r="AU362" s="54"/>
      <c r="AV362" s="367"/>
      <c r="AW362" s="131"/>
      <c r="AX362" s="54"/>
      <c r="AY362" s="367"/>
      <c r="AZ362" s="131"/>
      <c r="BA362" s="54"/>
      <c r="BB362" s="367"/>
      <c r="BC362" s="131"/>
      <c r="BD362" s="54"/>
      <c r="BG362" s="374"/>
      <c r="BH362" s="374" t="s">
        <v>115</v>
      </c>
      <c r="BI362" s="97" t="s">
        <v>991</v>
      </c>
      <c r="BJ362" s="367"/>
      <c r="BK362" s="131"/>
      <c r="BL362" s="54"/>
      <c r="BM362" s="367"/>
      <c r="BN362" s="131"/>
      <c r="BO362" s="54"/>
      <c r="BP362" s="367"/>
      <c r="BQ362" s="131"/>
      <c r="BR362" s="54"/>
      <c r="BS362" s="367"/>
      <c r="BT362" s="131"/>
      <c r="BU362" s="54"/>
      <c r="BV362" s="367"/>
      <c r="BW362" s="131"/>
      <c r="BX362" s="54"/>
      <c r="BY362" s="367"/>
      <c r="BZ362" s="131"/>
      <c r="CA362" s="54"/>
      <c r="CB362" s="367"/>
      <c r="CC362" s="131"/>
      <c r="CD362" s="54"/>
      <c r="CE362" s="367"/>
      <c r="CF362" s="131"/>
      <c r="CG362" s="54"/>
    </row>
    <row r="363" spans="30:85" x14ac:dyDescent="0.25">
      <c r="AD363" s="372" t="s">
        <v>987</v>
      </c>
      <c r="AE363" s="372" t="s">
        <v>115</v>
      </c>
      <c r="AF363" s="125" t="s">
        <v>115</v>
      </c>
      <c r="AG363" s="366" t="s">
        <v>1888</v>
      </c>
      <c r="AH363" s="368" t="s">
        <v>941</v>
      </c>
      <c r="AI363" s="232">
        <v>1</v>
      </c>
      <c r="AJ363" s="366" t="s">
        <v>246</v>
      </c>
      <c r="AK363" s="368" t="s">
        <v>134</v>
      </c>
      <c r="AL363" s="232">
        <v>1</v>
      </c>
      <c r="AM363" s="366" t="s">
        <v>246</v>
      </c>
      <c r="AN363" s="368" t="s">
        <v>136</v>
      </c>
      <c r="AO363" s="232">
        <v>1</v>
      </c>
      <c r="AP363" s="366" t="s">
        <v>246</v>
      </c>
      <c r="AQ363" s="368" t="s">
        <v>139</v>
      </c>
      <c r="AR363" s="232"/>
      <c r="AS363" s="366" t="s">
        <v>246</v>
      </c>
      <c r="AT363" s="368" t="s">
        <v>141</v>
      </c>
      <c r="AU363" s="232"/>
      <c r="AV363" s="366" t="s">
        <v>246</v>
      </c>
      <c r="AW363" s="368" t="s">
        <v>362</v>
      </c>
      <c r="AX363" s="232"/>
      <c r="AY363" s="366"/>
      <c r="AZ363" s="368"/>
      <c r="BA363" s="232"/>
      <c r="BB363" s="366"/>
      <c r="BC363" s="368"/>
      <c r="BD363" s="232"/>
      <c r="BG363" s="372" t="s">
        <v>987</v>
      </c>
      <c r="BH363" s="372" t="s">
        <v>115</v>
      </c>
      <c r="BI363" s="125" t="s">
        <v>115</v>
      </c>
      <c r="BJ363" s="366" t="s">
        <v>246</v>
      </c>
      <c r="BK363" s="368" t="s">
        <v>1034</v>
      </c>
      <c r="BL363" s="232">
        <v>1</v>
      </c>
      <c r="BM363" s="366"/>
      <c r="BN363" s="368"/>
      <c r="BO363" s="232"/>
      <c r="BP363" s="366"/>
      <c r="BQ363" s="368"/>
      <c r="BR363" s="232"/>
      <c r="BS363" s="366"/>
      <c r="BT363" s="368"/>
      <c r="BU363" s="232"/>
      <c r="BV363" s="366"/>
      <c r="BW363" s="368"/>
      <c r="BX363" s="232"/>
      <c r="BY363" s="366"/>
      <c r="BZ363" s="368"/>
      <c r="CA363" s="232"/>
      <c r="CB363" s="366"/>
      <c r="CC363" s="368"/>
      <c r="CD363" s="232"/>
      <c r="CE363" s="366"/>
      <c r="CF363" s="368"/>
      <c r="CG363" s="232"/>
    </row>
    <row r="364" spans="30:85" x14ac:dyDescent="0.25">
      <c r="AD364" s="373"/>
      <c r="AE364" s="373" t="s">
        <v>115</v>
      </c>
      <c r="AF364" s="96" t="s">
        <v>990</v>
      </c>
      <c r="AG364" s="65" t="s">
        <v>1888</v>
      </c>
      <c r="AH364" s="53" t="s">
        <v>941</v>
      </c>
      <c r="AI364" s="68">
        <v>5</v>
      </c>
      <c r="AJ364" s="65" t="s">
        <v>246</v>
      </c>
      <c r="AK364" s="53" t="s">
        <v>134</v>
      </c>
      <c r="AL364" s="68">
        <v>5</v>
      </c>
      <c r="AM364" s="65" t="s">
        <v>246</v>
      </c>
      <c r="AN364" s="53" t="s">
        <v>136</v>
      </c>
      <c r="AO364" s="68">
        <v>5</v>
      </c>
      <c r="AP364" s="65"/>
      <c r="AQ364" s="53"/>
      <c r="AR364" s="68"/>
      <c r="AS364" s="65"/>
      <c r="AT364" s="53"/>
      <c r="AU364" s="68"/>
      <c r="AV364" s="65"/>
      <c r="AW364" s="53"/>
      <c r="AX364" s="68"/>
      <c r="AY364" s="65"/>
      <c r="AZ364" s="53"/>
      <c r="BA364" s="68"/>
      <c r="BB364" s="65"/>
      <c r="BC364" s="53"/>
      <c r="BD364" s="68"/>
      <c r="BG364" s="373"/>
      <c r="BH364" s="373" t="s">
        <v>115</v>
      </c>
      <c r="BI364" s="96" t="s">
        <v>990</v>
      </c>
      <c r="BJ364" s="65"/>
      <c r="BK364" s="53"/>
      <c r="BL364" s="68"/>
      <c r="BM364" s="65"/>
      <c r="BN364" s="53"/>
      <c r="BO364" s="68"/>
      <c r="BP364" s="65"/>
      <c r="BQ364" s="53"/>
      <c r="BR364" s="68"/>
      <c r="BS364" s="65"/>
      <c r="BT364" s="53"/>
      <c r="BU364" s="68"/>
      <c r="BV364" s="65"/>
      <c r="BW364" s="53"/>
      <c r="BX364" s="68"/>
      <c r="BY364" s="65"/>
      <c r="BZ364" s="53"/>
      <c r="CA364" s="68"/>
      <c r="CB364" s="65"/>
      <c r="CC364" s="53"/>
      <c r="CD364" s="68"/>
      <c r="CE364" s="65"/>
      <c r="CF364" s="53"/>
      <c r="CG364" s="68"/>
    </row>
    <row r="365" spans="30:85" ht="15.75" thickBot="1" x14ac:dyDescent="0.3">
      <c r="AD365" s="374"/>
      <c r="AE365" s="374" t="s">
        <v>115</v>
      </c>
      <c r="AF365" s="97" t="s">
        <v>991</v>
      </c>
      <c r="AG365" s="367" t="s">
        <v>1888</v>
      </c>
      <c r="AH365" s="131" t="s">
        <v>941</v>
      </c>
      <c r="AI365" s="54">
        <v>10</v>
      </c>
      <c r="AJ365" s="367" t="s">
        <v>246</v>
      </c>
      <c r="AK365" s="131" t="s">
        <v>134</v>
      </c>
      <c r="AL365" s="54">
        <v>10</v>
      </c>
      <c r="AM365" s="367" t="s">
        <v>246</v>
      </c>
      <c r="AN365" s="131" t="s">
        <v>136</v>
      </c>
      <c r="AO365" s="54">
        <v>10</v>
      </c>
      <c r="AP365" s="367"/>
      <c r="AQ365" s="131"/>
      <c r="AR365" s="54"/>
      <c r="AS365" s="367"/>
      <c r="AT365" s="131"/>
      <c r="AU365" s="54"/>
      <c r="AV365" s="367"/>
      <c r="AW365" s="131"/>
      <c r="AX365" s="54"/>
      <c r="AY365" s="367"/>
      <c r="AZ365" s="131"/>
      <c r="BA365" s="54"/>
      <c r="BB365" s="367"/>
      <c r="BC365" s="131"/>
      <c r="BD365" s="54"/>
      <c r="BG365" s="374"/>
      <c r="BH365" s="374" t="s">
        <v>115</v>
      </c>
      <c r="BI365" s="97" t="s">
        <v>991</v>
      </c>
      <c r="BJ365" s="367"/>
      <c r="BK365" s="131"/>
      <c r="BL365" s="54"/>
      <c r="BM365" s="367"/>
      <c r="BN365" s="131"/>
      <c r="BO365" s="54"/>
      <c r="BP365" s="367"/>
      <c r="BQ365" s="131"/>
      <c r="BR365" s="54"/>
      <c r="BS365" s="367"/>
      <c r="BT365" s="131"/>
      <c r="BU365" s="54"/>
      <c r="BV365" s="367"/>
      <c r="BW365" s="131"/>
      <c r="BX365" s="54"/>
      <c r="BY365" s="367"/>
      <c r="BZ365" s="131"/>
      <c r="CA365" s="54"/>
      <c r="CB365" s="367"/>
      <c r="CC365" s="131"/>
      <c r="CD365" s="54"/>
      <c r="CE365" s="367"/>
      <c r="CF365" s="131"/>
      <c r="CG365" s="54"/>
    </row>
    <row r="366" spans="30:85" x14ac:dyDescent="0.25">
      <c r="AD366" s="372"/>
      <c r="AE366" s="372" t="s">
        <v>115</v>
      </c>
      <c r="AF366" s="125" t="s">
        <v>115</v>
      </c>
      <c r="AG366" s="366"/>
      <c r="AH366" s="368"/>
      <c r="AI366" s="232"/>
      <c r="AJ366" s="366"/>
      <c r="AK366" s="368"/>
      <c r="AL366" s="232"/>
      <c r="AM366" s="366"/>
      <c r="AN366" s="368"/>
      <c r="AO366" s="232"/>
      <c r="AP366" s="366"/>
      <c r="AQ366" s="368"/>
      <c r="AR366" s="232"/>
      <c r="AS366" s="366"/>
      <c r="AT366" s="368"/>
      <c r="AU366" s="232"/>
      <c r="AV366" s="366"/>
      <c r="AW366" s="368"/>
      <c r="AX366" s="232"/>
      <c r="AY366" s="366"/>
      <c r="AZ366" s="368"/>
      <c r="BA366" s="232"/>
      <c r="BB366" s="366"/>
      <c r="BC366" s="368"/>
      <c r="BD366" s="232"/>
      <c r="BG366" s="372" t="s">
        <v>988</v>
      </c>
      <c r="BH366" s="372" t="s">
        <v>115</v>
      </c>
      <c r="BI366" s="125" t="s">
        <v>115</v>
      </c>
      <c r="BJ366" s="366"/>
      <c r="BK366" s="368"/>
      <c r="BL366" s="232"/>
      <c r="BM366" s="366"/>
      <c r="BN366" s="368"/>
      <c r="BO366" s="232"/>
      <c r="BP366" s="366"/>
      <c r="BQ366" s="368"/>
      <c r="BR366" s="232"/>
      <c r="BS366" s="366"/>
      <c r="BT366" s="368"/>
      <c r="BU366" s="232"/>
      <c r="BV366" s="366"/>
      <c r="BW366" s="368"/>
      <c r="BX366" s="232"/>
      <c r="BY366" s="366"/>
      <c r="BZ366" s="368"/>
      <c r="CA366" s="232"/>
      <c r="CB366" s="366"/>
      <c r="CC366" s="368"/>
      <c r="CD366" s="232"/>
      <c r="CE366" s="366"/>
      <c r="CF366" s="368"/>
      <c r="CG366" s="232"/>
    </row>
    <row r="367" spans="30:85" x14ac:dyDescent="0.25">
      <c r="AD367" s="373"/>
      <c r="AE367" s="373" t="s">
        <v>115</v>
      </c>
      <c r="AF367" s="96" t="s">
        <v>990</v>
      </c>
      <c r="AG367" s="65"/>
      <c r="AH367" s="53"/>
      <c r="AI367" s="68"/>
      <c r="AJ367" s="65"/>
      <c r="AK367" s="53"/>
      <c r="AL367" s="68"/>
      <c r="AM367" s="65"/>
      <c r="AN367" s="53"/>
      <c r="AO367" s="68"/>
      <c r="AP367" s="65"/>
      <c r="AQ367" s="53"/>
      <c r="AR367" s="68"/>
      <c r="AS367" s="65"/>
      <c r="AT367" s="53"/>
      <c r="AU367" s="68"/>
      <c r="AV367" s="65"/>
      <c r="AW367" s="53"/>
      <c r="AX367" s="68"/>
      <c r="AY367" s="65"/>
      <c r="AZ367" s="53"/>
      <c r="BA367" s="68"/>
      <c r="BB367" s="65"/>
      <c r="BC367" s="53"/>
      <c r="BD367" s="68"/>
      <c r="BG367" s="373"/>
      <c r="BH367" s="373" t="s">
        <v>115</v>
      </c>
      <c r="BI367" s="96" t="s">
        <v>990</v>
      </c>
      <c r="BJ367" s="65"/>
      <c r="BK367" s="53"/>
      <c r="BL367" s="68"/>
      <c r="BM367" s="65"/>
      <c r="BN367" s="53"/>
      <c r="BO367" s="68"/>
      <c r="BP367" s="65"/>
      <c r="BQ367" s="53"/>
      <c r="BR367" s="68"/>
      <c r="BS367" s="65"/>
      <c r="BT367" s="53"/>
      <c r="BU367" s="68"/>
      <c r="BV367" s="65"/>
      <c r="BW367" s="53"/>
      <c r="BX367" s="68"/>
      <c r="BY367" s="65"/>
      <c r="BZ367" s="53"/>
      <c r="CA367" s="68"/>
      <c r="CB367" s="65"/>
      <c r="CC367" s="53"/>
      <c r="CD367" s="68"/>
      <c r="CE367" s="65"/>
      <c r="CF367" s="53"/>
      <c r="CG367" s="68"/>
    </row>
    <row r="368" spans="30:85" ht="15.75" thickBot="1" x14ac:dyDescent="0.3">
      <c r="AD368" s="374"/>
      <c r="AE368" s="374" t="s">
        <v>115</v>
      </c>
      <c r="AF368" s="97" t="s">
        <v>991</v>
      </c>
      <c r="AG368" s="367"/>
      <c r="AH368" s="131"/>
      <c r="AI368" s="54"/>
      <c r="AJ368" s="367"/>
      <c r="AK368" s="131"/>
      <c r="AL368" s="54"/>
      <c r="AM368" s="367"/>
      <c r="AN368" s="131"/>
      <c r="AO368" s="54"/>
      <c r="AP368" s="367"/>
      <c r="AQ368" s="131"/>
      <c r="AR368" s="54"/>
      <c r="AS368" s="367"/>
      <c r="AT368" s="131"/>
      <c r="AU368" s="54"/>
      <c r="AV368" s="367"/>
      <c r="AW368" s="131"/>
      <c r="AX368" s="54"/>
      <c r="AY368" s="367"/>
      <c r="AZ368" s="131"/>
      <c r="BA368" s="54"/>
      <c r="BB368" s="367"/>
      <c r="BC368" s="131"/>
      <c r="BD368" s="54"/>
      <c r="BG368" s="374"/>
      <c r="BH368" s="374" t="s">
        <v>115</v>
      </c>
      <c r="BI368" s="97" t="s">
        <v>991</v>
      </c>
      <c r="BJ368" s="367"/>
      <c r="BK368" s="131"/>
      <c r="BL368" s="54"/>
      <c r="BM368" s="367"/>
      <c r="BN368" s="131"/>
      <c r="BO368" s="54"/>
      <c r="BP368" s="367"/>
      <c r="BQ368" s="131"/>
      <c r="BR368" s="54"/>
      <c r="BS368" s="367"/>
      <c r="BT368" s="131"/>
      <c r="BU368" s="54"/>
      <c r="BV368" s="367"/>
      <c r="BW368" s="131"/>
      <c r="BX368" s="54"/>
      <c r="BY368" s="367"/>
      <c r="BZ368" s="131"/>
      <c r="CA368" s="54"/>
      <c r="CB368" s="367"/>
      <c r="CC368" s="131"/>
      <c r="CD368" s="54"/>
      <c r="CE368" s="367"/>
      <c r="CF368" s="131"/>
      <c r="CG368" s="54"/>
    </row>
    <row r="369" spans="30:85" x14ac:dyDescent="0.25">
      <c r="AD369" s="372" t="s">
        <v>988</v>
      </c>
      <c r="AE369" s="372" t="s">
        <v>115</v>
      </c>
      <c r="AF369" s="125" t="s">
        <v>115</v>
      </c>
      <c r="AG369" s="366"/>
      <c r="AH369" s="368"/>
      <c r="AI369" s="232"/>
      <c r="AJ369" s="366"/>
      <c r="AK369" s="368"/>
      <c r="AL369" s="232"/>
      <c r="AM369" s="366"/>
      <c r="AN369" s="368"/>
      <c r="AO369" s="232"/>
      <c r="AP369" s="366"/>
      <c r="AQ369" s="368"/>
      <c r="AR369" s="232"/>
      <c r="AS369" s="366"/>
      <c r="AT369" s="368"/>
      <c r="AU369" s="232"/>
      <c r="AV369" s="366"/>
      <c r="AW369" s="368"/>
      <c r="AX369" s="232"/>
      <c r="AY369" s="366"/>
      <c r="AZ369" s="368"/>
      <c r="BA369" s="232"/>
      <c r="BB369" s="366"/>
      <c r="BC369" s="368"/>
      <c r="BD369" s="232"/>
      <c r="BG369" s="372" t="s">
        <v>3050</v>
      </c>
      <c r="BH369" s="372" t="s">
        <v>115</v>
      </c>
      <c r="BI369" s="125" t="s">
        <v>115</v>
      </c>
      <c r="BJ369" s="366"/>
      <c r="BK369" s="368"/>
      <c r="BL369" s="232"/>
      <c r="BM369" s="366"/>
      <c r="BN369" s="368"/>
      <c r="BO369" s="232"/>
      <c r="BP369" s="366"/>
      <c r="BQ369" s="368"/>
      <c r="BR369" s="232"/>
      <c r="BS369" s="366"/>
      <c r="BT369" s="368"/>
      <c r="BU369" s="232"/>
      <c r="BV369" s="366"/>
      <c r="BW369" s="368"/>
      <c r="BX369" s="232"/>
      <c r="BY369" s="366"/>
      <c r="BZ369" s="368"/>
      <c r="CA369" s="232"/>
      <c r="CB369" s="366"/>
      <c r="CC369" s="368"/>
      <c r="CD369" s="232"/>
      <c r="CE369" s="366"/>
      <c r="CF369" s="368"/>
      <c r="CG369" s="232"/>
    </row>
    <row r="370" spans="30:85" x14ac:dyDescent="0.25">
      <c r="AD370" s="373"/>
      <c r="AE370" s="373" t="s">
        <v>115</v>
      </c>
      <c r="AF370" s="96" t="s">
        <v>990</v>
      </c>
      <c r="AG370" s="129"/>
      <c r="AH370" s="52"/>
      <c r="AI370" s="66"/>
      <c r="AJ370" s="129"/>
      <c r="AK370" s="52"/>
      <c r="AL370" s="66"/>
      <c r="AM370" s="129"/>
      <c r="AN370" s="52"/>
      <c r="AO370" s="66"/>
      <c r="AP370" s="129"/>
      <c r="AQ370" s="52"/>
      <c r="AR370" s="66"/>
      <c r="AS370" s="129"/>
      <c r="AT370" s="52"/>
      <c r="AU370" s="66"/>
      <c r="AV370" s="129"/>
      <c r="AW370" s="52"/>
      <c r="AX370" s="66"/>
      <c r="AY370" s="129"/>
      <c r="AZ370" s="52"/>
      <c r="BA370" s="66"/>
      <c r="BB370" s="129"/>
      <c r="BC370" s="52"/>
      <c r="BD370" s="66"/>
      <c r="BG370" s="373"/>
      <c r="BH370" s="373" t="s">
        <v>115</v>
      </c>
      <c r="BI370" s="96" t="s">
        <v>990</v>
      </c>
      <c r="BJ370" s="129"/>
      <c r="BK370" s="52"/>
      <c r="BL370" s="66"/>
      <c r="BM370" s="129"/>
      <c r="BN370" s="52"/>
      <c r="BO370" s="66"/>
      <c r="BP370" s="129"/>
      <c r="BQ370" s="52"/>
      <c r="BR370" s="66"/>
      <c r="BS370" s="129"/>
      <c r="BT370" s="52"/>
      <c r="BU370" s="66"/>
      <c r="BV370" s="129"/>
      <c r="BW370" s="52"/>
      <c r="BX370" s="66"/>
      <c r="BY370" s="129"/>
      <c r="BZ370" s="52"/>
      <c r="CA370" s="66"/>
      <c r="CB370" s="129"/>
      <c r="CC370" s="52"/>
      <c r="CD370" s="66"/>
      <c r="CE370" s="129"/>
      <c r="CF370" s="52"/>
      <c r="CG370" s="66"/>
    </row>
    <row r="371" spans="30:85" ht="15.75" thickBot="1" x14ac:dyDescent="0.3">
      <c r="AD371" s="374"/>
      <c r="AE371" s="374" t="s">
        <v>115</v>
      </c>
      <c r="AF371" s="97" t="s">
        <v>991</v>
      </c>
      <c r="AG371" s="50"/>
      <c r="AH371" s="130"/>
      <c r="AI371" s="51"/>
      <c r="AJ371" s="50"/>
      <c r="AK371" s="130"/>
      <c r="AL371" s="51"/>
      <c r="AM371" s="50"/>
      <c r="AN371" s="130"/>
      <c r="AO371" s="51"/>
      <c r="AP371" s="50"/>
      <c r="AQ371" s="130"/>
      <c r="AR371" s="51"/>
      <c r="AS371" s="50"/>
      <c r="AT371" s="130"/>
      <c r="AU371" s="51"/>
      <c r="AV371" s="50"/>
      <c r="AW371" s="130"/>
      <c r="AX371" s="51"/>
      <c r="AY371" s="50"/>
      <c r="AZ371" s="130"/>
      <c r="BA371" s="51"/>
      <c r="BB371" s="50"/>
      <c r="BC371" s="130"/>
      <c r="BD371" s="51"/>
      <c r="BG371" s="374"/>
      <c r="BH371" s="374" t="s">
        <v>115</v>
      </c>
      <c r="BI371" s="97" t="s">
        <v>991</v>
      </c>
      <c r="BJ371" s="50"/>
      <c r="BK371" s="130"/>
      <c r="BL371" s="51"/>
      <c r="BM371" s="50"/>
      <c r="BN371" s="130"/>
      <c r="BO371" s="51"/>
      <c r="BP371" s="50"/>
      <c r="BQ371" s="130"/>
      <c r="BR371" s="51"/>
      <c r="BS371" s="50"/>
      <c r="BT371" s="130"/>
      <c r="BU371" s="51"/>
      <c r="BV371" s="50"/>
      <c r="BW371" s="130"/>
      <c r="BX371" s="51"/>
      <c r="BY371" s="50"/>
      <c r="BZ371" s="130"/>
      <c r="CA371" s="51"/>
      <c r="CB371" s="50"/>
      <c r="CC371" s="130"/>
      <c r="CD371" s="51"/>
      <c r="CE371" s="50"/>
      <c r="CF371" s="130"/>
      <c r="CG371" s="51"/>
    </row>
    <row r="372" spans="30:85" x14ac:dyDescent="0.25">
      <c r="AD372" s="375" t="s">
        <v>986</v>
      </c>
      <c r="AE372" s="375" t="s">
        <v>998</v>
      </c>
      <c r="AF372" s="125" t="s">
        <v>115</v>
      </c>
      <c r="AG372" s="366"/>
      <c r="AH372" s="368"/>
      <c r="AI372" s="232"/>
      <c r="AJ372" s="366"/>
      <c r="AK372" s="368"/>
      <c r="AL372" s="232"/>
      <c r="AM372" s="366"/>
      <c r="AN372" s="368"/>
      <c r="AO372" s="232"/>
      <c r="AP372" s="366"/>
      <c r="AQ372" s="368"/>
      <c r="AR372" s="432"/>
      <c r="AS372" s="366" t="s">
        <v>246</v>
      </c>
      <c r="AT372" s="368" t="s">
        <v>140</v>
      </c>
      <c r="AU372" s="432"/>
      <c r="AV372" s="366"/>
      <c r="AW372" s="368"/>
      <c r="AX372" s="232"/>
      <c r="AY372" s="366"/>
      <c r="AZ372" s="368"/>
      <c r="BA372" s="232"/>
      <c r="BB372" s="366"/>
      <c r="BC372" s="368"/>
      <c r="BD372" s="232"/>
      <c r="BG372" s="375" t="s">
        <v>986</v>
      </c>
      <c r="BH372" s="375" t="s">
        <v>998</v>
      </c>
      <c r="BI372" s="125" t="s">
        <v>115</v>
      </c>
      <c r="BJ372" s="366"/>
      <c r="BK372" s="368"/>
      <c r="BL372" s="232"/>
      <c r="BM372" s="366"/>
      <c r="BN372" s="368"/>
      <c r="BO372" s="232"/>
      <c r="BP372" s="366"/>
      <c r="BQ372" s="368"/>
      <c r="BR372" s="232"/>
      <c r="BS372" s="366"/>
      <c r="BT372" s="368"/>
      <c r="BU372" s="232"/>
      <c r="BV372" s="366"/>
      <c r="BW372" s="368"/>
      <c r="BX372" s="232"/>
      <c r="BY372" s="366"/>
      <c r="BZ372" s="368"/>
      <c r="CA372" s="232"/>
      <c r="CB372" s="366"/>
      <c r="CC372" s="368"/>
      <c r="CD372" s="232"/>
      <c r="CE372" s="366"/>
      <c r="CF372" s="368"/>
      <c r="CG372" s="232"/>
    </row>
    <row r="373" spans="30:85" x14ac:dyDescent="0.25">
      <c r="AD373" s="376"/>
      <c r="AE373" s="376" t="s">
        <v>998</v>
      </c>
      <c r="AF373" s="96" t="s">
        <v>990</v>
      </c>
      <c r="AG373" s="65"/>
      <c r="AH373" s="53"/>
      <c r="AI373" s="68"/>
      <c r="AJ373" s="65"/>
      <c r="AK373" s="53"/>
      <c r="AL373" s="68"/>
      <c r="AM373" s="65"/>
      <c r="AN373" s="53"/>
      <c r="AO373" s="68"/>
      <c r="AP373" s="65"/>
      <c r="AQ373" s="53"/>
      <c r="AR373" s="68"/>
      <c r="AS373" s="65"/>
      <c r="AT373" s="53"/>
      <c r="AU373" s="68"/>
      <c r="AV373" s="65"/>
      <c r="AW373" s="53"/>
      <c r="AX373" s="68"/>
      <c r="AY373" s="65"/>
      <c r="AZ373" s="53"/>
      <c r="BA373" s="68"/>
      <c r="BB373" s="65"/>
      <c r="BC373" s="53"/>
      <c r="BD373" s="68"/>
      <c r="BG373" s="376"/>
      <c r="BH373" s="376" t="s">
        <v>998</v>
      </c>
      <c r="BI373" s="96" t="s">
        <v>990</v>
      </c>
      <c r="BJ373" s="65"/>
      <c r="BK373" s="53"/>
      <c r="BL373" s="68"/>
      <c r="BM373" s="65"/>
      <c r="BN373" s="53"/>
      <c r="BO373" s="68"/>
      <c r="BP373" s="65"/>
      <c r="BQ373" s="53"/>
      <c r="BR373" s="68"/>
      <c r="BS373" s="65"/>
      <c r="BT373" s="53"/>
      <c r="BU373" s="68"/>
      <c r="BV373" s="65"/>
      <c r="BW373" s="53"/>
      <c r="BX373" s="68"/>
      <c r="BY373" s="65"/>
      <c r="BZ373" s="53"/>
      <c r="CA373" s="68"/>
      <c r="CB373" s="65"/>
      <c r="CC373" s="53"/>
      <c r="CD373" s="68"/>
      <c r="CE373" s="65"/>
      <c r="CF373" s="53"/>
      <c r="CG373" s="68"/>
    </row>
    <row r="374" spans="30:85" ht="15.75" thickBot="1" x14ac:dyDescent="0.3">
      <c r="AD374" s="377"/>
      <c r="AE374" s="377" t="s">
        <v>998</v>
      </c>
      <c r="AF374" s="97" t="s">
        <v>991</v>
      </c>
      <c r="AG374" s="367"/>
      <c r="AH374" s="131"/>
      <c r="AI374" s="54"/>
      <c r="AJ374" s="367"/>
      <c r="AK374" s="131"/>
      <c r="AL374" s="54"/>
      <c r="AM374" s="367"/>
      <c r="AN374" s="131"/>
      <c r="AO374" s="54"/>
      <c r="AP374" s="367"/>
      <c r="AQ374" s="131"/>
      <c r="AR374" s="54"/>
      <c r="AS374" s="367"/>
      <c r="AT374" s="131"/>
      <c r="AU374" s="54"/>
      <c r="AV374" s="367"/>
      <c r="AW374" s="131"/>
      <c r="AX374" s="54"/>
      <c r="AY374" s="367"/>
      <c r="AZ374" s="131"/>
      <c r="BA374" s="54"/>
      <c r="BB374" s="367"/>
      <c r="BC374" s="131"/>
      <c r="BD374" s="54"/>
      <c r="BG374" s="377"/>
      <c r="BH374" s="377" t="s">
        <v>998</v>
      </c>
      <c r="BI374" s="97" t="s">
        <v>991</v>
      </c>
      <c r="BJ374" s="367"/>
      <c r="BK374" s="131"/>
      <c r="BL374" s="54"/>
      <c r="BM374" s="367"/>
      <c r="BN374" s="131"/>
      <c r="BO374" s="54"/>
      <c r="BP374" s="367"/>
      <c r="BQ374" s="131"/>
      <c r="BR374" s="54"/>
      <c r="BS374" s="367"/>
      <c r="BT374" s="131"/>
      <c r="BU374" s="54"/>
      <c r="BV374" s="367"/>
      <c r="BW374" s="131"/>
      <c r="BX374" s="54"/>
      <c r="BY374" s="367"/>
      <c r="BZ374" s="131"/>
      <c r="CA374" s="54"/>
      <c r="CB374" s="367"/>
      <c r="CC374" s="131"/>
      <c r="CD374" s="54"/>
      <c r="CE374" s="367"/>
      <c r="CF374" s="131"/>
      <c r="CG374" s="54"/>
    </row>
    <row r="375" spans="30:85" x14ac:dyDescent="0.25">
      <c r="AD375" s="375" t="s">
        <v>987</v>
      </c>
      <c r="AE375" s="375" t="s">
        <v>998</v>
      </c>
      <c r="AF375" s="125" t="s">
        <v>115</v>
      </c>
      <c r="AG375" s="366"/>
      <c r="AH375" s="368"/>
      <c r="AI375" s="232"/>
      <c r="AJ375" s="366"/>
      <c r="AK375" s="368"/>
      <c r="AL375" s="232"/>
      <c r="AM375" s="366"/>
      <c r="AN375" s="368"/>
      <c r="AO375" s="232"/>
      <c r="AP375" s="366"/>
      <c r="AQ375" s="368"/>
      <c r="AR375" s="232"/>
      <c r="AS375" s="366"/>
      <c r="AT375" s="368"/>
      <c r="AU375" s="232"/>
      <c r="AV375" s="366"/>
      <c r="AW375" s="368"/>
      <c r="AX375" s="232"/>
      <c r="AY375" s="366"/>
      <c r="AZ375" s="368"/>
      <c r="BA375" s="232"/>
      <c r="BB375" s="366"/>
      <c r="BC375" s="368"/>
      <c r="BD375" s="232"/>
      <c r="BG375" s="375" t="s">
        <v>987</v>
      </c>
      <c r="BH375" s="375" t="s">
        <v>998</v>
      </c>
      <c r="BI375" s="125" t="s">
        <v>115</v>
      </c>
      <c r="BJ375" s="366"/>
      <c r="BK375" s="368"/>
      <c r="BL375" s="232"/>
      <c r="BM375" s="366"/>
      <c r="BN375" s="368"/>
      <c r="BO375" s="232"/>
      <c r="BP375" s="366"/>
      <c r="BQ375" s="368"/>
      <c r="BR375" s="232"/>
      <c r="BS375" s="366"/>
      <c r="BT375" s="368"/>
      <c r="BU375" s="232"/>
      <c r="BV375" s="366"/>
      <c r="BW375" s="368"/>
      <c r="BX375" s="232"/>
      <c r="BY375" s="366"/>
      <c r="BZ375" s="368"/>
      <c r="CA375" s="232"/>
      <c r="CB375" s="366"/>
      <c r="CC375" s="368"/>
      <c r="CD375" s="232"/>
      <c r="CE375" s="366"/>
      <c r="CF375" s="368"/>
      <c r="CG375" s="232"/>
    </row>
    <row r="376" spans="30:85" x14ac:dyDescent="0.25">
      <c r="AD376" s="376"/>
      <c r="AE376" s="376" t="s">
        <v>998</v>
      </c>
      <c r="AF376" s="96" t="s">
        <v>990</v>
      </c>
      <c r="AG376" s="65"/>
      <c r="AH376" s="53"/>
      <c r="AI376" s="68"/>
      <c r="AJ376" s="65"/>
      <c r="AK376" s="53"/>
      <c r="AL376" s="68"/>
      <c r="AM376" s="65"/>
      <c r="AN376" s="53"/>
      <c r="AO376" s="68"/>
      <c r="AP376" s="65"/>
      <c r="AQ376" s="53"/>
      <c r="AR376" s="68"/>
      <c r="AS376" s="65"/>
      <c r="AT376" s="53"/>
      <c r="AU376" s="68"/>
      <c r="AV376" s="65"/>
      <c r="AW376" s="53"/>
      <c r="AX376" s="68"/>
      <c r="AY376" s="65"/>
      <c r="AZ376" s="53"/>
      <c r="BA376" s="68"/>
      <c r="BB376" s="65"/>
      <c r="BC376" s="53"/>
      <c r="BD376" s="68"/>
      <c r="BG376" s="376"/>
      <c r="BH376" s="376" t="s">
        <v>998</v>
      </c>
      <c r="BI376" s="96" t="s">
        <v>990</v>
      </c>
      <c r="BJ376" s="65"/>
      <c r="BK376" s="53"/>
      <c r="BL376" s="68"/>
      <c r="BM376" s="65"/>
      <c r="BN376" s="53"/>
      <c r="BO376" s="68"/>
      <c r="BP376" s="65"/>
      <c r="BQ376" s="53"/>
      <c r="BR376" s="68"/>
      <c r="BS376" s="65"/>
      <c r="BT376" s="53"/>
      <c r="BU376" s="68"/>
      <c r="BV376" s="65"/>
      <c r="BW376" s="53"/>
      <c r="BX376" s="68"/>
      <c r="BY376" s="65"/>
      <c r="BZ376" s="53"/>
      <c r="CA376" s="68"/>
      <c r="CB376" s="65"/>
      <c r="CC376" s="53"/>
      <c r="CD376" s="68"/>
      <c r="CE376" s="65"/>
      <c r="CF376" s="53"/>
      <c r="CG376" s="68"/>
    </row>
    <row r="377" spans="30:85" ht="15.75" thickBot="1" x14ac:dyDescent="0.3">
      <c r="AD377" s="377"/>
      <c r="AE377" s="377" t="s">
        <v>998</v>
      </c>
      <c r="AF377" s="97" t="s">
        <v>991</v>
      </c>
      <c r="AG377" s="367"/>
      <c r="AH377" s="131"/>
      <c r="AI377" s="54"/>
      <c r="AJ377" s="367"/>
      <c r="AK377" s="131"/>
      <c r="AL377" s="54"/>
      <c r="AM377" s="367"/>
      <c r="AN377" s="131"/>
      <c r="AO377" s="54"/>
      <c r="AP377" s="367"/>
      <c r="AQ377" s="131"/>
      <c r="AR377" s="54"/>
      <c r="AS377" s="367"/>
      <c r="AT377" s="131"/>
      <c r="AU377" s="54"/>
      <c r="AV377" s="367"/>
      <c r="AW377" s="131"/>
      <c r="AX377" s="54"/>
      <c r="AY377" s="367"/>
      <c r="AZ377" s="131"/>
      <c r="BA377" s="54"/>
      <c r="BB377" s="367"/>
      <c r="BC377" s="131"/>
      <c r="BD377" s="54"/>
      <c r="BG377" s="377"/>
      <c r="BH377" s="377" t="s">
        <v>998</v>
      </c>
      <c r="BI377" s="97" t="s">
        <v>991</v>
      </c>
      <c r="BJ377" s="367"/>
      <c r="BK377" s="131"/>
      <c r="BL377" s="54"/>
      <c r="BM377" s="367"/>
      <c r="BN377" s="131"/>
      <c r="BO377" s="54"/>
      <c r="BP377" s="367"/>
      <c r="BQ377" s="131"/>
      <c r="BR377" s="54"/>
      <c r="BS377" s="367"/>
      <c r="BT377" s="131"/>
      <c r="BU377" s="54"/>
      <c r="BV377" s="367"/>
      <c r="BW377" s="131"/>
      <c r="BX377" s="54"/>
      <c r="BY377" s="367"/>
      <c r="BZ377" s="131"/>
      <c r="CA377" s="54"/>
      <c r="CB377" s="367"/>
      <c r="CC377" s="131"/>
      <c r="CD377" s="54"/>
      <c r="CE377" s="367"/>
      <c r="CF377" s="131"/>
      <c r="CG377" s="54"/>
    </row>
    <row r="378" spans="30:85" x14ac:dyDescent="0.25">
      <c r="AD378" s="375"/>
      <c r="AE378" s="375" t="s">
        <v>998</v>
      </c>
      <c r="AF378" s="125" t="s">
        <v>115</v>
      </c>
      <c r="AG378" s="366"/>
      <c r="AH378" s="368"/>
      <c r="AI378" s="232"/>
      <c r="AJ378" s="366"/>
      <c r="AK378" s="368"/>
      <c r="AL378" s="232"/>
      <c r="AM378" s="366"/>
      <c r="AN378" s="368"/>
      <c r="AO378" s="232"/>
      <c r="AP378" s="366"/>
      <c r="AQ378" s="368"/>
      <c r="AR378" s="232"/>
      <c r="AS378" s="366"/>
      <c r="AT378" s="368"/>
      <c r="AU378" s="232"/>
      <c r="AV378" s="366"/>
      <c r="AW378" s="368"/>
      <c r="AX378" s="232"/>
      <c r="AY378" s="366"/>
      <c r="AZ378" s="368"/>
      <c r="BA378" s="232"/>
      <c r="BB378" s="366"/>
      <c r="BC378" s="368"/>
      <c r="BD378" s="232"/>
      <c r="BG378" s="375" t="s">
        <v>988</v>
      </c>
      <c r="BH378" s="375" t="s">
        <v>998</v>
      </c>
      <c r="BI378" s="125" t="s">
        <v>115</v>
      </c>
      <c r="BJ378" s="366"/>
      <c r="BK378" s="368"/>
      <c r="BL378" s="232"/>
      <c r="BM378" s="366"/>
      <c r="BN378" s="368"/>
      <c r="BO378" s="232"/>
      <c r="BP378" s="366"/>
      <c r="BQ378" s="368"/>
      <c r="BR378" s="232"/>
      <c r="BS378" s="366"/>
      <c r="BT378" s="368"/>
      <c r="BU378" s="232"/>
      <c r="BV378" s="366"/>
      <c r="BW378" s="368"/>
      <c r="BX378" s="232"/>
      <c r="BY378" s="366"/>
      <c r="BZ378" s="368"/>
      <c r="CA378" s="232"/>
      <c r="CB378" s="366"/>
      <c r="CC378" s="368"/>
      <c r="CD378" s="232"/>
      <c r="CE378" s="366"/>
      <c r="CF378" s="368"/>
      <c r="CG378" s="232"/>
    </row>
    <row r="379" spans="30:85" x14ac:dyDescent="0.25">
      <c r="AD379" s="376"/>
      <c r="AE379" s="376" t="s">
        <v>998</v>
      </c>
      <c r="AF379" s="96" t="s">
        <v>990</v>
      </c>
      <c r="AG379" s="65"/>
      <c r="AH379" s="53"/>
      <c r="AI379" s="68"/>
      <c r="AJ379" s="65"/>
      <c r="AK379" s="53"/>
      <c r="AL379" s="68"/>
      <c r="AM379" s="65"/>
      <c r="AN379" s="53"/>
      <c r="AO379" s="68"/>
      <c r="AP379" s="65"/>
      <c r="AQ379" s="53"/>
      <c r="AR379" s="68"/>
      <c r="AS379" s="65"/>
      <c r="AT379" s="53"/>
      <c r="AU379" s="68"/>
      <c r="AV379" s="65"/>
      <c r="AW379" s="53"/>
      <c r="AX379" s="68"/>
      <c r="AY379" s="65"/>
      <c r="AZ379" s="53"/>
      <c r="BA379" s="68"/>
      <c r="BB379" s="65"/>
      <c r="BC379" s="53"/>
      <c r="BD379" s="68"/>
      <c r="BG379" s="376"/>
      <c r="BH379" s="376" t="s">
        <v>998</v>
      </c>
      <c r="BI379" s="96" t="s">
        <v>990</v>
      </c>
      <c r="BJ379" s="65"/>
      <c r="BK379" s="53"/>
      <c r="BL379" s="68"/>
      <c r="BM379" s="65"/>
      <c r="BN379" s="53"/>
      <c r="BO379" s="68"/>
      <c r="BP379" s="65"/>
      <c r="BQ379" s="53"/>
      <c r="BR379" s="68"/>
      <c r="BS379" s="65"/>
      <c r="BT379" s="53"/>
      <c r="BU379" s="68"/>
      <c r="BV379" s="65"/>
      <c r="BW379" s="53"/>
      <c r="BX379" s="68"/>
      <c r="BY379" s="65"/>
      <c r="BZ379" s="53"/>
      <c r="CA379" s="68"/>
      <c r="CB379" s="65"/>
      <c r="CC379" s="53"/>
      <c r="CD379" s="68"/>
      <c r="CE379" s="65"/>
      <c r="CF379" s="53"/>
      <c r="CG379" s="68"/>
    </row>
    <row r="380" spans="30:85" ht="15.75" thickBot="1" x14ac:dyDescent="0.3">
      <c r="AD380" s="377"/>
      <c r="AE380" s="377" t="s">
        <v>998</v>
      </c>
      <c r="AF380" s="97" t="s">
        <v>991</v>
      </c>
      <c r="AG380" s="367"/>
      <c r="AH380" s="131"/>
      <c r="AI380" s="54"/>
      <c r="AJ380" s="367"/>
      <c r="AK380" s="131"/>
      <c r="AL380" s="54"/>
      <c r="AM380" s="367"/>
      <c r="AN380" s="131"/>
      <c r="AO380" s="54"/>
      <c r="AP380" s="367"/>
      <c r="AQ380" s="131"/>
      <c r="AR380" s="54"/>
      <c r="AS380" s="367"/>
      <c r="AT380" s="131"/>
      <c r="AU380" s="54"/>
      <c r="AV380" s="367"/>
      <c r="AW380" s="131"/>
      <c r="AX380" s="54"/>
      <c r="AY380" s="367"/>
      <c r="AZ380" s="131"/>
      <c r="BA380" s="54"/>
      <c r="BB380" s="367"/>
      <c r="BC380" s="131"/>
      <c r="BD380" s="54"/>
      <c r="BG380" s="377"/>
      <c r="BH380" s="377" t="s">
        <v>998</v>
      </c>
      <c r="BI380" s="97" t="s">
        <v>991</v>
      </c>
      <c r="BJ380" s="367"/>
      <c r="BK380" s="131"/>
      <c r="BL380" s="54"/>
      <c r="BM380" s="367"/>
      <c r="BN380" s="131"/>
      <c r="BO380" s="54"/>
      <c r="BP380" s="367"/>
      <c r="BQ380" s="131"/>
      <c r="BR380" s="54"/>
      <c r="BS380" s="367"/>
      <c r="BT380" s="131"/>
      <c r="BU380" s="54"/>
      <c r="BV380" s="367"/>
      <c r="BW380" s="131"/>
      <c r="BX380" s="54"/>
      <c r="BY380" s="367"/>
      <c r="BZ380" s="131"/>
      <c r="CA380" s="54"/>
      <c r="CB380" s="367"/>
      <c r="CC380" s="131"/>
      <c r="CD380" s="54"/>
      <c r="CE380" s="367"/>
      <c r="CF380" s="131"/>
      <c r="CG380" s="54"/>
    </row>
    <row r="381" spans="30:85" x14ac:dyDescent="0.25">
      <c r="AD381" s="375" t="s">
        <v>988</v>
      </c>
      <c r="AE381" s="375" t="s">
        <v>998</v>
      </c>
      <c r="AF381" s="125" t="s">
        <v>115</v>
      </c>
      <c r="AG381" s="366"/>
      <c r="AH381" s="368"/>
      <c r="AI381" s="232"/>
      <c r="AJ381" s="366"/>
      <c r="AK381" s="368"/>
      <c r="AL381" s="232"/>
      <c r="AM381" s="366"/>
      <c r="AN381" s="368"/>
      <c r="AO381" s="232"/>
      <c r="AP381" s="366"/>
      <c r="AQ381" s="368"/>
      <c r="AR381" s="232"/>
      <c r="AS381" s="366"/>
      <c r="AT381" s="368"/>
      <c r="AU381" s="232"/>
      <c r="AV381" s="366"/>
      <c r="AW381" s="368"/>
      <c r="AX381" s="232"/>
      <c r="AY381" s="366"/>
      <c r="AZ381" s="368"/>
      <c r="BA381" s="232"/>
      <c r="BB381" s="366"/>
      <c r="BC381" s="368"/>
      <c r="BD381" s="232"/>
      <c r="BG381" s="375" t="s">
        <v>3050</v>
      </c>
      <c r="BH381" s="375" t="s">
        <v>998</v>
      </c>
      <c r="BI381" s="125" t="s">
        <v>115</v>
      </c>
      <c r="BJ381" s="366"/>
      <c r="BK381" s="368"/>
      <c r="BL381" s="232"/>
      <c r="BM381" s="366"/>
      <c r="BN381" s="368"/>
      <c r="BO381" s="232"/>
      <c r="BP381" s="366"/>
      <c r="BQ381" s="368"/>
      <c r="BR381" s="232"/>
      <c r="BS381" s="366"/>
      <c r="BT381" s="368"/>
      <c r="BU381" s="232"/>
      <c r="BV381" s="366"/>
      <c r="BW381" s="368"/>
      <c r="BX381" s="232"/>
      <c r="BY381" s="366"/>
      <c r="BZ381" s="368"/>
      <c r="CA381" s="232"/>
      <c r="CB381" s="366"/>
      <c r="CC381" s="368"/>
      <c r="CD381" s="232"/>
      <c r="CE381" s="366"/>
      <c r="CF381" s="368"/>
      <c r="CG381" s="232"/>
    </row>
    <row r="382" spans="30:85" x14ac:dyDescent="0.25">
      <c r="AD382" s="376"/>
      <c r="AE382" s="376" t="s">
        <v>998</v>
      </c>
      <c r="AF382" s="96" t="s">
        <v>990</v>
      </c>
      <c r="AG382" s="129"/>
      <c r="AH382" s="52"/>
      <c r="AI382" s="66"/>
      <c r="AJ382" s="129"/>
      <c r="AK382" s="52"/>
      <c r="AL382" s="66"/>
      <c r="AM382" s="129"/>
      <c r="AN382" s="52"/>
      <c r="AO382" s="66"/>
      <c r="AP382" s="129"/>
      <c r="AQ382" s="52"/>
      <c r="AR382" s="66"/>
      <c r="AS382" s="129"/>
      <c r="AT382" s="52"/>
      <c r="AU382" s="66"/>
      <c r="AV382" s="129"/>
      <c r="AW382" s="52"/>
      <c r="AX382" s="66"/>
      <c r="AY382" s="129"/>
      <c r="AZ382" s="52"/>
      <c r="BA382" s="66"/>
      <c r="BB382" s="129"/>
      <c r="BC382" s="52"/>
      <c r="BD382" s="66"/>
      <c r="BG382" s="376"/>
      <c r="BH382" s="376" t="s">
        <v>998</v>
      </c>
      <c r="BI382" s="96" t="s">
        <v>990</v>
      </c>
      <c r="BJ382" s="129"/>
      <c r="BK382" s="52"/>
      <c r="BL382" s="66"/>
      <c r="BM382" s="129"/>
      <c r="BN382" s="52"/>
      <c r="BO382" s="66"/>
      <c r="BP382" s="129"/>
      <c r="BQ382" s="52"/>
      <c r="BR382" s="66"/>
      <c r="BS382" s="129"/>
      <c r="BT382" s="52"/>
      <c r="BU382" s="66"/>
      <c r="BV382" s="129"/>
      <c r="BW382" s="52"/>
      <c r="BX382" s="66"/>
      <c r="BY382" s="129"/>
      <c r="BZ382" s="52"/>
      <c r="CA382" s="66"/>
      <c r="CB382" s="129"/>
      <c r="CC382" s="52"/>
      <c r="CD382" s="66"/>
      <c r="CE382" s="129"/>
      <c r="CF382" s="52"/>
      <c r="CG382" s="66"/>
    </row>
    <row r="383" spans="30:85" ht="15.75" thickBot="1" x14ac:dyDescent="0.3">
      <c r="AD383" s="377"/>
      <c r="AE383" s="377" t="s">
        <v>998</v>
      </c>
      <c r="AF383" s="97" t="s">
        <v>991</v>
      </c>
      <c r="AG383" s="50"/>
      <c r="AH383" s="130"/>
      <c r="AI383" s="51"/>
      <c r="AJ383" s="50"/>
      <c r="AK383" s="130"/>
      <c r="AL383" s="51"/>
      <c r="AM383" s="50"/>
      <c r="AN383" s="130"/>
      <c r="AO383" s="51"/>
      <c r="AP383" s="50"/>
      <c r="AQ383" s="130"/>
      <c r="AR383" s="51"/>
      <c r="AS383" s="50"/>
      <c r="AT383" s="130"/>
      <c r="AU383" s="51"/>
      <c r="AV383" s="50"/>
      <c r="AW383" s="130"/>
      <c r="AX383" s="51"/>
      <c r="AY383" s="50"/>
      <c r="AZ383" s="130"/>
      <c r="BA383" s="51"/>
      <c r="BB383" s="50"/>
      <c r="BC383" s="130"/>
      <c r="BD383" s="51"/>
      <c r="BG383" s="377"/>
      <c r="BH383" s="377" t="s">
        <v>998</v>
      </c>
      <c r="BI383" s="97" t="s">
        <v>991</v>
      </c>
      <c r="BJ383" s="50"/>
      <c r="BK383" s="130"/>
      <c r="BL383" s="51"/>
      <c r="BM383" s="50"/>
      <c r="BN383" s="130"/>
      <c r="BO383" s="51"/>
      <c r="BP383" s="50"/>
      <c r="BQ383" s="130"/>
      <c r="BR383" s="51"/>
      <c r="BS383" s="50"/>
      <c r="BT383" s="130"/>
      <c r="BU383" s="51"/>
      <c r="BV383" s="50"/>
      <c r="BW383" s="130"/>
      <c r="BX383" s="51"/>
      <c r="BY383" s="50"/>
      <c r="BZ383" s="130"/>
      <c r="CA383" s="51"/>
      <c r="CB383" s="50"/>
      <c r="CC383" s="130"/>
      <c r="CD383" s="51"/>
      <c r="CE383" s="50"/>
      <c r="CF383" s="130"/>
      <c r="CG383" s="51"/>
    </row>
    <row r="384" spans="30:85" ht="15.75" thickBot="1" x14ac:dyDescent="0.3">
      <c r="AD384" s="378" t="s">
        <v>986</v>
      </c>
      <c r="AE384" s="378" t="s">
        <v>115</v>
      </c>
      <c r="AF384" s="363" t="s">
        <v>989</v>
      </c>
      <c r="AG384" s="356" t="s">
        <v>1888</v>
      </c>
      <c r="AH384" s="358" t="s">
        <v>996</v>
      </c>
      <c r="AI384" s="431" t="s">
        <v>90</v>
      </c>
      <c r="AJ384" s="356" t="s">
        <v>1888</v>
      </c>
      <c r="AK384" s="358" t="s">
        <v>996</v>
      </c>
      <c r="AL384" s="121">
        <v>5</v>
      </c>
      <c r="AM384" s="356" t="s">
        <v>1888</v>
      </c>
      <c r="AN384" s="358" t="s">
        <v>996</v>
      </c>
      <c r="AO384" s="121">
        <v>10</v>
      </c>
      <c r="AP384" s="356"/>
      <c r="AQ384" s="358"/>
      <c r="AR384" s="121"/>
      <c r="AS384" s="356"/>
      <c r="AT384" s="358"/>
      <c r="AU384" s="121"/>
      <c r="AV384" s="356"/>
      <c r="AW384" s="358"/>
      <c r="AX384" s="121"/>
      <c r="AY384" s="356"/>
      <c r="AZ384" s="358"/>
      <c r="BA384" s="121"/>
      <c r="BB384" s="356"/>
      <c r="BC384" s="358"/>
      <c r="BD384" s="121"/>
      <c r="BG384" s="378" t="s">
        <v>986</v>
      </c>
      <c r="BH384" s="378" t="s">
        <v>115</v>
      </c>
      <c r="BI384" s="363" t="s">
        <v>989</v>
      </c>
      <c r="BJ384" s="356"/>
      <c r="BK384" s="358"/>
      <c r="BL384" s="121"/>
      <c r="BM384" s="356"/>
      <c r="BN384" s="358"/>
      <c r="BO384" s="121"/>
      <c r="BP384" s="356"/>
      <c r="BQ384" s="358"/>
      <c r="BR384" s="121"/>
      <c r="BS384" s="356"/>
      <c r="BT384" s="358"/>
      <c r="BU384" s="121"/>
      <c r="BV384" s="356"/>
      <c r="BW384" s="358"/>
      <c r="BX384" s="121"/>
      <c r="BY384" s="356"/>
      <c r="BZ384" s="358"/>
      <c r="CA384" s="121"/>
      <c r="CB384" s="356"/>
      <c r="CC384" s="358"/>
      <c r="CD384" s="121"/>
      <c r="CE384" s="356"/>
      <c r="CF384" s="358"/>
      <c r="CG384" s="121"/>
    </row>
    <row r="385" spans="30:85" ht="15.75" thickBot="1" x14ac:dyDescent="0.3">
      <c r="AD385" s="379" t="s">
        <v>987</v>
      </c>
      <c r="AE385" s="379" t="s">
        <v>115</v>
      </c>
      <c r="AF385" s="97" t="s">
        <v>989</v>
      </c>
      <c r="AG385" s="367" t="s">
        <v>1888</v>
      </c>
      <c r="AH385" s="131" t="s">
        <v>941</v>
      </c>
      <c r="AI385" s="54">
        <v>1</v>
      </c>
      <c r="AJ385" s="367" t="s">
        <v>1888</v>
      </c>
      <c r="AK385" s="131" t="s">
        <v>941</v>
      </c>
      <c r="AL385" s="54">
        <v>5</v>
      </c>
      <c r="AM385" s="367" t="s">
        <v>1888</v>
      </c>
      <c r="AN385" s="131" t="s">
        <v>941</v>
      </c>
      <c r="AO385" s="54">
        <v>10</v>
      </c>
      <c r="AP385" s="367"/>
      <c r="AQ385" s="131"/>
      <c r="AR385" s="54"/>
      <c r="AS385" s="367"/>
      <c r="AT385" s="131"/>
      <c r="AU385" s="54"/>
      <c r="AV385" s="367"/>
      <c r="AW385" s="131"/>
      <c r="AX385" s="54"/>
      <c r="AY385" s="367"/>
      <c r="AZ385" s="131"/>
      <c r="BA385" s="54"/>
      <c r="BB385" s="367"/>
      <c r="BC385" s="131"/>
      <c r="BD385" s="54"/>
      <c r="BG385" s="379" t="s">
        <v>987</v>
      </c>
      <c r="BH385" s="379" t="s">
        <v>115</v>
      </c>
      <c r="BI385" s="97" t="s">
        <v>989</v>
      </c>
      <c r="BJ385" s="367"/>
      <c r="BK385" s="131"/>
      <c r="BL385" s="54"/>
      <c r="BM385" s="367"/>
      <c r="BN385" s="131"/>
      <c r="BO385" s="54"/>
      <c r="BP385" s="367"/>
      <c r="BQ385" s="131"/>
      <c r="BR385" s="54"/>
      <c r="BS385" s="367"/>
      <c r="BT385" s="131"/>
      <c r="BU385" s="54"/>
      <c r="BV385" s="367"/>
      <c r="BW385" s="131"/>
      <c r="BX385" s="54"/>
      <c r="BY385" s="367"/>
      <c r="BZ385" s="131"/>
      <c r="CA385" s="54"/>
      <c r="CB385" s="367"/>
      <c r="CC385" s="131"/>
      <c r="CD385" s="54"/>
      <c r="CE385" s="367"/>
      <c r="CF385" s="131"/>
      <c r="CG385" s="54"/>
    </row>
    <row r="386" spans="30:85" ht="15.75" thickBot="1" x14ac:dyDescent="0.3">
      <c r="AD386" s="379"/>
      <c r="AE386" s="379" t="s">
        <v>115</v>
      </c>
      <c r="AF386" s="97" t="s">
        <v>989</v>
      </c>
      <c r="AG386" s="50"/>
      <c r="AH386" s="130"/>
      <c r="AI386" s="51"/>
      <c r="AJ386" s="50"/>
      <c r="AK386" s="130"/>
      <c r="AL386" s="51"/>
      <c r="AM386" s="50"/>
      <c r="AN386" s="130"/>
      <c r="AO386" s="51"/>
      <c r="AP386" s="50"/>
      <c r="AQ386" s="130"/>
      <c r="AR386" s="51"/>
      <c r="AS386" s="50"/>
      <c r="AT386" s="130"/>
      <c r="AU386" s="51"/>
      <c r="AV386" s="50"/>
      <c r="AW386" s="130"/>
      <c r="AX386" s="51"/>
      <c r="AY386" s="50"/>
      <c r="AZ386" s="130"/>
      <c r="BA386" s="51"/>
      <c r="BB386" s="50"/>
      <c r="BC386" s="130"/>
      <c r="BD386" s="51"/>
      <c r="BG386" s="379" t="s">
        <v>988</v>
      </c>
      <c r="BH386" s="379" t="s">
        <v>115</v>
      </c>
      <c r="BI386" s="97" t="s">
        <v>989</v>
      </c>
      <c r="BJ386" s="50"/>
      <c r="BK386" s="130"/>
      <c r="BL386" s="51"/>
      <c r="BM386" s="50"/>
      <c r="BN386" s="130"/>
      <c r="BO386" s="51"/>
      <c r="BP386" s="50"/>
      <c r="BQ386" s="130"/>
      <c r="BR386" s="51"/>
      <c r="BS386" s="50"/>
      <c r="BT386" s="130"/>
      <c r="BU386" s="51"/>
      <c r="BV386" s="50"/>
      <c r="BW386" s="130"/>
      <c r="BX386" s="51"/>
      <c r="BY386" s="50"/>
      <c r="BZ386" s="130"/>
      <c r="CA386" s="51"/>
      <c r="CB386" s="50"/>
      <c r="CC386" s="130"/>
      <c r="CD386" s="51"/>
      <c r="CE386" s="50"/>
      <c r="CF386" s="130"/>
      <c r="CG386" s="51"/>
    </row>
    <row r="387" spans="30:85" ht="15.75" thickBot="1" x14ac:dyDescent="0.3">
      <c r="AD387" s="379" t="s">
        <v>988</v>
      </c>
      <c r="AE387" s="379" t="s">
        <v>115</v>
      </c>
      <c r="AF387" s="97" t="s">
        <v>989</v>
      </c>
      <c r="AG387" s="50"/>
      <c r="AH387" s="130"/>
      <c r="AI387" s="51"/>
      <c r="AJ387" s="50"/>
      <c r="AK387" s="130"/>
      <c r="AL387" s="51"/>
      <c r="AM387" s="50"/>
      <c r="AN387" s="130"/>
      <c r="AO387" s="51"/>
      <c r="AP387" s="50"/>
      <c r="AQ387" s="130"/>
      <c r="AR387" s="51"/>
      <c r="AS387" s="50"/>
      <c r="AT387" s="130"/>
      <c r="AU387" s="51"/>
      <c r="AV387" s="50"/>
      <c r="AW387" s="130"/>
      <c r="AX387" s="51"/>
      <c r="AY387" s="50"/>
      <c r="AZ387" s="130"/>
      <c r="BA387" s="51"/>
      <c r="BB387" s="50"/>
      <c r="BC387" s="130"/>
      <c r="BD387" s="51"/>
      <c r="BG387" s="379" t="s">
        <v>3050</v>
      </c>
      <c r="BH387" s="379" t="s">
        <v>115</v>
      </c>
      <c r="BI387" s="97" t="s">
        <v>989</v>
      </c>
      <c r="BJ387" s="50"/>
      <c r="BK387" s="130"/>
      <c r="BL387" s="51"/>
      <c r="BM387" s="50"/>
      <c r="BN387" s="130"/>
      <c r="BO387" s="51"/>
      <c r="BP387" s="50"/>
      <c r="BQ387" s="130"/>
      <c r="BR387" s="51"/>
      <c r="BS387" s="50"/>
      <c r="BT387" s="130"/>
      <c r="BU387" s="51"/>
      <c r="BV387" s="50"/>
      <c r="BW387" s="130"/>
      <c r="BX387" s="51"/>
      <c r="BY387" s="50"/>
      <c r="BZ387" s="130"/>
      <c r="CA387" s="51"/>
      <c r="CB387" s="50"/>
      <c r="CC387" s="130"/>
      <c r="CD387" s="51"/>
      <c r="CE387" s="50"/>
      <c r="CF387" s="130"/>
      <c r="CG387" s="51"/>
    </row>
    <row r="389" spans="30:85" ht="15.75" thickBot="1" x14ac:dyDescent="0.3"/>
    <row r="390" spans="30:85" ht="15.75" thickBot="1" x14ac:dyDescent="0.3">
      <c r="AD390" s="625" t="s">
        <v>3063</v>
      </c>
      <c r="AE390" s="185"/>
      <c r="AF390" s="185"/>
      <c r="AG390" s="370" t="s">
        <v>997</v>
      </c>
      <c r="AH390" s="448" t="s">
        <v>3051</v>
      </c>
      <c r="AI390" s="148"/>
      <c r="AJ390" s="370" t="s">
        <v>997</v>
      </c>
      <c r="AK390" s="448" t="s">
        <v>3052</v>
      </c>
      <c r="AL390" s="148"/>
      <c r="AM390" s="370" t="s">
        <v>997</v>
      </c>
      <c r="AN390" s="448" t="s">
        <v>3053</v>
      </c>
      <c r="AO390" s="148"/>
      <c r="AP390" s="370" t="s">
        <v>997</v>
      </c>
      <c r="AQ390" s="448" t="s">
        <v>3054</v>
      </c>
      <c r="AR390" s="148"/>
      <c r="AS390" s="370" t="s">
        <v>997</v>
      </c>
      <c r="AT390" s="448" t="s">
        <v>3055</v>
      </c>
      <c r="AU390" s="148"/>
      <c r="AV390" s="370" t="s">
        <v>997</v>
      </c>
      <c r="AW390" s="448" t="s">
        <v>3056</v>
      </c>
      <c r="AX390" s="148"/>
      <c r="AY390" s="370" t="s">
        <v>997</v>
      </c>
      <c r="AZ390" s="448" t="s">
        <v>3057</v>
      </c>
      <c r="BA390" s="148"/>
      <c r="BB390" s="370" t="s">
        <v>997</v>
      </c>
      <c r="BC390" s="624" t="s">
        <v>3058</v>
      </c>
      <c r="BD390" s="148"/>
      <c r="BG390" s="625" t="s">
        <v>3060</v>
      </c>
      <c r="BH390" s="185"/>
      <c r="BI390" s="185"/>
      <c r="BJ390" s="370" t="s">
        <v>997</v>
      </c>
      <c r="BK390" s="448" t="s">
        <v>3051</v>
      </c>
      <c r="BL390" s="148"/>
      <c r="BM390" s="370" t="s">
        <v>997</v>
      </c>
      <c r="BN390" s="448" t="s">
        <v>3052</v>
      </c>
      <c r="BO390" s="148"/>
      <c r="BP390" s="370" t="s">
        <v>997</v>
      </c>
      <c r="BQ390" s="448" t="s">
        <v>3053</v>
      </c>
      <c r="BR390" s="148"/>
      <c r="BS390" s="370" t="s">
        <v>997</v>
      </c>
      <c r="BT390" s="448" t="s">
        <v>3054</v>
      </c>
      <c r="BU390" s="148"/>
      <c r="BV390" s="370" t="s">
        <v>997</v>
      </c>
      <c r="BW390" s="448" t="s">
        <v>3055</v>
      </c>
      <c r="BX390" s="148"/>
      <c r="BY390" s="370" t="s">
        <v>997</v>
      </c>
      <c r="BZ390" s="448" t="s">
        <v>3056</v>
      </c>
      <c r="CA390" s="148"/>
      <c r="CB390" s="370" t="s">
        <v>997</v>
      </c>
      <c r="CC390" s="448" t="s">
        <v>3057</v>
      </c>
      <c r="CD390" s="148"/>
      <c r="CE390" s="370" t="s">
        <v>997</v>
      </c>
      <c r="CF390" s="624" t="s">
        <v>3058</v>
      </c>
      <c r="CG390" s="148"/>
    </row>
    <row r="391" spans="30:85" ht="15.75" thickBot="1" x14ac:dyDescent="0.3">
      <c r="AD391" s="364" t="s">
        <v>993</v>
      </c>
      <c r="AE391" s="369" t="s">
        <v>999</v>
      </c>
      <c r="AF391" s="369" t="s">
        <v>93</v>
      </c>
      <c r="AG391" s="371" t="s">
        <v>70</v>
      </c>
      <c r="AH391" s="154" t="s">
        <v>995</v>
      </c>
      <c r="AI391" s="155" t="s">
        <v>251</v>
      </c>
      <c r="AJ391" s="371" t="s">
        <v>70</v>
      </c>
      <c r="AK391" s="154" t="s">
        <v>995</v>
      </c>
      <c r="AL391" s="155" t="s">
        <v>251</v>
      </c>
      <c r="AM391" s="371" t="s">
        <v>70</v>
      </c>
      <c r="AN391" s="154" t="s">
        <v>995</v>
      </c>
      <c r="AO391" s="155" t="s">
        <v>251</v>
      </c>
      <c r="AP391" s="371" t="s">
        <v>70</v>
      </c>
      <c r="AQ391" s="154" t="s">
        <v>995</v>
      </c>
      <c r="AR391" s="155" t="s">
        <v>251</v>
      </c>
      <c r="AS391" s="371" t="s">
        <v>70</v>
      </c>
      <c r="AT391" s="154" t="s">
        <v>995</v>
      </c>
      <c r="AU391" s="155" t="s">
        <v>251</v>
      </c>
      <c r="AV391" s="371" t="s">
        <v>70</v>
      </c>
      <c r="AW391" s="154" t="s">
        <v>995</v>
      </c>
      <c r="AX391" s="155" t="s">
        <v>251</v>
      </c>
      <c r="AY391" s="371" t="s">
        <v>70</v>
      </c>
      <c r="AZ391" s="154" t="s">
        <v>995</v>
      </c>
      <c r="BA391" s="155" t="s">
        <v>251</v>
      </c>
      <c r="BB391" s="371" t="s">
        <v>70</v>
      </c>
      <c r="BC391" s="154" t="s">
        <v>995</v>
      </c>
      <c r="BD391" s="155" t="s">
        <v>251</v>
      </c>
      <c r="BG391" s="364" t="s">
        <v>993</v>
      </c>
      <c r="BH391" s="369" t="s">
        <v>999</v>
      </c>
      <c r="BI391" s="369" t="s">
        <v>93</v>
      </c>
      <c r="BJ391" s="371" t="s">
        <v>70</v>
      </c>
      <c r="BK391" s="154" t="s">
        <v>995</v>
      </c>
      <c r="BL391" s="155" t="s">
        <v>251</v>
      </c>
      <c r="BM391" s="371" t="s">
        <v>70</v>
      </c>
      <c r="BN391" s="154" t="s">
        <v>995</v>
      </c>
      <c r="BO391" s="155" t="s">
        <v>251</v>
      </c>
      <c r="BP391" s="371" t="s">
        <v>70</v>
      </c>
      <c r="BQ391" s="154" t="s">
        <v>995</v>
      </c>
      <c r="BR391" s="155" t="s">
        <v>251</v>
      </c>
      <c r="BS391" s="371" t="s">
        <v>70</v>
      </c>
      <c r="BT391" s="154" t="s">
        <v>995</v>
      </c>
      <c r="BU391" s="155" t="s">
        <v>251</v>
      </c>
      <c r="BV391" s="371" t="s">
        <v>70</v>
      </c>
      <c r="BW391" s="154" t="s">
        <v>995</v>
      </c>
      <c r="BX391" s="155" t="s">
        <v>251</v>
      </c>
      <c r="BY391" s="371" t="s">
        <v>70</v>
      </c>
      <c r="BZ391" s="154" t="s">
        <v>995</v>
      </c>
      <c r="CA391" s="155" t="s">
        <v>251</v>
      </c>
      <c r="CB391" s="371" t="s">
        <v>70</v>
      </c>
      <c r="CC391" s="154" t="s">
        <v>995</v>
      </c>
      <c r="CD391" s="155" t="s">
        <v>251</v>
      </c>
      <c r="CE391" s="371" t="s">
        <v>70</v>
      </c>
      <c r="CF391" s="154" t="s">
        <v>995</v>
      </c>
      <c r="CG391" s="155" t="s">
        <v>251</v>
      </c>
    </row>
    <row r="392" spans="30:85" x14ac:dyDescent="0.25">
      <c r="AD392" s="372" t="s">
        <v>986</v>
      </c>
      <c r="AE392" s="372" t="s">
        <v>115</v>
      </c>
      <c r="AF392" s="125" t="s">
        <v>115</v>
      </c>
      <c r="AG392" s="366"/>
      <c r="AH392" s="368"/>
      <c r="AI392" s="432" t="s">
        <v>667</v>
      </c>
      <c r="AJ392" s="366"/>
      <c r="AK392" s="368"/>
      <c r="AL392" s="432" t="s">
        <v>667</v>
      </c>
      <c r="AM392" s="366"/>
      <c r="AN392" s="368"/>
      <c r="AO392" s="432" t="s">
        <v>667</v>
      </c>
      <c r="AP392" s="366"/>
      <c r="AQ392" s="368"/>
      <c r="AR392" s="232"/>
      <c r="AS392" s="366"/>
      <c r="AT392" s="368"/>
      <c r="AU392" s="232"/>
      <c r="AV392" s="366"/>
      <c r="AW392" s="368"/>
      <c r="AX392" s="232"/>
      <c r="AY392" s="366"/>
      <c r="AZ392" s="368"/>
      <c r="BA392" s="232"/>
      <c r="BB392" s="366"/>
      <c r="BC392" s="368"/>
      <c r="BD392" s="232"/>
      <c r="BG392" s="372" t="s">
        <v>986</v>
      </c>
      <c r="BH392" s="372" t="s">
        <v>115</v>
      </c>
      <c r="BI392" s="125" t="s">
        <v>115</v>
      </c>
      <c r="BJ392" s="366" t="s">
        <v>246</v>
      </c>
      <c r="BK392" s="368" t="s">
        <v>405</v>
      </c>
      <c r="BL392" s="232">
        <v>-1</v>
      </c>
      <c r="BM392" s="366"/>
      <c r="BN392" s="368"/>
      <c r="BO392" s="232"/>
      <c r="BP392" s="366"/>
      <c r="BQ392" s="368"/>
      <c r="BR392" s="232"/>
      <c r="BS392" s="366"/>
      <c r="BT392" s="368"/>
      <c r="BU392" s="232"/>
      <c r="BV392" s="366"/>
      <c r="BW392" s="368"/>
      <c r="BX392" s="232"/>
      <c r="BY392" s="366"/>
      <c r="BZ392" s="368"/>
      <c r="CA392" s="232"/>
      <c r="CB392" s="366"/>
      <c r="CC392" s="368"/>
      <c r="CD392" s="232"/>
      <c r="CE392" s="366"/>
      <c r="CF392" s="368"/>
      <c r="CG392" s="232"/>
    </row>
    <row r="393" spans="30:85" x14ac:dyDescent="0.25">
      <c r="AD393" s="373"/>
      <c r="AE393" s="373" t="s">
        <v>115</v>
      </c>
      <c r="AF393" s="96" t="s">
        <v>990</v>
      </c>
      <c r="AG393" s="65"/>
      <c r="AH393" s="53"/>
      <c r="AI393" s="68"/>
      <c r="AJ393" s="65"/>
      <c r="AK393" s="53"/>
      <c r="AL393" s="68"/>
      <c r="AM393" s="65"/>
      <c r="AN393" s="53"/>
      <c r="AO393" s="68"/>
      <c r="AP393" s="65"/>
      <c r="AQ393" s="53"/>
      <c r="AR393" s="68"/>
      <c r="AS393" s="65"/>
      <c r="AT393" s="53"/>
      <c r="AU393" s="68"/>
      <c r="AV393" s="65"/>
      <c r="AW393" s="53"/>
      <c r="AX393" s="68"/>
      <c r="AY393" s="65"/>
      <c r="AZ393" s="53"/>
      <c r="BA393" s="68"/>
      <c r="BB393" s="65"/>
      <c r="BC393" s="53"/>
      <c r="BD393" s="68"/>
      <c r="BG393" s="373"/>
      <c r="BH393" s="373" t="s">
        <v>115</v>
      </c>
      <c r="BI393" s="96" t="s">
        <v>990</v>
      </c>
      <c r="BJ393" s="65" t="s">
        <v>246</v>
      </c>
      <c r="BK393" s="53" t="s">
        <v>405</v>
      </c>
      <c r="BL393" s="68">
        <v>-5</v>
      </c>
      <c r="BM393" s="65"/>
      <c r="BN393" s="53"/>
      <c r="BO393" s="68"/>
      <c r="BP393" s="65"/>
      <c r="BQ393" s="53"/>
      <c r="BR393" s="68"/>
      <c r="BS393" s="65"/>
      <c r="BT393" s="53"/>
      <c r="BU393" s="68"/>
      <c r="BV393" s="65"/>
      <c r="BW393" s="53"/>
      <c r="BX393" s="68"/>
      <c r="BY393" s="65"/>
      <c r="BZ393" s="53"/>
      <c r="CA393" s="68"/>
      <c r="CB393" s="65"/>
      <c r="CC393" s="53"/>
      <c r="CD393" s="68"/>
      <c r="CE393" s="65"/>
      <c r="CF393" s="53"/>
      <c r="CG393" s="68"/>
    </row>
    <row r="394" spans="30:85" ht="15.75" thickBot="1" x14ac:dyDescent="0.3">
      <c r="AD394" s="374"/>
      <c r="AE394" s="374" t="s">
        <v>115</v>
      </c>
      <c r="AF394" s="97" t="s">
        <v>991</v>
      </c>
      <c r="AG394" s="367"/>
      <c r="AH394" s="131"/>
      <c r="AI394" s="429" t="s">
        <v>667</v>
      </c>
      <c r="AJ394" s="367"/>
      <c r="AK394" s="131"/>
      <c r="AL394" s="429" t="s">
        <v>667</v>
      </c>
      <c r="AM394" s="367"/>
      <c r="AN394" s="131"/>
      <c r="AO394" s="429" t="s">
        <v>667</v>
      </c>
      <c r="AP394" s="367"/>
      <c r="AQ394" s="131"/>
      <c r="AR394" s="54"/>
      <c r="AS394" s="367"/>
      <c r="AT394" s="131"/>
      <c r="AU394" s="54"/>
      <c r="AV394" s="367"/>
      <c r="AW394" s="131"/>
      <c r="AX394" s="54"/>
      <c r="AY394" s="367"/>
      <c r="AZ394" s="131"/>
      <c r="BA394" s="54"/>
      <c r="BB394" s="367"/>
      <c r="BC394" s="131"/>
      <c r="BD394" s="54"/>
      <c r="BG394" s="374"/>
      <c r="BH394" s="374" t="s">
        <v>115</v>
      </c>
      <c r="BI394" s="97" t="s">
        <v>991</v>
      </c>
      <c r="BJ394" s="367" t="s">
        <v>246</v>
      </c>
      <c r="BK394" s="131" t="s">
        <v>405</v>
      </c>
      <c r="BL394" s="54">
        <v>-10</v>
      </c>
      <c r="BM394" s="367"/>
      <c r="BN394" s="131"/>
      <c r="BO394" s="54"/>
      <c r="BP394" s="367"/>
      <c r="BQ394" s="131"/>
      <c r="BR394" s="54"/>
      <c r="BS394" s="367"/>
      <c r="BT394" s="131"/>
      <c r="BU394" s="54"/>
      <c r="BV394" s="367"/>
      <c r="BW394" s="131"/>
      <c r="BX394" s="54"/>
      <c r="BY394" s="367"/>
      <c r="BZ394" s="131"/>
      <c r="CA394" s="54"/>
      <c r="CB394" s="367"/>
      <c r="CC394" s="131"/>
      <c r="CD394" s="54"/>
      <c r="CE394" s="367"/>
      <c r="CF394" s="131"/>
      <c r="CG394" s="54"/>
    </row>
    <row r="395" spans="30:85" x14ac:dyDescent="0.25">
      <c r="AD395" s="372" t="s">
        <v>987</v>
      </c>
      <c r="AE395" s="372" t="s">
        <v>115</v>
      </c>
      <c r="AF395" s="125" t="s">
        <v>115</v>
      </c>
      <c r="AG395" s="366"/>
      <c r="AH395" s="368"/>
      <c r="AI395" s="432" t="s">
        <v>667</v>
      </c>
      <c r="AJ395" s="366"/>
      <c r="AK395" s="368"/>
      <c r="AL395" s="432" t="s">
        <v>667</v>
      </c>
      <c r="AM395" s="366"/>
      <c r="AN395" s="368"/>
      <c r="AO395" s="232"/>
      <c r="AP395" s="366"/>
      <c r="AQ395" s="368"/>
      <c r="AR395" s="232"/>
      <c r="AS395" s="366"/>
      <c r="AT395" s="368"/>
      <c r="AU395" s="232"/>
      <c r="AV395" s="366"/>
      <c r="AW395" s="368"/>
      <c r="AX395" s="232"/>
      <c r="AY395" s="366"/>
      <c r="AZ395" s="368"/>
      <c r="BA395" s="232"/>
      <c r="BB395" s="366"/>
      <c r="BC395" s="368"/>
      <c r="BD395" s="232"/>
      <c r="BG395" s="372" t="s">
        <v>987</v>
      </c>
      <c r="BH395" s="372" t="s">
        <v>115</v>
      </c>
      <c r="BI395" s="125" t="s">
        <v>115</v>
      </c>
      <c r="BJ395" s="366" t="s">
        <v>246</v>
      </c>
      <c r="BK395" s="368" t="s">
        <v>405</v>
      </c>
      <c r="BL395" s="232">
        <v>1</v>
      </c>
      <c r="BM395" s="366"/>
      <c r="BN395" s="368"/>
      <c r="BO395" s="232"/>
      <c r="BP395" s="366"/>
      <c r="BQ395" s="368"/>
      <c r="BR395" s="232"/>
      <c r="BS395" s="366"/>
      <c r="BT395" s="368"/>
      <c r="BU395" s="232"/>
      <c r="BV395" s="366"/>
      <c r="BW395" s="368"/>
      <c r="BX395" s="232"/>
      <c r="BY395" s="366"/>
      <c r="BZ395" s="368"/>
      <c r="CA395" s="232"/>
      <c r="CB395" s="366"/>
      <c r="CC395" s="368"/>
      <c r="CD395" s="232"/>
      <c r="CE395" s="366"/>
      <c r="CF395" s="368"/>
      <c r="CG395" s="232"/>
    </row>
    <row r="396" spans="30:85" x14ac:dyDescent="0.25">
      <c r="AD396" s="373"/>
      <c r="AE396" s="373" t="s">
        <v>115</v>
      </c>
      <c r="AF396" s="96" t="s">
        <v>990</v>
      </c>
      <c r="AG396" s="65"/>
      <c r="AH396" s="53"/>
      <c r="AI396" s="68"/>
      <c r="AJ396" s="65"/>
      <c r="AK396" s="53"/>
      <c r="AL396" s="68"/>
      <c r="AM396" s="65"/>
      <c r="AN396" s="53"/>
      <c r="AO396" s="68"/>
      <c r="AP396" s="65"/>
      <c r="AQ396" s="53"/>
      <c r="AR396" s="68"/>
      <c r="AS396" s="65"/>
      <c r="AT396" s="53"/>
      <c r="AU396" s="68"/>
      <c r="AV396" s="65"/>
      <c r="AW396" s="53"/>
      <c r="AX396" s="68"/>
      <c r="AY396" s="65"/>
      <c r="AZ396" s="53"/>
      <c r="BA396" s="68"/>
      <c r="BB396" s="65"/>
      <c r="BC396" s="53"/>
      <c r="BD396" s="68"/>
      <c r="BG396" s="373"/>
      <c r="BH396" s="373" t="s">
        <v>115</v>
      </c>
      <c r="BI396" s="96" t="s">
        <v>990</v>
      </c>
      <c r="BJ396" s="65" t="s">
        <v>246</v>
      </c>
      <c r="BK396" s="53" t="s">
        <v>405</v>
      </c>
      <c r="BL396" s="68">
        <v>5</v>
      </c>
      <c r="BM396" s="65"/>
      <c r="BN396" s="53"/>
      <c r="BO396" s="68"/>
      <c r="BP396" s="65"/>
      <c r="BQ396" s="53"/>
      <c r="BR396" s="68"/>
      <c r="BS396" s="65"/>
      <c r="BT396" s="53"/>
      <c r="BU396" s="68"/>
      <c r="BV396" s="65"/>
      <c r="BW396" s="53"/>
      <c r="BX396" s="68"/>
      <c r="BY396" s="65"/>
      <c r="BZ396" s="53"/>
      <c r="CA396" s="68"/>
      <c r="CB396" s="65"/>
      <c r="CC396" s="53"/>
      <c r="CD396" s="68"/>
      <c r="CE396" s="65"/>
      <c r="CF396" s="53"/>
      <c r="CG396" s="68"/>
    </row>
    <row r="397" spans="30:85" ht="15.75" thickBot="1" x14ac:dyDescent="0.3">
      <c r="AD397" s="374"/>
      <c r="AE397" s="374" t="s">
        <v>115</v>
      </c>
      <c r="AF397" s="97" t="s">
        <v>991</v>
      </c>
      <c r="AG397" s="367"/>
      <c r="AH397" s="131"/>
      <c r="AI397" s="54"/>
      <c r="AJ397" s="367"/>
      <c r="AK397" s="131"/>
      <c r="AL397" s="54"/>
      <c r="AM397" s="367"/>
      <c r="AN397" s="131"/>
      <c r="AO397" s="54"/>
      <c r="AP397" s="367"/>
      <c r="AQ397" s="131"/>
      <c r="AR397" s="54"/>
      <c r="AS397" s="367"/>
      <c r="AT397" s="131"/>
      <c r="AU397" s="54"/>
      <c r="AV397" s="367"/>
      <c r="AW397" s="131"/>
      <c r="AX397" s="54"/>
      <c r="AY397" s="367"/>
      <c r="AZ397" s="131"/>
      <c r="BA397" s="54"/>
      <c r="BB397" s="367"/>
      <c r="BC397" s="131"/>
      <c r="BD397" s="54"/>
      <c r="BG397" s="374"/>
      <c r="BH397" s="374" t="s">
        <v>115</v>
      </c>
      <c r="BI397" s="97" t="s">
        <v>991</v>
      </c>
      <c r="BJ397" s="367" t="s">
        <v>246</v>
      </c>
      <c r="BK397" s="131" t="s">
        <v>405</v>
      </c>
      <c r="BL397" s="54">
        <v>10</v>
      </c>
      <c r="BM397" s="367"/>
      <c r="BN397" s="131"/>
      <c r="BO397" s="54"/>
      <c r="BP397" s="367"/>
      <c r="BQ397" s="131"/>
      <c r="BR397" s="54"/>
      <c r="BS397" s="367"/>
      <c r="BT397" s="131"/>
      <c r="BU397" s="54"/>
      <c r="BV397" s="367"/>
      <c r="BW397" s="131"/>
      <c r="BX397" s="54"/>
      <c r="BY397" s="367"/>
      <c r="BZ397" s="131"/>
      <c r="CA397" s="54"/>
      <c r="CB397" s="367"/>
      <c r="CC397" s="131"/>
      <c r="CD397" s="54"/>
      <c r="CE397" s="367"/>
      <c r="CF397" s="131"/>
      <c r="CG397" s="54"/>
    </row>
    <row r="398" spans="30:85" x14ac:dyDescent="0.25">
      <c r="AD398" s="372" t="s">
        <v>988</v>
      </c>
      <c r="AE398" s="372" t="s">
        <v>115</v>
      </c>
      <c r="AF398" s="125" t="s">
        <v>115</v>
      </c>
      <c r="AG398" s="366"/>
      <c r="AH398" s="368"/>
      <c r="AI398" s="232"/>
      <c r="AJ398" s="366"/>
      <c r="AK398" s="368"/>
      <c r="AL398" s="232"/>
      <c r="AM398" s="366"/>
      <c r="AN398" s="368"/>
      <c r="AO398" s="232"/>
      <c r="AP398" s="366"/>
      <c r="AQ398" s="368"/>
      <c r="AR398" s="232"/>
      <c r="AS398" s="366"/>
      <c r="AT398" s="368"/>
      <c r="AU398" s="232"/>
      <c r="AV398" s="366"/>
      <c r="AW398" s="368"/>
      <c r="AX398" s="232"/>
      <c r="AY398" s="366"/>
      <c r="AZ398" s="368"/>
      <c r="BA398" s="232"/>
      <c r="BB398" s="366"/>
      <c r="BC398" s="368"/>
      <c r="BD398" s="232"/>
      <c r="BG398" s="372" t="s">
        <v>988</v>
      </c>
      <c r="BH398" s="372" t="s">
        <v>115</v>
      </c>
      <c r="BI398" s="125" t="s">
        <v>115</v>
      </c>
      <c r="BJ398" s="366"/>
      <c r="BK398" s="368"/>
      <c r="BL398" s="232"/>
      <c r="BM398" s="366"/>
      <c r="BN398" s="368"/>
      <c r="BO398" s="232"/>
      <c r="BP398" s="366"/>
      <c r="BQ398" s="368"/>
      <c r="BR398" s="232"/>
      <c r="BS398" s="366"/>
      <c r="BT398" s="368"/>
      <c r="BU398" s="232"/>
      <c r="BV398" s="366"/>
      <c r="BW398" s="368"/>
      <c r="BX398" s="232"/>
      <c r="BY398" s="366"/>
      <c r="BZ398" s="368"/>
      <c r="CA398" s="232"/>
      <c r="CB398" s="366"/>
      <c r="CC398" s="368"/>
      <c r="CD398" s="232"/>
      <c r="CE398" s="366"/>
      <c r="CF398" s="368"/>
      <c r="CG398" s="232"/>
    </row>
    <row r="399" spans="30:85" x14ac:dyDescent="0.25">
      <c r="AD399" s="373"/>
      <c r="AE399" s="373" t="s">
        <v>115</v>
      </c>
      <c r="AF399" s="96" t="s">
        <v>990</v>
      </c>
      <c r="AG399" s="65"/>
      <c r="AH399" s="53"/>
      <c r="AI399" s="68"/>
      <c r="AJ399" s="65"/>
      <c r="AK399" s="53"/>
      <c r="AL399" s="68"/>
      <c r="AM399" s="65"/>
      <c r="AN399" s="53"/>
      <c r="AO399" s="68"/>
      <c r="AP399" s="65"/>
      <c r="AQ399" s="53"/>
      <c r="AR399" s="68"/>
      <c r="AS399" s="65"/>
      <c r="AT399" s="53"/>
      <c r="AU399" s="68"/>
      <c r="AV399" s="65"/>
      <c r="AW399" s="53"/>
      <c r="AX399" s="68"/>
      <c r="AY399" s="65"/>
      <c r="AZ399" s="53"/>
      <c r="BA399" s="68"/>
      <c r="BB399" s="65"/>
      <c r="BC399" s="53"/>
      <c r="BD399" s="68"/>
      <c r="BG399" s="373"/>
      <c r="BH399" s="373" t="s">
        <v>115</v>
      </c>
      <c r="BI399" s="96" t="s">
        <v>990</v>
      </c>
      <c r="BJ399" s="65"/>
      <c r="BK399" s="53"/>
      <c r="BL399" s="68"/>
      <c r="BM399" s="65"/>
      <c r="BN399" s="53"/>
      <c r="BO399" s="68"/>
      <c r="BP399" s="65"/>
      <c r="BQ399" s="53"/>
      <c r="BR399" s="68"/>
      <c r="BS399" s="65"/>
      <c r="BT399" s="53"/>
      <c r="BU399" s="68"/>
      <c r="BV399" s="65"/>
      <c r="BW399" s="53"/>
      <c r="BX399" s="68"/>
      <c r="BY399" s="65"/>
      <c r="BZ399" s="53"/>
      <c r="CA399" s="68"/>
      <c r="CB399" s="65"/>
      <c r="CC399" s="53"/>
      <c r="CD399" s="68"/>
      <c r="CE399" s="65"/>
      <c r="CF399" s="53"/>
      <c r="CG399" s="68"/>
    </row>
    <row r="400" spans="30:85" ht="15.75" thickBot="1" x14ac:dyDescent="0.3">
      <c r="AD400" s="374"/>
      <c r="AE400" s="374" t="s">
        <v>115</v>
      </c>
      <c r="AF400" s="97" t="s">
        <v>991</v>
      </c>
      <c r="AG400" s="367"/>
      <c r="AH400" s="131"/>
      <c r="AI400" s="54"/>
      <c r="AJ400" s="367"/>
      <c r="AK400" s="131"/>
      <c r="AL400" s="54"/>
      <c r="AM400" s="367"/>
      <c r="AN400" s="131"/>
      <c r="AO400" s="54"/>
      <c r="AP400" s="367"/>
      <c r="AQ400" s="131"/>
      <c r="AR400" s="54"/>
      <c r="AS400" s="367"/>
      <c r="AT400" s="131"/>
      <c r="AU400" s="54"/>
      <c r="AV400" s="367"/>
      <c r="AW400" s="131"/>
      <c r="AX400" s="54"/>
      <c r="AY400" s="367"/>
      <c r="AZ400" s="131"/>
      <c r="BA400" s="429" t="s">
        <v>667</v>
      </c>
      <c r="BB400" s="367"/>
      <c r="BC400" s="131"/>
      <c r="BD400" s="54"/>
      <c r="BG400" s="374"/>
      <c r="BH400" s="374" t="s">
        <v>115</v>
      </c>
      <c r="BI400" s="97" t="s">
        <v>991</v>
      </c>
      <c r="BJ400" s="367"/>
      <c r="BK400" s="131"/>
      <c r="BL400" s="54"/>
      <c r="BM400" s="367"/>
      <c r="BN400" s="131"/>
      <c r="BO400" s="54"/>
      <c r="BP400" s="367"/>
      <c r="BQ400" s="131"/>
      <c r="BR400" s="54"/>
      <c r="BS400" s="367"/>
      <c r="BT400" s="131"/>
      <c r="BU400" s="54"/>
      <c r="BV400" s="367"/>
      <c r="BW400" s="131"/>
      <c r="BX400" s="54"/>
      <c r="BY400" s="367"/>
      <c r="BZ400" s="131"/>
      <c r="CA400" s="54"/>
      <c r="CB400" s="367"/>
      <c r="CC400" s="131"/>
      <c r="CD400" s="54"/>
      <c r="CE400" s="367"/>
      <c r="CF400" s="131"/>
      <c r="CG400" s="54"/>
    </row>
    <row r="401" spans="30:85" x14ac:dyDescent="0.25">
      <c r="AD401" s="372" t="s">
        <v>3050</v>
      </c>
      <c r="AE401" s="372" t="s">
        <v>115</v>
      </c>
      <c r="AF401" s="125" t="s">
        <v>115</v>
      </c>
      <c r="AG401" s="366"/>
      <c r="AH401" s="368"/>
      <c r="AI401" s="232"/>
      <c r="AJ401" s="366"/>
      <c r="AK401" s="368"/>
      <c r="AL401" s="232"/>
      <c r="AM401" s="366"/>
      <c r="AN401" s="368"/>
      <c r="AO401" s="232"/>
      <c r="AP401" s="366"/>
      <c r="AQ401" s="368"/>
      <c r="AR401" s="232"/>
      <c r="AS401" s="366"/>
      <c r="AT401" s="368"/>
      <c r="AU401" s="232"/>
      <c r="AV401" s="366"/>
      <c r="AW401" s="368"/>
      <c r="AX401" s="232"/>
      <c r="AY401" s="366"/>
      <c r="AZ401" s="368"/>
      <c r="BA401" s="232"/>
      <c r="BB401" s="366"/>
      <c r="BC401" s="368"/>
      <c r="BD401" s="232"/>
      <c r="BG401" s="372" t="s">
        <v>3050</v>
      </c>
      <c r="BH401" s="372" t="s">
        <v>115</v>
      </c>
      <c r="BI401" s="125" t="s">
        <v>115</v>
      </c>
      <c r="BJ401" s="366"/>
      <c r="BK401" s="368"/>
      <c r="BL401" s="232"/>
      <c r="BM401" s="366"/>
      <c r="BN401" s="368"/>
      <c r="BO401" s="232"/>
      <c r="BP401" s="366"/>
      <c r="BQ401" s="368"/>
      <c r="BR401" s="232"/>
      <c r="BS401" s="366"/>
      <c r="BT401" s="368"/>
      <c r="BU401" s="232"/>
      <c r="BV401" s="366"/>
      <c r="BW401" s="368"/>
      <c r="BX401" s="232"/>
      <c r="BY401" s="366"/>
      <c r="BZ401" s="368"/>
      <c r="CA401" s="232"/>
      <c r="CB401" s="366"/>
      <c r="CC401" s="368"/>
      <c r="CD401" s="232"/>
      <c r="CE401" s="366"/>
      <c r="CF401" s="368"/>
      <c r="CG401" s="232"/>
    </row>
    <row r="402" spans="30:85" x14ac:dyDescent="0.25">
      <c r="AD402" s="373"/>
      <c r="AE402" s="373" t="s">
        <v>115</v>
      </c>
      <c r="AF402" s="96" t="s">
        <v>990</v>
      </c>
      <c r="AG402" s="129"/>
      <c r="AH402" s="52"/>
      <c r="AI402" s="66"/>
      <c r="AJ402" s="129"/>
      <c r="AK402" s="52"/>
      <c r="AL402" s="66"/>
      <c r="AM402" s="129"/>
      <c r="AN402" s="52"/>
      <c r="AO402" s="66"/>
      <c r="AP402" s="129"/>
      <c r="AQ402" s="52"/>
      <c r="AR402" s="66"/>
      <c r="AS402" s="129"/>
      <c r="AT402" s="52"/>
      <c r="AU402" s="66"/>
      <c r="AV402" s="129"/>
      <c r="AW402" s="52"/>
      <c r="AX402" s="66"/>
      <c r="AY402" s="129"/>
      <c r="AZ402" s="52"/>
      <c r="BA402" s="66"/>
      <c r="BB402" s="129"/>
      <c r="BC402" s="52"/>
      <c r="BD402" s="66"/>
      <c r="BG402" s="373"/>
      <c r="BH402" s="373" t="s">
        <v>115</v>
      </c>
      <c r="BI402" s="96" t="s">
        <v>990</v>
      </c>
      <c r="BJ402" s="129"/>
      <c r="BK402" s="52"/>
      <c r="BL402" s="66"/>
      <c r="BM402" s="129"/>
      <c r="BN402" s="52"/>
      <c r="BO402" s="66"/>
      <c r="BP402" s="129"/>
      <c r="BQ402" s="52"/>
      <c r="BR402" s="66"/>
      <c r="BS402" s="129"/>
      <c r="BT402" s="52"/>
      <c r="BU402" s="66"/>
      <c r="BV402" s="129"/>
      <c r="BW402" s="52"/>
      <c r="BX402" s="66"/>
      <c r="BY402" s="129"/>
      <c r="BZ402" s="52"/>
      <c r="CA402" s="66"/>
      <c r="CB402" s="129"/>
      <c r="CC402" s="52"/>
      <c r="CD402" s="66"/>
      <c r="CE402" s="129"/>
      <c r="CF402" s="52"/>
      <c r="CG402" s="66"/>
    </row>
    <row r="403" spans="30:85" ht="15.75" thickBot="1" x14ac:dyDescent="0.3">
      <c r="AD403" s="374"/>
      <c r="AE403" s="374" t="s">
        <v>115</v>
      </c>
      <c r="AF403" s="97" t="s">
        <v>991</v>
      </c>
      <c r="AG403" s="50"/>
      <c r="AH403" s="130"/>
      <c r="AI403" s="51"/>
      <c r="AJ403" s="50"/>
      <c r="AK403" s="130"/>
      <c r="AL403" s="51"/>
      <c r="AM403" s="50"/>
      <c r="AN403" s="130"/>
      <c r="AO403" s="51"/>
      <c r="AP403" s="50"/>
      <c r="AQ403" s="130"/>
      <c r="AR403" s="51"/>
      <c r="AS403" s="50"/>
      <c r="AT403" s="130"/>
      <c r="AU403" s="51"/>
      <c r="AV403" s="50"/>
      <c r="AW403" s="130"/>
      <c r="AX403" s="51"/>
      <c r="AY403" s="50"/>
      <c r="AZ403" s="130"/>
      <c r="BA403" s="51"/>
      <c r="BB403" s="50"/>
      <c r="BC403" s="130"/>
      <c r="BD403" s="51"/>
      <c r="BG403" s="374"/>
      <c r="BH403" s="374" t="s">
        <v>115</v>
      </c>
      <c r="BI403" s="97" t="s">
        <v>991</v>
      </c>
      <c r="BJ403" s="50"/>
      <c r="BK403" s="130"/>
      <c r="BL403" s="51"/>
      <c r="BM403" s="50"/>
      <c r="BN403" s="130"/>
      <c r="BO403" s="51"/>
      <c r="BP403" s="50"/>
      <c r="BQ403" s="130"/>
      <c r="BR403" s="51"/>
      <c r="BS403" s="50"/>
      <c r="BT403" s="130"/>
      <c r="BU403" s="51"/>
      <c r="BV403" s="50"/>
      <c r="BW403" s="130"/>
      <c r="BX403" s="51"/>
      <c r="BY403" s="50"/>
      <c r="BZ403" s="130"/>
      <c r="CA403" s="51"/>
      <c r="CB403" s="50"/>
      <c r="CC403" s="130"/>
      <c r="CD403" s="51"/>
      <c r="CE403" s="50"/>
      <c r="CF403" s="130"/>
      <c r="CG403" s="51"/>
    </row>
    <row r="404" spans="30:85" x14ac:dyDescent="0.25">
      <c r="AD404" s="375" t="s">
        <v>986</v>
      </c>
      <c r="AE404" s="375" t="s">
        <v>998</v>
      </c>
      <c r="AF404" s="125" t="s">
        <v>115</v>
      </c>
      <c r="AG404" s="366"/>
      <c r="AH404" s="368"/>
      <c r="AI404" s="232"/>
      <c r="AJ404" s="366"/>
      <c r="AK404" s="368"/>
      <c r="AL404" s="232"/>
      <c r="AM404" s="366"/>
      <c r="AN404" s="368"/>
      <c r="AO404" s="232"/>
      <c r="AP404" s="366"/>
      <c r="AQ404" s="368"/>
      <c r="AR404" s="232"/>
      <c r="AS404" s="366"/>
      <c r="AT404" s="368"/>
      <c r="AU404" s="232"/>
      <c r="AV404" s="366"/>
      <c r="AW404" s="368"/>
      <c r="AX404" s="232"/>
      <c r="AY404" s="366"/>
      <c r="AZ404" s="368"/>
      <c r="BA404" s="232"/>
      <c r="BB404" s="366"/>
      <c r="BC404" s="368"/>
      <c r="BD404" s="232"/>
      <c r="BG404" s="375" t="s">
        <v>986</v>
      </c>
      <c r="BH404" s="375" t="s">
        <v>998</v>
      </c>
      <c r="BI404" s="125" t="s">
        <v>115</v>
      </c>
      <c r="BJ404" s="366"/>
      <c r="BK404" s="368"/>
      <c r="BL404" s="232"/>
      <c r="BM404" s="366"/>
      <c r="BN404" s="368"/>
      <c r="BO404" s="232"/>
      <c r="BP404" s="366"/>
      <c r="BQ404" s="368"/>
      <c r="BR404" s="232"/>
      <c r="BS404" s="366"/>
      <c r="BT404" s="368"/>
      <c r="BU404" s="232"/>
      <c r="BV404" s="366"/>
      <c r="BW404" s="368"/>
      <c r="BX404" s="232"/>
      <c r="BY404" s="366"/>
      <c r="BZ404" s="368"/>
      <c r="CA404" s="232"/>
      <c r="CB404" s="366"/>
      <c r="CC404" s="368"/>
      <c r="CD404" s="232"/>
      <c r="CE404" s="366"/>
      <c r="CF404" s="368"/>
      <c r="CG404" s="232"/>
    </row>
    <row r="405" spans="30:85" x14ac:dyDescent="0.25">
      <c r="AD405" s="376"/>
      <c r="AE405" s="376" t="s">
        <v>998</v>
      </c>
      <c r="AF405" s="96" t="s">
        <v>990</v>
      </c>
      <c r="AG405" s="65"/>
      <c r="AH405" s="53"/>
      <c r="AI405" s="68"/>
      <c r="AJ405" s="65"/>
      <c r="AK405" s="53"/>
      <c r="AL405" s="68"/>
      <c r="AM405" s="65"/>
      <c r="AN405" s="53"/>
      <c r="AO405" s="68"/>
      <c r="AP405" s="65"/>
      <c r="AQ405" s="53"/>
      <c r="AR405" s="68"/>
      <c r="AS405" s="65"/>
      <c r="AT405" s="53"/>
      <c r="AU405" s="68"/>
      <c r="AV405" s="65"/>
      <c r="AW405" s="53"/>
      <c r="AX405" s="68"/>
      <c r="AY405" s="65"/>
      <c r="AZ405" s="53"/>
      <c r="BA405" s="68"/>
      <c r="BB405" s="65"/>
      <c r="BC405" s="53"/>
      <c r="BD405" s="68"/>
      <c r="BG405" s="376"/>
      <c r="BH405" s="376" t="s">
        <v>998</v>
      </c>
      <c r="BI405" s="96" t="s">
        <v>990</v>
      </c>
      <c r="BJ405" s="65"/>
      <c r="BK405" s="53"/>
      <c r="BL405" s="68"/>
      <c r="BM405" s="65"/>
      <c r="BN405" s="53"/>
      <c r="BO405" s="68"/>
      <c r="BP405" s="65"/>
      <c r="BQ405" s="53"/>
      <c r="BR405" s="68"/>
      <c r="BS405" s="65"/>
      <c r="BT405" s="53"/>
      <c r="BU405" s="68"/>
      <c r="BV405" s="65"/>
      <c r="BW405" s="53"/>
      <c r="BX405" s="68"/>
      <c r="BY405" s="65"/>
      <c r="BZ405" s="53"/>
      <c r="CA405" s="68"/>
      <c r="CB405" s="65"/>
      <c r="CC405" s="53"/>
      <c r="CD405" s="68"/>
      <c r="CE405" s="65"/>
      <c r="CF405" s="53"/>
      <c r="CG405" s="68"/>
    </row>
    <row r="406" spans="30:85" ht="15.75" thickBot="1" x14ac:dyDescent="0.3">
      <c r="AD406" s="377"/>
      <c r="AE406" s="377" t="s">
        <v>998</v>
      </c>
      <c r="AF406" s="97" t="s">
        <v>991</v>
      </c>
      <c r="AG406" s="367"/>
      <c r="AH406" s="131"/>
      <c r="AI406" s="54"/>
      <c r="AJ406" s="367"/>
      <c r="AK406" s="131"/>
      <c r="AL406" s="54"/>
      <c r="AM406" s="367"/>
      <c r="AN406" s="131"/>
      <c r="AO406" s="54"/>
      <c r="AP406" s="367"/>
      <c r="AQ406" s="131"/>
      <c r="AR406" s="54"/>
      <c r="AS406" s="367"/>
      <c r="AT406" s="131"/>
      <c r="AU406" s="54"/>
      <c r="AV406" s="367"/>
      <c r="AW406" s="131"/>
      <c r="AX406" s="54"/>
      <c r="AY406" s="367"/>
      <c r="AZ406" s="131"/>
      <c r="BA406" s="54"/>
      <c r="BB406" s="367"/>
      <c r="BC406" s="131"/>
      <c r="BD406" s="54"/>
      <c r="BG406" s="377"/>
      <c r="BH406" s="377" t="s">
        <v>998</v>
      </c>
      <c r="BI406" s="97" t="s">
        <v>991</v>
      </c>
      <c r="BJ406" s="367"/>
      <c r="BK406" s="131"/>
      <c r="BL406" s="54"/>
      <c r="BM406" s="367"/>
      <c r="BN406" s="131"/>
      <c r="BO406" s="54"/>
      <c r="BP406" s="367"/>
      <c r="BQ406" s="131"/>
      <c r="BR406" s="54"/>
      <c r="BS406" s="367"/>
      <c r="BT406" s="131"/>
      <c r="BU406" s="54"/>
      <c r="BV406" s="367"/>
      <c r="BW406" s="131"/>
      <c r="BX406" s="54"/>
      <c r="BY406" s="367"/>
      <c r="BZ406" s="131"/>
      <c r="CA406" s="54"/>
      <c r="CB406" s="367"/>
      <c r="CC406" s="131"/>
      <c r="CD406" s="54"/>
      <c r="CE406" s="367"/>
      <c r="CF406" s="131"/>
      <c r="CG406" s="54"/>
    </row>
    <row r="407" spans="30:85" x14ac:dyDescent="0.25">
      <c r="AD407" s="375" t="s">
        <v>987</v>
      </c>
      <c r="AE407" s="375" t="s">
        <v>998</v>
      </c>
      <c r="AF407" s="125" t="s">
        <v>115</v>
      </c>
      <c r="AG407" s="366"/>
      <c r="AH407" s="368"/>
      <c r="AI407" s="232"/>
      <c r="AJ407" s="366"/>
      <c r="AK407" s="368"/>
      <c r="AL407" s="232"/>
      <c r="AM407" s="366"/>
      <c r="AN407" s="368"/>
      <c r="AO407" s="232"/>
      <c r="AP407" s="366"/>
      <c r="AQ407" s="368"/>
      <c r="AR407" s="232"/>
      <c r="AS407" s="366"/>
      <c r="AT407" s="368"/>
      <c r="AU407" s="232"/>
      <c r="AV407" s="366"/>
      <c r="AW407" s="368"/>
      <c r="AX407" s="232"/>
      <c r="AY407" s="366"/>
      <c r="AZ407" s="368"/>
      <c r="BA407" s="232"/>
      <c r="BB407" s="366"/>
      <c r="BC407" s="368"/>
      <c r="BD407" s="232"/>
      <c r="BG407" s="375" t="s">
        <v>987</v>
      </c>
      <c r="BH407" s="375" t="s">
        <v>998</v>
      </c>
      <c r="BI407" s="125" t="s">
        <v>115</v>
      </c>
      <c r="BJ407" s="366"/>
      <c r="BK407" s="368"/>
      <c r="BL407" s="232"/>
      <c r="BM407" s="366"/>
      <c r="BN407" s="368"/>
      <c r="BO407" s="232"/>
      <c r="BP407" s="366"/>
      <c r="BQ407" s="368"/>
      <c r="BR407" s="232"/>
      <c r="BS407" s="366"/>
      <c r="BT407" s="368"/>
      <c r="BU407" s="232"/>
      <c r="BV407" s="366"/>
      <c r="BW407" s="368"/>
      <c r="BX407" s="232"/>
      <c r="BY407" s="366"/>
      <c r="BZ407" s="368"/>
      <c r="CA407" s="232"/>
      <c r="CB407" s="366"/>
      <c r="CC407" s="368"/>
      <c r="CD407" s="232"/>
      <c r="CE407" s="366"/>
      <c r="CF407" s="368"/>
      <c r="CG407" s="232"/>
    </row>
    <row r="408" spans="30:85" x14ac:dyDescent="0.25">
      <c r="AD408" s="376"/>
      <c r="AE408" s="376" t="s">
        <v>998</v>
      </c>
      <c r="AF408" s="96" t="s">
        <v>990</v>
      </c>
      <c r="AG408" s="65"/>
      <c r="AH408" s="53"/>
      <c r="AI408" s="68"/>
      <c r="AJ408" s="65"/>
      <c r="AK408" s="53"/>
      <c r="AL408" s="68"/>
      <c r="AM408" s="65"/>
      <c r="AN408" s="53"/>
      <c r="AO408" s="68"/>
      <c r="AP408" s="65"/>
      <c r="AQ408" s="53"/>
      <c r="AR408" s="68"/>
      <c r="AS408" s="65"/>
      <c r="AT408" s="53"/>
      <c r="AU408" s="68"/>
      <c r="AV408" s="65"/>
      <c r="AW408" s="53"/>
      <c r="AX408" s="68"/>
      <c r="AY408" s="65"/>
      <c r="AZ408" s="53"/>
      <c r="BA408" s="68"/>
      <c r="BB408" s="65"/>
      <c r="BC408" s="53"/>
      <c r="BD408" s="68"/>
      <c r="BG408" s="376"/>
      <c r="BH408" s="376" t="s">
        <v>998</v>
      </c>
      <c r="BI408" s="96" t="s">
        <v>990</v>
      </c>
      <c r="BJ408" s="65"/>
      <c r="BK408" s="53"/>
      <c r="BL408" s="68"/>
      <c r="BM408" s="65"/>
      <c r="BN408" s="53"/>
      <c r="BO408" s="68"/>
      <c r="BP408" s="65"/>
      <c r="BQ408" s="53"/>
      <c r="BR408" s="68"/>
      <c r="BS408" s="65"/>
      <c r="BT408" s="53"/>
      <c r="BU408" s="68"/>
      <c r="BV408" s="65"/>
      <c r="BW408" s="53"/>
      <c r="BX408" s="68"/>
      <c r="BY408" s="65"/>
      <c r="BZ408" s="53"/>
      <c r="CA408" s="68"/>
      <c r="CB408" s="65"/>
      <c r="CC408" s="53"/>
      <c r="CD408" s="68"/>
      <c r="CE408" s="65"/>
      <c r="CF408" s="53"/>
      <c r="CG408" s="68"/>
    </row>
    <row r="409" spans="30:85" ht="15.75" thickBot="1" x14ac:dyDescent="0.3">
      <c r="AD409" s="377"/>
      <c r="AE409" s="377" t="s">
        <v>998</v>
      </c>
      <c r="AF409" s="97" t="s">
        <v>991</v>
      </c>
      <c r="AG409" s="367"/>
      <c r="AH409" s="131"/>
      <c r="AI409" s="54"/>
      <c r="AJ409" s="367"/>
      <c r="AK409" s="131"/>
      <c r="AL409" s="54"/>
      <c r="AM409" s="367"/>
      <c r="AN409" s="131"/>
      <c r="AO409" s="54"/>
      <c r="AP409" s="367"/>
      <c r="AQ409" s="131"/>
      <c r="AR409" s="54"/>
      <c r="AS409" s="367"/>
      <c r="AT409" s="131"/>
      <c r="AU409" s="54"/>
      <c r="AV409" s="367"/>
      <c r="AW409" s="131"/>
      <c r="AX409" s="54"/>
      <c r="AY409" s="367"/>
      <c r="AZ409" s="131"/>
      <c r="BA409" s="54"/>
      <c r="BB409" s="367"/>
      <c r="BC409" s="131"/>
      <c r="BD409" s="54"/>
      <c r="BG409" s="377"/>
      <c r="BH409" s="377" t="s">
        <v>998</v>
      </c>
      <c r="BI409" s="97" t="s">
        <v>991</v>
      </c>
      <c r="BJ409" s="367"/>
      <c r="BK409" s="131"/>
      <c r="BL409" s="54"/>
      <c r="BM409" s="367"/>
      <c r="BN409" s="131"/>
      <c r="BO409" s="54"/>
      <c r="BP409" s="367"/>
      <c r="BQ409" s="131"/>
      <c r="BR409" s="54"/>
      <c r="BS409" s="367"/>
      <c r="BT409" s="131"/>
      <c r="BU409" s="54"/>
      <c r="BV409" s="367"/>
      <c r="BW409" s="131"/>
      <c r="BX409" s="54"/>
      <c r="BY409" s="367"/>
      <c r="BZ409" s="131"/>
      <c r="CA409" s="54"/>
      <c r="CB409" s="367"/>
      <c r="CC409" s="131"/>
      <c r="CD409" s="54"/>
      <c r="CE409" s="367"/>
      <c r="CF409" s="131"/>
      <c r="CG409" s="54"/>
    </row>
    <row r="410" spans="30:85" x14ac:dyDescent="0.25">
      <c r="AD410" s="375" t="s">
        <v>988</v>
      </c>
      <c r="AE410" s="375" t="s">
        <v>998</v>
      </c>
      <c r="AF410" s="125" t="s">
        <v>115</v>
      </c>
      <c r="AG410" s="366"/>
      <c r="AH410" s="368"/>
      <c r="AI410" s="232"/>
      <c r="AJ410" s="366"/>
      <c r="AK410" s="368"/>
      <c r="AL410" s="232"/>
      <c r="AM410" s="366"/>
      <c r="AN410" s="368"/>
      <c r="AO410" s="232"/>
      <c r="AP410" s="366"/>
      <c r="AQ410" s="368"/>
      <c r="AR410" s="232"/>
      <c r="AS410" s="366"/>
      <c r="AT410" s="368"/>
      <c r="AU410" s="232"/>
      <c r="AV410" s="366"/>
      <c r="AW410" s="368"/>
      <c r="AX410" s="232"/>
      <c r="AY410" s="366"/>
      <c r="AZ410" s="368"/>
      <c r="BA410" s="232"/>
      <c r="BB410" s="366"/>
      <c r="BC410" s="368"/>
      <c r="BD410" s="232"/>
      <c r="BG410" s="375" t="s">
        <v>988</v>
      </c>
      <c r="BH410" s="375" t="s">
        <v>998</v>
      </c>
      <c r="BI410" s="125" t="s">
        <v>115</v>
      </c>
      <c r="BJ410" s="366"/>
      <c r="BK410" s="368"/>
      <c r="BL410" s="232"/>
      <c r="BM410" s="366"/>
      <c r="BN410" s="368"/>
      <c r="BO410" s="232"/>
      <c r="BP410" s="366"/>
      <c r="BQ410" s="368"/>
      <c r="BR410" s="232"/>
      <c r="BS410" s="366"/>
      <c r="BT410" s="368"/>
      <c r="BU410" s="232"/>
      <c r="BV410" s="366"/>
      <c r="BW410" s="368"/>
      <c r="BX410" s="232"/>
      <c r="BY410" s="366"/>
      <c r="BZ410" s="368"/>
      <c r="CA410" s="232"/>
      <c r="CB410" s="366"/>
      <c r="CC410" s="368"/>
      <c r="CD410" s="232"/>
      <c r="CE410" s="366"/>
      <c r="CF410" s="368"/>
      <c r="CG410" s="232"/>
    </row>
    <row r="411" spans="30:85" x14ac:dyDescent="0.25">
      <c r="AD411" s="376"/>
      <c r="AE411" s="376" t="s">
        <v>998</v>
      </c>
      <c r="AF411" s="96" t="s">
        <v>990</v>
      </c>
      <c r="AG411" s="65"/>
      <c r="AH411" s="53"/>
      <c r="AI411" s="68"/>
      <c r="AJ411" s="65"/>
      <c r="AK411" s="53"/>
      <c r="AL411" s="68"/>
      <c r="AM411" s="65"/>
      <c r="AN411" s="53"/>
      <c r="AO411" s="68"/>
      <c r="AP411" s="65"/>
      <c r="AQ411" s="53"/>
      <c r="AR411" s="68"/>
      <c r="AS411" s="65"/>
      <c r="AT411" s="53"/>
      <c r="AU411" s="68"/>
      <c r="AV411" s="65"/>
      <c r="AW411" s="53"/>
      <c r="AX411" s="68"/>
      <c r="AY411" s="65"/>
      <c r="AZ411" s="53"/>
      <c r="BA411" s="68"/>
      <c r="BB411" s="65"/>
      <c r="BC411" s="53"/>
      <c r="BD411" s="68"/>
      <c r="BG411" s="376"/>
      <c r="BH411" s="376" t="s">
        <v>998</v>
      </c>
      <c r="BI411" s="96" t="s">
        <v>990</v>
      </c>
      <c r="BJ411" s="65"/>
      <c r="BK411" s="53"/>
      <c r="BL411" s="68"/>
      <c r="BM411" s="65"/>
      <c r="BN411" s="53"/>
      <c r="BO411" s="68"/>
      <c r="BP411" s="65"/>
      <c r="BQ411" s="53"/>
      <c r="BR411" s="68"/>
      <c r="BS411" s="65"/>
      <c r="BT411" s="53"/>
      <c r="BU411" s="68"/>
      <c r="BV411" s="65"/>
      <c r="BW411" s="53"/>
      <c r="BX411" s="68"/>
      <c r="BY411" s="65"/>
      <c r="BZ411" s="53"/>
      <c r="CA411" s="68"/>
      <c r="CB411" s="65"/>
      <c r="CC411" s="53"/>
      <c r="CD411" s="68"/>
      <c r="CE411" s="65"/>
      <c r="CF411" s="53"/>
      <c r="CG411" s="68"/>
    </row>
    <row r="412" spans="30:85" ht="15.75" thickBot="1" x14ac:dyDescent="0.3">
      <c r="AD412" s="377"/>
      <c r="AE412" s="377" t="s">
        <v>998</v>
      </c>
      <c r="AF412" s="97" t="s">
        <v>991</v>
      </c>
      <c r="AG412" s="367"/>
      <c r="AH412" s="131"/>
      <c r="AI412" s="54"/>
      <c r="AJ412" s="367"/>
      <c r="AK412" s="131"/>
      <c r="AL412" s="54"/>
      <c r="AM412" s="367"/>
      <c r="AN412" s="131"/>
      <c r="AO412" s="54"/>
      <c r="AP412" s="367"/>
      <c r="AQ412" s="131"/>
      <c r="AR412" s="54"/>
      <c r="AS412" s="367"/>
      <c r="AT412" s="131"/>
      <c r="AU412" s="54"/>
      <c r="AV412" s="367"/>
      <c r="AW412" s="131"/>
      <c r="AX412" s="54"/>
      <c r="AY412" s="367"/>
      <c r="AZ412" s="131"/>
      <c r="BA412" s="54"/>
      <c r="BB412" s="367"/>
      <c r="BC412" s="131"/>
      <c r="BD412" s="54"/>
      <c r="BG412" s="377"/>
      <c r="BH412" s="377" t="s">
        <v>998</v>
      </c>
      <c r="BI412" s="97" t="s">
        <v>991</v>
      </c>
      <c r="BJ412" s="367"/>
      <c r="BK412" s="131"/>
      <c r="BL412" s="54"/>
      <c r="BM412" s="367"/>
      <c r="BN412" s="131"/>
      <c r="BO412" s="54"/>
      <c r="BP412" s="367"/>
      <c r="BQ412" s="131"/>
      <c r="BR412" s="54"/>
      <c r="BS412" s="367"/>
      <c r="BT412" s="131"/>
      <c r="BU412" s="54"/>
      <c r="BV412" s="367"/>
      <c r="BW412" s="131"/>
      <c r="BX412" s="54"/>
      <c r="BY412" s="367"/>
      <c r="BZ412" s="131"/>
      <c r="CA412" s="54"/>
      <c r="CB412" s="367"/>
      <c r="CC412" s="131"/>
      <c r="CD412" s="54"/>
      <c r="CE412" s="367"/>
      <c r="CF412" s="131"/>
      <c r="CG412" s="54"/>
    </row>
    <row r="413" spans="30:85" x14ac:dyDescent="0.25">
      <c r="AD413" s="375" t="s">
        <v>3050</v>
      </c>
      <c r="AE413" s="375" t="s">
        <v>998</v>
      </c>
      <c r="AF413" s="125" t="s">
        <v>115</v>
      </c>
      <c r="AG413" s="366"/>
      <c r="AH413" s="368"/>
      <c r="AI413" s="232"/>
      <c r="AJ413" s="366"/>
      <c r="AK413" s="368"/>
      <c r="AL413" s="232"/>
      <c r="AM413" s="366"/>
      <c r="AN413" s="368"/>
      <c r="AO413" s="232"/>
      <c r="AP413" s="366"/>
      <c r="AQ413" s="368"/>
      <c r="AR413" s="232"/>
      <c r="AS413" s="366"/>
      <c r="AT413" s="368"/>
      <c r="AU413" s="232"/>
      <c r="AV413" s="366"/>
      <c r="AW413" s="368"/>
      <c r="AX413" s="232"/>
      <c r="AY413" s="366"/>
      <c r="AZ413" s="368"/>
      <c r="BA413" s="232"/>
      <c r="BB413" s="366"/>
      <c r="BC413" s="368"/>
      <c r="BD413" s="232"/>
      <c r="BG413" s="375" t="s">
        <v>3050</v>
      </c>
      <c r="BH413" s="375" t="s">
        <v>998</v>
      </c>
      <c r="BI413" s="125" t="s">
        <v>115</v>
      </c>
      <c r="BJ413" s="366"/>
      <c r="BK413" s="368"/>
      <c r="BL413" s="232"/>
      <c r="BM413" s="366"/>
      <c r="BN413" s="368"/>
      <c r="BO413" s="232"/>
      <c r="BP413" s="366"/>
      <c r="BQ413" s="368"/>
      <c r="BR413" s="232"/>
      <c r="BS413" s="366"/>
      <c r="BT413" s="368"/>
      <c r="BU413" s="232"/>
      <c r="BV413" s="366"/>
      <c r="BW413" s="368"/>
      <c r="BX413" s="232"/>
      <c r="BY413" s="366"/>
      <c r="BZ413" s="368"/>
      <c r="CA413" s="232"/>
      <c r="CB413" s="366"/>
      <c r="CC413" s="368"/>
      <c r="CD413" s="232"/>
      <c r="CE413" s="366"/>
      <c r="CF413" s="368"/>
      <c r="CG413" s="232"/>
    </row>
    <row r="414" spans="30:85" x14ac:dyDescent="0.25">
      <c r="AD414" s="376"/>
      <c r="AE414" s="376" t="s">
        <v>998</v>
      </c>
      <c r="AF414" s="96" t="s">
        <v>990</v>
      </c>
      <c r="AG414" s="129"/>
      <c r="AH414" s="52"/>
      <c r="AI414" s="66"/>
      <c r="AJ414" s="129"/>
      <c r="AK414" s="52"/>
      <c r="AL414" s="66"/>
      <c r="AM414" s="129"/>
      <c r="AN414" s="52"/>
      <c r="AO414" s="66"/>
      <c r="AP414" s="129"/>
      <c r="AQ414" s="52"/>
      <c r="AR414" s="66"/>
      <c r="AS414" s="129"/>
      <c r="AT414" s="52"/>
      <c r="AU414" s="66"/>
      <c r="AV414" s="129"/>
      <c r="AW414" s="52"/>
      <c r="AX414" s="66"/>
      <c r="AY414" s="129"/>
      <c r="AZ414" s="52"/>
      <c r="BA414" s="66"/>
      <c r="BB414" s="129"/>
      <c r="BC414" s="52"/>
      <c r="BD414" s="66"/>
      <c r="BG414" s="376"/>
      <c r="BH414" s="376" t="s">
        <v>998</v>
      </c>
      <c r="BI414" s="96" t="s">
        <v>990</v>
      </c>
      <c r="BJ414" s="129"/>
      <c r="BK414" s="52"/>
      <c r="BL414" s="66"/>
      <c r="BM414" s="129"/>
      <c r="BN414" s="52"/>
      <c r="BO414" s="66"/>
      <c r="BP414" s="129"/>
      <c r="BQ414" s="52"/>
      <c r="BR414" s="66"/>
      <c r="BS414" s="129"/>
      <c r="BT414" s="52"/>
      <c r="BU414" s="66"/>
      <c r="BV414" s="129"/>
      <c r="BW414" s="52"/>
      <c r="BX414" s="66"/>
      <c r="BY414" s="129"/>
      <c r="BZ414" s="52"/>
      <c r="CA414" s="66"/>
      <c r="CB414" s="129"/>
      <c r="CC414" s="52"/>
      <c r="CD414" s="66"/>
      <c r="CE414" s="129"/>
      <c r="CF414" s="52"/>
      <c r="CG414" s="66"/>
    </row>
    <row r="415" spans="30:85" ht="15.75" thickBot="1" x14ac:dyDescent="0.3">
      <c r="AD415" s="377"/>
      <c r="AE415" s="377" t="s">
        <v>998</v>
      </c>
      <c r="AF415" s="97" t="s">
        <v>991</v>
      </c>
      <c r="AG415" s="50"/>
      <c r="AH415" s="130"/>
      <c r="AI415" s="51"/>
      <c r="AJ415" s="50"/>
      <c r="AK415" s="130"/>
      <c r="AL415" s="51"/>
      <c r="AM415" s="50"/>
      <c r="AN415" s="130"/>
      <c r="AO415" s="51"/>
      <c r="AP415" s="50"/>
      <c r="AQ415" s="130"/>
      <c r="AR415" s="51"/>
      <c r="AS415" s="50"/>
      <c r="AT415" s="130"/>
      <c r="AU415" s="51"/>
      <c r="AV415" s="50"/>
      <c r="AW415" s="130"/>
      <c r="AX415" s="51"/>
      <c r="AY415" s="50"/>
      <c r="AZ415" s="130"/>
      <c r="BA415" s="51"/>
      <c r="BB415" s="50"/>
      <c r="BC415" s="130"/>
      <c r="BD415" s="51"/>
      <c r="BG415" s="377"/>
      <c r="BH415" s="377" t="s">
        <v>998</v>
      </c>
      <c r="BI415" s="97" t="s">
        <v>991</v>
      </c>
      <c r="BJ415" s="50"/>
      <c r="BK415" s="130"/>
      <c r="BL415" s="51"/>
      <c r="BM415" s="50"/>
      <c r="BN415" s="130"/>
      <c r="BO415" s="51"/>
      <c r="BP415" s="50"/>
      <c r="BQ415" s="130"/>
      <c r="BR415" s="51"/>
      <c r="BS415" s="50"/>
      <c r="BT415" s="130"/>
      <c r="BU415" s="51"/>
      <c r="BV415" s="50"/>
      <c r="BW415" s="130"/>
      <c r="BX415" s="51"/>
      <c r="BY415" s="50"/>
      <c r="BZ415" s="130"/>
      <c r="CA415" s="51"/>
      <c r="CB415" s="50"/>
      <c r="CC415" s="130"/>
      <c r="CD415" s="51"/>
      <c r="CE415" s="50"/>
      <c r="CF415" s="130"/>
      <c r="CG415" s="51"/>
    </row>
    <row r="416" spans="30:85" ht="15.75" thickBot="1" x14ac:dyDescent="0.3">
      <c r="AD416" s="378" t="s">
        <v>986</v>
      </c>
      <c r="AE416" s="378" t="s">
        <v>115</v>
      </c>
      <c r="AF416" s="363" t="s">
        <v>989</v>
      </c>
      <c r="AG416" s="356"/>
      <c r="AH416" s="358"/>
      <c r="AI416" s="121"/>
      <c r="AJ416" s="356"/>
      <c r="AK416" s="358"/>
      <c r="AL416" s="431" t="s">
        <v>667</v>
      </c>
      <c r="AM416" s="356"/>
      <c r="AN416" s="358"/>
      <c r="AO416" s="121"/>
      <c r="AP416" s="356"/>
      <c r="AQ416" s="358"/>
      <c r="AR416" s="121"/>
      <c r="AS416" s="356"/>
      <c r="AT416" s="358"/>
      <c r="AU416" s="121"/>
      <c r="AV416" s="356"/>
      <c r="AW416" s="358"/>
      <c r="AX416" s="121"/>
      <c r="AY416" s="356"/>
      <c r="AZ416" s="358"/>
      <c r="BA416" s="121"/>
      <c r="BB416" s="356"/>
      <c r="BC416" s="358"/>
      <c r="BD416" s="121"/>
      <c r="BG416" s="378" t="s">
        <v>986</v>
      </c>
      <c r="BH416" s="378" t="s">
        <v>115</v>
      </c>
      <c r="BI416" s="363" t="s">
        <v>989</v>
      </c>
      <c r="BJ416" s="356"/>
      <c r="BK416" s="358"/>
      <c r="BL416" s="121"/>
      <c r="BM416" s="356"/>
      <c r="BN416" s="358"/>
      <c r="BO416" s="121"/>
      <c r="BP416" s="356"/>
      <c r="BQ416" s="358"/>
      <c r="BR416" s="121"/>
      <c r="BS416" s="356"/>
      <c r="BT416" s="358"/>
      <c r="BU416" s="121"/>
      <c r="BV416" s="356"/>
      <c r="BW416" s="358"/>
      <c r="BX416" s="121"/>
      <c r="BY416" s="356"/>
      <c r="BZ416" s="358"/>
      <c r="CA416" s="121"/>
      <c r="CB416" s="356"/>
      <c r="CC416" s="358"/>
      <c r="CD416" s="121"/>
      <c r="CE416" s="356"/>
      <c r="CF416" s="358"/>
      <c r="CG416" s="121"/>
    </row>
    <row r="417" spans="30:85" ht="15.75" thickBot="1" x14ac:dyDescent="0.3">
      <c r="AD417" s="379" t="s">
        <v>987</v>
      </c>
      <c r="AE417" s="379" t="s">
        <v>115</v>
      </c>
      <c r="AF417" s="97" t="s">
        <v>989</v>
      </c>
      <c r="AG417" s="367"/>
      <c r="AH417" s="131"/>
      <c r="AI417" s="54"/>
      <c r="AJ417" s="367"/>
      <c r="AK417" s="131"/>
      <c r="AL417" s="429" t="s">
        <v>667</v>
      </c>
      <c r="AM417" s="367"/>
      <c r="AN417" s="131"/>
      <c r="AO417" s="54"/>
      <c r="AP417" s="367"/>
      <c r="AQ417" s="131"/>
      <c r="AR417" s="54"/>
      <c r="AS417" s="367"/>
      <c r="AT417" s="131"/>
      <c r="AU417" s="54"/>
      <c r="AV417" s="367"/>
      <c r="AW417" s="131"/>
      <c r="AX417" s="54"/>
      <c r="AY417" s="367"/>
      <c r="AZ417" s="131"/>
      <c r="BA417" s="54"/>
      <c r="BB417" s="367"/>
      <c r="BC417" s="131"/>
      <c r="BD417" s="54"/>
      <c r="BG417" s="379" t="s">
        <v>987</v>
      </c>
      <c r="BH417" s="379" t="s">
        <v>115</v>
      </c>
      <c r="BI417" s="97" t="s">
        <v>989</v>
      </c>
      <c r="BJ417" s="367"/>
      <c r="BK417" s="131"/>
      <c r="BL417" s="54"/>
      <c r="BM417" s="367"/>
      <c r="BN417" s="131"/>
      <c r="BO417" s="54"/>
      <c r="BP417" s="367"/>
      <c r="BQ417" s="131"/>
      <c r="BR417" s="54"/>
      <c r="BS417" s="367"/>
      <c r="BT417" s="131"/>
      <c r="BU417" s="54"/>
      <c r="BV417" s="367"/>
      <c r="BW417" s="131"/>
      <c r="BX417" s="54"/>
      <c r="BY417" s="367"/>
      <c r="BZ417" s="131"/>
      <c r="CA417" s="54"/>
      <c r="CB417" s="367"/>
      <c r="CC417" s="131"/>
      <c r="CD417" s="54"/>
      <c r="CE417" s="367"/>
      <c r="CF417" s="131"/>
      <c r="CG417" s="54"/>
    </row>
    <row r="418" spans="30:85" ht="15.75" thickBot="1" x14ac:dyDescent="0.3">
      <c r="AD418" s="379" t="s">
        <v>988</v>
      </c>
      <c r="AE418" s="379" t="s">
        <v>115</v>
      </c>
      <c r="AF418" s="97" t="s">
        <v>989</v>
      </c>
      <c r="AG418" s="50"/>
      <c r="AH418" s="130"/>
      <c r="AI418" s="51"/>
      <c r="AJ418" s="50"/>
      <c r="AK418" s="130"/>
      <c r="AL418" s="51"/>
      <c r="AM418" s="50"/>
      <c r="AN418" s="130"/>
      <c r="AO418" s="51"/>
      <c r="AP418" s="50"/>
      <c r="AQ418" s="130"/>
      <c r="AR418" s="51"/>
      <c r="AS418" s="50"/>
      <c r="AT418" s="130"/>
      <c r="AU418" s="51"/>
      <c r="AV418" s="50"/>
      <c r="AW418" s="130"/>
      <c r="AX418" s="51"/>
      <c r="AY418" s="50"/>
      <c r="AZ418" s="130"/>
      <c r="BA418" s="51"/>
      <c r="BB418" s="50"/>
      <c r="BC418" s="130"/>
      <c r="BD418" s="51"/>
      <c r="BG418" s="379" t="s">
        <v>988</v>
      </c>
      <c r="BH418" s="379" t="s">
        <v>115</v>
      </c>
      <c r="BI418" s="97" t="s">
        <v>989</v>
      </c>
      <c r="BJ418" s="50"/>
      <c r="BK418" s="130"/>
      <c r="BL418" s="51"/>
      <c r="BM418" s="50"/>
      <c r="BN418" s="130"/>
      <c r="BO418" s="51"/>
      <c r="BP418" s="50"/>
      <c r="BQ418" s="130"/>
      <c r="BR418" s="51"/>
      <c r="BS418" s="50"/>
      <c r="BT418" s="130"/>
      <c r="BU418" s="51"/>
      <c r="BV418" s="50"/>
      <c r="BW418" s="130"/>
      <c r="BX418" s="51"/>
      <c r="BY418" s="50"/>
      <c r="BZ418" s="130"/>
      <c r="CA418" s="51"/>
      <c r="CB418" s="50"/>
      <c r="CC418" s="130"/>
      <c r="CD418" s="51"/>
      <c r="CE418" s="50"/>
      <c r="CF418" s="130"/>
      <c r="CG418" s="51"/>
    </row>
    <row r="419" spans="30:85" ht="15.75" thickBot="1" x14ac:dyDescent="0.3">
      <c r="AD419" s="379" t="s">
        <v>3050</v>
      </c>
      <c r="AE419" s="379" t="s">
        <v>115</v>
      </c>
      <c r="AF419" s="97" t="s">
        <v>989</v>
      </c>
      <c r="AG419" s="50"/>
      <c r="AH419" s="130"/>
      <c r="AI419" s="51"/>
      <c r="AJ419" s="50"/>
      <c r="AK419" s="130"/>
      <c r="AL419" s="51"/>
      <c r="AM419" s="50"/>
      <c r="AN419" s="130"/>
      <c r="AO419" s="51"/>
      <c r="AP419" s="50"/>
      <c r="AQ419" s="130"/>
      <c r="AR419" s="51"/>
      <c r="AS419" s="50"/>
      <c r="AT419" s="130"/>
      <c r="AU419" s="51"/>
      <c r="AV419" s="50"/>
      <c r="AW419" s="130"/>
      <c r="AX419" s="51"/>
      <c r="AY419" s="50"/>
      <c r="AZ419" s="130"/>
      <c r="BA419" s="51"/>
      <c r="BB419" s="50"/>
      <c r="BC419" s="130"/>
      <c r="BD419" s="51"/>
      <c r="BG419" s="379" t="s">
        <v>3050</v>
      </c>
      <c r="BH419" s="379" t="s">
        <v>115</v>
      </c>
      <c r="BI419" s="97" t="s">
        <v>989</v>
      </c>
      <c r="BJ419" s="50"/>
      <c r="BK419" s="130"/>
      <c r="BL419" s="51"/>
      <c r="BM419" s="50"/>
      <c r="BN419" s="130"/>
      <c r="BO419" s="51"/>
      <c r="BP419" s="50"/>
      <c r="BQ419" s="130"/>
      <c r="BR419" s="51"/>
      <c r="BS419" s="50"/>
      <c r="BT419" s="130"/>
      <c r="BU419" s="51"/>
      <c r="BV419" s="50"/>
      <c r="BW419" s="130"/>
      <c r="BX419" s="51"/>
      <c r="BY419" s="50"/>
      <c r="BZ419" s="130"/>
      <c r="CA419" s="51"/>
      <c r="CB419" s="50"/>
      <c r="CC419" s="130"/>
      <c r="CD419" s="51"/>
      <c r="CE419" s="50"/>
      <c r="CF419" s="130"/>
      <c r="CG419" s="51"/>
    </row>
    <row r="421" spans="30:85" ht="15.75" thickBot="1" x14ac:dyDescent="0.3"/>
    <row r="422" spans="30:85" ht="15.75" thickBot="1" x14ac:dyDescent="0.3">
      <c r="AD422" s="625" t="s">
        <v>86</v>
      </c>
      <c r="AE422" s="185"/>
      <c r="AF422" s="185"/>
      <c r="AG422" s="370" t="s">
        <v>997</v>
      </c>
      <c r="AH422" s="448" t="s">
        <v>3051</v>
      </c>
      <c r="AI422" s="148"/>
      <c r="AJ422" s="370" t="s">
        <v>997</v>
      </c>
      <c r="AK422" s="448" t="s">
        <v>3052</v>
      </c>
      <c r="AL422" s="148"/>
      <c r="AM422" s="370" t="s">
        <v>997</v>
      </c>
      <c r="AN422" s="448" t="s">
        <v>3053</v>
      </c>
      <c r="AO422" s="148"/>
      <c r="AP422" s="370" t="s">
        <v>997</v>
      </c>
      <c r="AQ422" s="448" t="s">
        <v>3054</v>
      </c>
      <c r="AR422" s="148"/>
      <c r="AS422" s="370" t="s">
        <v>997</v>
      </c>
      <c r="AT422" s="448" t="s">
        <v>3055</v>
      </c>
      <c r="AU422" s="148"/>
      <c r="AV422" s="370" t="s">
        <v>997</v>
      </c>
      <c r="AW422" s="448" t="s">
        <v>3056</v>
      </c>
      <c r="AX422" s="148"/>
      <c r="AY422" s="370" t="s">
        <v>997</v>
      </c>
      <c r="AZ422" s="448" t="s">
        <v>3057</v>
      </c>
      <c r="BA422" s="148"/>
      <c r="BB422" s="370" t="s">
        <v>997</v>
      </c>
      <c r="BC422" s="624" t="s">
        <v>3058</v>
      </c>
      <c r="BD422" s="148"/>
      <c r="BG422" s="625" t="s">
        <v>3062</v>
      </c>
      <c r="BH422" s="185"/>
      <c r="BI422" s="185"/>
      <c r="BJ422" s="370" t="s">
        <v>997</v>
      </c>
      <c r="BK422" s="448" t="s">
        <v>3051</v>
      </c>
      <c r="BL422" s="148"/>
      <c r="BM422" s="370" t="s">
        <v>997</v>
      </c>
      <c r="BN422" s="448" t="s">
        <v>3052</v>
      </c>
      <c r="BO422" s="148"/>
      <c r="BP422" s="370" t="s">
        <v>997</v>
      </c>
      <c r="BQ422" s="448" t="s">
        <v>3053</v>
      </c>
      <c r="BR422" s="148"/>
      <c r="BS422" s="370" t="s">
        <v>997</v>
      </c>
      <c r="BT422" s="448" t="s">
        <v>3054</v>
      </c>
      <c r="BU422" s="148"/>
      <c r="BV422" s="370" t="s">
        <v>997</v>
      </c>
      <c r="BW422" s="448" t="s">
        <v>3055</v>
      </c>
      <c r="BX422" s="148"/>
      <c r="BY422" s="370" t="s">
        <v>997</v>
      </c>
      <c r="BZ422" s="448" t="s">
        <v>3056</v>
      </c>
      <c r="CA422" s="148"/>
      <c r="CB422" s="370" t="s">
        <v>997</v>
      </c>
      <c r="CC422" s="448" t="s">
        <v>3057</v>
      </c>
      <c r="CD422" s="148"/>
      <c r="CE422" s="370" t="s">
        <v>997</v>
      </c>
      <c r="CF422" s="624" t="s">
        <v>3058</v>
      </c>
      <c r="CG422" s="148"/>
    </row>
    <row r="423" spans="30:85" ht="15.75" thickBot="1" x14ac:dyDescent="0.3">
      <c r="AD423" s="364" t="s">
        <v>993</v>
      </c>
      <c r="AE423" s="369" t="s">
        <v>999</v>
      </c>
      <c r="AF423" s="369" t="s">
        <v>93</v>
      </c>
      <c r="AG423" s="371" t="s">
        <v>70</v>
      </c>
      <c r="AH423" s="154" t="s">
        <v>995</v>
      </c>
      <c r="AI423" s="155" t="s">
        <v>251</v>
      </c>
      <c r="AJ423" s="371" t="s">
        <v>70</v>
      </c>
      <c r="AK423" s="154" t="s">
        <v>995</v>
      </c>
      <c r="AL423" s="155" t="s">
        <v>251</v>
      </c>
      <c r="AM423" s="371" t="s">
        <v>70</v>
      </c>
      <c r="AN423" s="154" t="s">
        <v>995</v>
      </c>
      <c r="AO423" s="155" t="s">
        <v>251</v>
      </c>
      <c r="AP423" s="371" t="s">
        <v>70</v>
      </c>
      <c r="AQ423" s="154" t="s">
        <v>995</v>
      </c>
      <c r="AR423" s="155" t="s">
        <v>251</v>
      </c>
      <c r="AS423" s="371" t="s">
        <v>70</v>
      </c>
      <c r="AT423" s="154" t="s">
        <v>995</v>
      </c>
      <c r="AU423" s="155" t="s">
        <v>251</v>
      </c>
      <c r="AV423" s="371" t="s">
        <v>70</v>
      </c>
      <c r="AW423" s="154" t="s">
        <v>995</v>
      </c>
      <c r="AX423" s="155" t="s">
        <v>251</v>
      </c>
      <c r="AY423" s="371" t="s">
        <v>70</v>
      </c>
      <c r="AZ423" s="154" t="s">
        <v>995</v>
      </c>
      <c r="BA423" s="155" t="s">
        <v>251</v>
      </c>
      <c r="BB423" s="371" t="s">
        <v>70</v>
      </c>
      <c r="BC423" s="154" t="s">
        <v>995</v>
      </c>
      <c r="BD423" s="155" t="s">
        <v>251</v>
      </c>
      <c r="BG423" s="364" t="s">
        <v>993</v>
      </c>
      <c r="BH423" s="369" t="s">
        <v>999</v>
      </c>
      <c r="BI423" s="369" t="s">
        <v>93</v>
      </c>
      <c r="BJ423" s="371" t="s">
        <v>70</v>
      </c>
      <c r="BK423" s="154" t="s">
        <v>995</v>
      </c>
      <c r="BL423" s="155" t="s">
        <v>251</v>
      </c>
      <c r="BM423" s="371" t="s">
        <v>70</v>
      </c>
      <c r="BN423" s="154" t="s">
        <v>995</v>
      </c>
      <c r="BO423" s="155" t="s">
        <v>251</v>
      </c>
      <c r="BP423" s="371" t="s">
        <v>70</v>
      </c>
      <c r="BQ423" s="154" t="s">
        <v>995</v>
      </c>
      <c r="BR423" s="155" t="s">
        <v>251</v>
      </c>
      <c r="BS423" s="371" t="s">
        <v>70</v>
      </c>
      <c r="BT423" s="154" t="s">
        <v>995</v>
      </c>
      <c r="BU423" s="155" t="s">
        <v>251</v>
      </c>
      <c r="BV423" s="371" t="s">
        <v>70</v>
      </c>
      <c r="BW423" s="154" t="s">
        <v>995</v>
      </c>
      <c r="BX423" s="155" t="s">
        <v>251</v>
      </c>
      <c r="BY423" s="371" t="s">
        <v>70</v>
      </c>
      <c r="BZ423" s="154" t="s">
        <v>995</v>
      </c>
      <c r="CA423" s="155" t="s">
        <v>251</v>
      </c>
      <c r="CB423" s="371" t="s">
        <v>70</v>
      </c>
      <c r="CC423" s="154" t="s">
        <v>995</v>
      </c>
      <c r="CD423" s="155" t="s">
        <v>251</v>
      </c>
      <c r="CE423" s="371" t="s">
        <v>70</v>
      </c>
      <c r="CF423" s="154" t="s">
        <v>995</v>
      </c>
      <c r="CG423" s="155" t="s">
        <v>251</v>
      </c>
    </row>
    <row r="424" spans="30:85" x14ac:dyDescent="0.25">
      <c r="AD424" s="372" t="s">
        <v>986</v>
      </c>
      <c r="AE424" s="372" t="s">
        <v>115</v>
      </c>
      <c r="AF424" s="125" t="s">
        <v>115</v>
      </c>
      <c r="AG424" s="366" t="s">
        <v>246</v>
      </c>
      <c r="AH424" s="368" t="s">
        <v>1034</v>
      </c>
      <c r="AI424" s="232">
        <v>-1</v>
      </c>
      <c r="AJ424" s="366"/>
      <c r="AK424" s="368"/>
      <c r="AL424" s="232"/>
      <c r="AM424" s="366"/>
      <c r="AN424" s="368"/>
      <c r="AO424" s="232"/>
      <c r="AP424" s="366"/>
      <c r="AQ424" s="368"/>
      <c r="AR424" s="232"/>
      <c r="AS424" s="366"/>
      <c r="AT424" s="368"/>
      <c r="AU424" s="232"/>
      <c r="AV424" s="366"/>
      <c r="AW424" s="368"/>
      <c r="AX424" s="232"/>
      <c r="AY424" s="366"/>
      <c r="AZ424" s="368"/>
      <c r="BA424" s="232"/>
      <c r="BB424" s="366"/>
      <c r="BC424" s="368"/>
      <c r="BD424" s="232"/>
      <c r="BG424" s="372" t="s">
        <v>986</v>
      </c>
      <c r="BH424" s="372" t="s">
        <v>115</v>
      </c>
      <c r="BI424" s="125" t="s">
        <v>115</v>
      </c>
      <c r="BJ424" s="366"/>
      <c r="BK424" s="368"/>
      <c r="BL424" s="232"/>
      <c r="BM424" s="366"/>
      <c r="BN424" s="368"/>
      <c r="BO424" s="232"/>
      <c r="BP424" s="366"/>
      <c r="BQ424" s="368"/>
      <c r="BR424" s="232"/>
      <c r="BS424" s="366"/>
      <c r="BT424" s="368"/>
      <c r="BU424" s="232"/>
      <c r="BV424" s="366"/>
      <c r="BW424" s="368"/>
      <c r="BX424" s="232"/>
      <c r="BY424" s="366"/>
      <c r="BZ424" s="368"/>
      <c r="CA424" s="232"/>
      <c r="CB424" s="366"/>
      <c r="CC424" s="368"/>
      <c r="CD424" s="232"/>
      <c r="CE424" s="366"/>
      <c r="CF424" s="368"/>
      <c r="CG424" s="232"/>
    </row>
    <row r="425" spans="30:85" x14ac:dyDescent="0.25">
      <c r="AD425" s="373"/>
      <c r="AE425" s="373" t="s">
        <v>115</v>
      </c>
      <c r="AF425" s="96" t="s">
        <v>990</v>
      </c>
      <c r="AG425" s="65"/>
      <c r="AH425" s="53"/>
      <c r="AI425" s="68"/>
      <c r="AJ425" s="65"/>
      <c r="AK425" s="53"/>
      <c r="AL425" s="68"/>
      <c r="AM425" s="65"/>
      <c r="AN425" s="53"/>
      <c r="AO425" s="68"/>
      <c r="AP425" s="65"/>
      <c r="AQ425" s="53"/>
      <c r="AR425" s="68"/>
      <c r="AS425" s="65"/>
      <c r="AT425" s="53"/>
      <c r="AU425" s="68"/>
      <c r="AV425" s="65"/>
      <c r="AW425" s="53"/>
      <c r="AX425" s="68"/>
      <c r="AY425" s="65"/>
      <c r="AZ425" s="53"/>
      <c r="BA425" s="68"/>
      <c r="BB425" s="65"/>
      <c r="BC425" s="53"/>
      <c r="BD425" s="68"/>
      <c r="BG425" s="373"/>
      <c r="BH425" s="373" t="s">
        <v>115</v>
      </c>
      <c r="BI425" s="96" t="s">
        <v>990</v>
      </c>
      <c r="BJ425" s="65"/>
      <c r="BK425" s="53"/>
      <c r="BL425" s="68"/>
      <c r="BM425" s="65"/>
      <c r="BN425" s="53"/>
      <c r="BO425" s="68"/>
      <c r="BP425" s="65"/>
      <c r="BQ425" s="53"/>
      <c r="BR425" s="68"/>
      <c r="BS425" s="65"/>
      <c r="BT425" s="53"/>
      <c r="BU425" s="68"/>
      <c r="BV425" s="65"/>
      <c r="BW425" s="53"/>
      <c r="BX425" s="68"/>
      <c r="BY425" s="65"/>
      <c r="BZ425" s="53"/>
      <c r="CA425" s="68"/>
      <c r="CB425" s="65"/>
      <c r="CC425" s="53"/>
      <c r="CD425" s="68"/>
      <c r="CE425" s="65"/>
      <c r="CF425" s="53"/>
      <c r="CG425" s="68"/>
    </row>
    <row r="426" spans="30:85" ht="15.75" thickBot="1" x14ac:dyDescent="0.3">
      <c r="AD426" s="374"/>
      <c r="AE426" s="374" t="s">
        <v>115</v>
      </c>
      <c r="AF426" s="97" t="s">
        <v>991</v>
      </c>
      <c r="AG426" s="367"/>
      <c r="AH426" s="131"/>
      <c r="AI426" s="54"/>
      <c r="AJ426" s="367"/>
      <c r="AK426" s="131"/>
      <c r="AL426" s="54"/>
      <c r="AM426" s="367"/>
      <c r="AN426" s="131"/>
      <c r="AO426" s="54"/>
      <c r="AP426" s="367"/>
      <c r="AQ426" s="131"/>
      <c r="AR426" s="54"/>
      <c r="AS426" s="367"/>
      <c r="AT426" s="131"/>
      <c r="AU426" s="54"/>
      <c r="AV426" s="367"/>
      <c r="AW426" s="131"/>
      <c r="AX426" s="54"/>
      <c r="AY426" s="367"/>
      <c r="AZ426" s="131"/>
      <c r="BA426" s="54"/>
      <c r="BB426" s="367"/>
      <c r="BC426" s="131"/>
      <c r="BD426" s="54"/>
      <c r="BG426" s="374"/>
      <c r="BH426" s="374" t="s">
        <v>115</v>
      </c>
      <c r="BI426" s="97" t="s">
        <v>991</v>
      </c>
      <c r="BJ426" s="367"/>
      <c r="BK426" s="131"/>
      <c r="BL426" s="54"/>
      <c r="BM426" s="367"/>
      <c r="BN426" s="131"/>
      <c r="BO426" s="54"/>
      <c r="BP426" s="367"/>
      <c r="BQ426" s="131"/>
      <c r="BR426" s="54"/>
      <c r="BS426" s="367"/>
      <c r="BT426" s="131"/>
      <c r="BU426" s="54"/>
      <c r="BV426" s="367"/>
      <c r="BW426" s="131"/>
      <c r="BX426" s="54"/>
      <c r="BY426" s="367"/>
      <c r="BZ426" s="131"/>
      <c r="CA426" s="54"/>
      <c r="CB426" s="367"/>
      <c r="CC426" s="131"/>
      <c r="CD426" s="54"/>
      <c r="CE426" s="367"/>
      <c r="CF426" s="131"/>
      <c r="CG426" s="54"/>
    </row>
    <row r="427" spans="30:85" x14ac:dyDescent="0.25">
      <c r="AD427" s="372" t="s">
        <v>987</v>
      </c>
      <c r="AE427" s="372" t="s">
        <v>115</v>
      </c>
      <c r="AF427" s="125" t="s">
        <v>115</v>
      </c>
      <c r="AG427" s="366" t="s">
        <v>246</v>
      </c>
      <c r="AH427" s="368" t="s">
        <v>1034</v>
      </c>
      <c r="AI427" s="232">
        <v>1</v>
      </c>
      <c r="AJ427" s="366"/>
      <c r="AK427" s="368"/>
      <c r="AL427" s="232"/>
      <c r="AM427" s="366"/>
      <c r="AN427" s="368"/>
      <c r="AO427" s="232"/>
      <c r="AP427" s="366"/>
      <c r="AQ427" s="368"/>
      <c r="AR427" s="232"/>
      <c r="AS427" s="366"/>
      <c r="AT427" s="368"/>
      <c r="AU427" s="232"/>
      <c r="AV427" s="366"/>
      <c r="AW427" s="368"/>
      <c r="AX427" s="232"/>
      <c r="AY427" s="366"/>
      <c r="AZ427" s="368"/>
      <c r="BA427" s="232"/>
      <c r="BB427" s="366"/>
      <c r="BC427" s="368"/>
      <c r="BD427" s="232"/>
      <c r="BG427" s="372" t="s">
        <v>987</v>
      </c>
      <c r="BH427" s="372" t="s">
        <v>115</v>
      </c>
      <c r="BI427" s="125" t="s">
        <v>115</v>
      </c>
      <c r="BJ427" s="366"/>
      <c r="BK427" s="368"/>
      <c r="BL427" s="232"/>
      <c r="BM427" s="366"/>
      <c r="BN427" s="368"/>
      <c r="BO427" s="232"/>
      <c r="BP427" s="366"/>
      <c r="BQ427" s="368"/>
      <c r="BR427" s="232"/>
      <c r="BS427" s="366"/>
      <c r="BT427" s="368"/>
      <c r="BU427" s="232"/>
      <c r="BV427" s="366"/>
      <c r="BW427" s="368"/>
      <c r="BX427" s="232"/>
      <c r="BY427" s="366"/>
      <c r="BZ427" s="368"/>
      <c r="CA427" s="232"/>
      <c r="CB427" s="366"/>
      <c r="CC427" s="368"/>
      <c r="CD427" s="232"/>
      <c r="CE427" s="366"/>
      <c r="CF427" s="368"/>
      <c r="CG427" s="232"/>
    </row>
    <row r="428" spans="30:85" x14ac:dyDescent="0.25">
      <c r="AD428" s="373"/>
      <c r="AE428" s="373" t="s">
        <v>115</v>
      </c>
      <c r="AF428" s="96" t="s">
        <v>990</v>
      </c>
      <c r="AG428" s="65"/>
      <c r="AH428" s="53"/>
      <c r="AI428" s="68"/>
      <c r="AJ428" s="65"/>
      <c r="AK428" s="53"/>
      <c r="AL428" s="68"/>
      <c r="AM428" s="65"/>
      <c r="AN428" s="53"/>
      <c r="AO428" s="68"/>
      <c r="AP428" s="65"/>
      <c r="AQ428" s="53"/>
      <c r="AR428" s="68"/>
      <c r="AS428" s="65"/>
      <c r="AT428" s="53"/>
      <c r="AU428" s="68"/>
      <c r="AV428" s="65"/>
      <c r="AW428" s="53"/>
      <c r="AX428" s="68"/>
      <c r="AY428" s="65"/>
      <c r="AZ428" s="53"/>
      <c r="BA428" s="68"/>
      <c r="BB428" s="65"/>
      <c r="BC428" s="53"/>
      <c r="BD428" s="68"/>
      <c r="BG428" s="373"/>
      <c r="BH428" s="373" t="s">
        <v>115</v>
      </c>
      <c r="BI428" s="96" t="s">
        <v>990</v>
      </c>
      <c r="BJ428" s="65"/>
      <c r="BK428" s="53"/>
      <c r="BL428" s="68"/>
      <c r="BM428" s="65"/>
      <c r="BN428" s="53"/>
      <c r="BO428" s="68"/>
      <c r="BP428" s="65"/>
      <c r="BQ428" s="53"/>
      <c r="BR428" s="68"/>
      <c r="BS428" s="65"/>
      <c r="BT428" s="53"/>
      <c r="BU428" s="68"/>
      <c r="BV428" s="65"/>
      <c r="BW428" s="53"/>
      <c r="BX428" s="68"/>
      <c r="BY428" s="65"/>
      <c r="BZ428" s="53"/>
      <c r="CA428" s="68"/>
      <c r="CB428" s="65"/>
      <c r="CC428" s="53"/>
      <c r="CD428" s="68"/>
      <c r="CE428" s="65"/>
      <c r="CF428" s="53"/>
      <c r="CG428" s="68"/>
    </row>
    <row r="429" spans="30:85" ht="15.75" thickBot="1" x14ac:dyDescent="0.3">
      <c r="AD429" s="374"/>
      <c r="AE429" s="374" t="s">
        <v>115</v>
      </c>
      <c r="AF429" s="97" t="s">
        <v>991</v>
      </c>
      <c r="AG429" s="367"/>
      <c r="AH429" s="131"/>
      <c r="AI429" s="54"/>
      <c r="AJ429" s="367"/>
      <c r="AK429" s="131"/>
      <c r="AL429" s="54"/>
      <c r="AM429" s="367"/>
      <c r="AN429" s="131"/>
      <c r="AO429" s="54"/>
      <c r="AP429" s="367"/>
      <c r="AQ429" s="131"/>
      <c r="AR429" s="54"/>
      <c r="AS429" s="367"/>
      <c r="AT429" s="131"/>
      <c r="AU429" s="54"/>
      <c r="AV429" s="367"/>
      <c r="AW429" s="131"/>
      <c r="AX429" s="54"/>
      <c r="AY429" s="367"/>
      <c r="AZ429" s="131"/>
      <c r="BA429" s="54"/>
      <c r="BB429" s="367"/>
      <c r="BC429" s="131"/>
      <c r="BD429" s="54"/>
      <c r="BG429" s="374"/>
      <c r="BH429" s="374" t="s">
        <v>115</v>
      </c>
      <c r="BI429" s="97" t="s">
        <v>991</v>
      </c>
      <c r="BJ429" s="367"/>
      <c r="BK429" s="131"/>
      <c r="BL429" s="54"/>
      <c r="BM429" s="367"/>
      <c r="BN429" s="131"/>
      <c r="BO429" s="54"/>
      <c r="BP429" s="367"/>
      <c r="BQ429" s="131"/>
      <c r="BR429" s="54"/>
      <c r="BS429" s="367"/>
      <c r="BT429" s="131"/>
      <c r="BU429" s="54"/>
      <c r="BV429" s="367"/>
      <c r="BW429" s="131"/>
      <c r="BX429" s="54"/>
      <c r="BY429" s="367"/>
      <c r="BZ429" s="131"/>
      <c r="CA429" s="54"/>
      <c r="CB429" s="367"/>
      <c r="CC429" s="131"/>
      <c r="CD429" s="54"/>
      <c r="CE429" s="367"/>
      <c r="CF429" s="131"/>
      <c r="CG429" s="54"/>
    </row>
    <row r="430" spans="30:85" x14ac:dyDescent="0.25">
      <c r="AD430" s="372" t="s">
        <v>988</v>
      </c>
      <c r="AE430" s="372" t="s">
        <v>115</v>
      </c>
      <c r="AF430" s="125" t="s">
        <v>115</v>
      </c>
      <c r="AG430" s="366"/>
      <c r="AH430" s="368"/>
      <c r="AI430" s="232"/>
      <c r="AJ430" s="366"/>
      <c r="AK430" s="368"/>
      <c r="AL430" s="232"/>
      <c r="AM430" s="366"/>
      <c r="AN430" s="368"/>
      <c r="AO430" s="232"/>
      <c r="AP430" s="366"/>
      <c r="AQ430" s="368"/>
      <c r="AR430" s="232"/>
      <c r="AS430" s="366"/>
      <c r="AT430" s="368"/>
      <c r="AU430" s="232"/>
      <c r="AV430" s="366"/>
      <c r="AW430" s="368"/>
      <c r="AX430" s="232"/>
      <c r="AY430" s="366"/>
      <c r="AZ430" s="368"/>
      <c r="BA430" s="232"/>
      <c r="BB430" s="366"/>
      <c r="BC430" s="368"/>
      <c r="BD430" s="232"/>
      <c r="BG430" s="372" t="s">
        <v>988</v>
      </c>
      <c r="BH430" s="372" t="s">
        <v>115</v>
      </c>
      <c r="BI430" s="125" t="s">
        <v>115</v>
      </c>
      <c r="BJ430" s="366"/>
      <c r="BK430" s="368"/>
      <c r="BL430" s="232"/>
      <c r="BM430" s="366"/>
      <c r="BN430" s="368"/>
      <c r="BO430" s="232"/>
      <c r="BP430" s="366"/>
      <c r="BQ430" s="368"/>
      <c r="BR430" s="232"/>
      <c r="BS430" s="366"/>
      <c r="BT430" s="368"/>
      <c r="BU430" s="232"/>
      <c r="BV430" s="366"/>
      <c r="BW430" s="368"/>
      <c r="BX430" s="232"/>
      <c r="BY430" s="366"/>
      <c r="BZ430" s="368"/>
      <c r="CA430" s="232"/>
      <c r="CB430" s="366"/>
      <c r="CC430" s="368"/>
      <c r="CD430" s="232"/>
      <c r="CE430" s="366"/>
      <c r="CF430" s="368"/>
      <c r="CG430" s="232"/>
    </row>
    <row r="431" spans="30:85" x14ac:dyDescent="0.25">
      <c r="AD431" s="373"/>
      <c r="AE431" s="373" t="s">
        <v>115</v>
      </c>
      <c r="AF431" s="96" t="s">
        <v>990</v>
      </c>
      <c r="AG431" s="65"/>
      <c r="AH431" s="53"/>
      <c r="AI431" s="68"/>
      <c r="AJ431" s="65"/>
      <c r="AK431" s="53"/>
      <c r="AL431" s="68"/>
      <c r="AM431" s="65"/>
      <c r="AN431" s="53"/>
      <c r="AO431" s="68"/>
      <c r="AP431" s="65"/>
      <c r="AQ431" s="53"/>
      <c r="AR431" s="68"/>
      <c r="AS431" s="65"/>
      <c r="AT431" s="53"/>
      <c r="AU431" s="68"/>
      <c r="AV431" s="65"/>
      <c r="AW431" s="53"/>
      <c r="AX431" s="68"/>
      <c r="AY431" s="65"/>
      <c r="AZ431" s="53"/>
      <c r="BA431" s="68"/>
      <c r="BB431" s="65"/>
      <c r="BC431" s="53"/>
      <c r="BD431" s="68"/>
      <c r="BG431" s="373"/>
      <c r="BH431" s="373" t="s">
        <v>115</v>
      </c>
      <c r="BI431" s="96" t="s">
        <v>990</v>
      </c>
      <c r="BJ431" s="65"/>
      <c r="BK431" s="53"/>
      <c r="BL431" s="68"/>
      <c r="BM431" s="65"/>
      <c r="BN431" s="53"/>
      <c r="BO431" s="68"/>
      <c r="BP431" s="65"/>
      <c r="BQ431" s="53"/>
      <c r="BR431" s="68"/>
      <c r="BS431" s="65"/>
      <c r="BT431" s="53"/>
      <c r="BU431" s="68"/>
      <c r="BV431" s="65"/>
      <c r="BW431" s="53"/>
      <c r="BX431" s="68"/>
      <c r="BY431" s="65"/>
      <c r="BZ431" s="53"/>
      <c r="CA431" s="68"/>
      <c r="CB431" s="65"/>
      <c r="CC431" s="53"/>
      <c r="CD431" s="68"/>
      <c r="CE431" s="65"/>
      <c r="CF431" s="53"/>
      <c r="CG431" s="68"/>
    </row>
    <row r="432" spans="30:85" ht="15.75" thickBot="1" x14ac:dyDescent="0.3">
      <c r="AD432" s="374"/>
      <c r="AE432" s="374" t="s">
        <v>115</v>
      </c>
      <c r="AF432" s="97" t="s">
        <v>991</v>
      </c>
      <c r="AG432" s="367"/>
      <c r="AH432" s="131"/>
      <c r="AI432" s="54"/>
      <c r="AJ432" s="367"/>
      <c r="AK432" s="131"/>
      <c r="AL432" s="54"/>
      <c r="AM432" s="367"/>
      <c r="AN432" s="131"/>
      <c r="AO432" s="54"/>
      <c r="AP432" s="367"/>
      <c r="AQ432" s="131"/>
      <c r="AR432" s="54"/>
      <c r="AS432" s="367"/>
      <c r="AT432" s="131"/>
      <c r="AU432" s="54"/>
      <c r="AV432" s="367"/>
      <c r="AW432" s="131"/>
      <c r="AX432" s="54"/>
      <c r="AY432" s="367"/>
      <c r="AZ432" s="131"/>
      <c r="BA432" s="54"/>
      <c r="BB432" s="367"/>
      <c r="BC432" s="131"/>
      <c r="BD432" s="54"/>
      <c r="BG432" s="374"/>
      <c r="BH432" s="374" t="s">
        <v>115</v>
      </c>
      <c r="BI432" s="97" t="s">
        <v>991</v>
      </c>
      <c r="BJ432" s="367"/>
      <c r="BK432" s="131"/>
      <c r="BL432" s="54"/>
      <c r="BM432" s="367"/>
      <c r="BN432" s="131"/>
      <c r="BO432" s="54"/>
      <c r="BP432" s="367"/>
      <c r="BQ432" s="131"/>
      <c r="BR432" s="54"/>
      <c r="BS432" s="367"/>
      <c r="BT432" s="131"/>
      <c r="BU432" s="54"/>
      <c r="BV432" s="367"/>
      <c r="BW432" s="131"/>
      <c r="BX432" s="54"/>
      <c r="BY432" s="367"/>
      <c r="BZ432" s="131"/>
      <c r="CA432" s="54"/>
      <c r="CB432" s="367"/>
      <c r="CC432" s="131"/>
      <c r="CD432" s="54"/>
      <c r="CE432" s="367"/>
      <c r="CF432" s="131"/>
      <c r="CG432" s="54"/>
    </row>
    <row r="433" spans="30:85" x14ac:dyDescent="0.25">
      <c r="AD433" s="372" t="s">
        <v>3050</v>
      </c>
      <c r="AE433" s="372" t="s">
        <v>115</v>
      </c>
      <c r="AF433" s="125" t="s">
        <v>115</v>
      </c>
      <c r="AG433" s="366"/>
      <c r="AH433" s="368"/>
      <c r="AI433" s="232"/>
      <c r="AJ433" s="366"/>
      <c r="AK433" s="368"/>
      <c r="AL433" s="232"/>
      <c r="AM433" s="366"/>
      <c r="AN433" s="368"/>
      <c r="AO433" s="232"/>
      <c r="AP433" s="366"/>
      <c r="AQ433" s="368"/>
      <c r="AR433" s="232"/>
      <c r="AS433" s="366"/>
      <c r="AT433" s="368"/>
      <c r="AU433" s="232"/>
      <c r="AV433" s="366"/>
      <c r="AW433" s="368"/>
      <c r="AX433" s="232"/>
      <c r="AY433" s="366"/>
      <c r="AZ433" s="368"/>
      <c r="BA433" s="232"/>
      <c r="BB433" s="366"/>
      <c r="BC433" s="368"/>
      <c r="BD433" s="232"/>
      <c r="BG433" s="372" t="s">
        <v>3050</v>
      </c>
      <c r="BH433" s="372" t="s">
        <v>115</v>
      </c>
      <c r="BI433" s="125" t="s">
        <v>115</v>
      </c>
      <c r="BJ433" s="366"/>
      <c r="BK433" s="368"/>
      <c r="BL433" s="232"/>
      <c r="BM433" s="366"/>
      <c r="BN433" s="368"/>
      <c r="BO433" s="232"/>
      <c r="BP433" s="366"/>
      <c r="BQ433" s="368"/>
      <c r="BR433" s="232"/>
      <c r="BS433" s="366"/>
      <c r="BT433" s="368"/>
      <c r="BU433" s="232"/>
      <c r="BV433" s="366"/>
      <c r="BW433" s="368"/>
      <c r="BX433" s="232"/>
      <c r="BY433" s="366"/>
      <c r="BZ433" s="368"/>
      <c r="CA433" s="232"/>
      <c r="CB433" s="366"/>
      <c r="CC433" s="368"/>
      <c r="CD433" s="232"/>
      <c r="CE433" s="366"/>
      <c r="CF433" s="368"/>
      <c r="CG433" s="232"/>
    </row>
    <row r="434" spans="30:85" x14ac:dyDescent="0.25">
      <c r="AD434" s="373"/>
      <c r="AE434" s="373" t="s">
        <v>115</v>
      </c>
      <c r="AF434" s="96" t="s">
        <v>990</v>
      </c>
      <c r="AG434" s="129"/>
      <c r="AH434" s="52"/>
      <c r="AI434" s="66"/>
      <c r="AJ434" s="129"/>
      <c r="AK434" s="52"/>
      <c r="AL434" s="66"/>
      <c r="AM434" s="129"/>
      <c r="AN434" s="52"/>
      <c r="AO434" s="66"/>
      <c r="AP434" s="129"/>
      <c r="AQ434" s="52"/>
      <c r="AR434" s="66"/>
      <c r="AS434" s="129"/>
      <c r="AT434" s="52"/>
      <c r="AU434" s="66"/>
      <c r="AV434" s="129"/>
      <c r="AW434" s="52"/>
      <c r="AX434" s="66"/>
      <c r="AY434" s="129"/>
      <c r="AZ434" s="52"/>
      <c r="BA434" s="66"/>
      <c r="BB434" s="129"/>
      <c r="BC434" s="52"/>
      <c r="BD434" s="66"/>
      <c r="BG434" s="373"/>
      <c r="BH434" s="373" t="s">
        <v>115</v>
      </c>
      <c r="BI434" s="96" t="s">
        <v>990</v>
      </c>
      <c r="BJ434" s="129"/>
      <c r="BK434" s="52"/>
      <c r="BL434" s="66"/>
      <c r="BM434" s="129"/>
      <c r="BN434" s="52"/>
      <c r="BO434" s="66"/>
      <c r="BP434" s="129"/>
      <c r="BQ434" s="52"/>
      <c r="BR434" s="66"/>
      <c r="BS434" s="129"/>
      <c r="BT434" s="52"/>
      <c r="BU434" s="66"/>
      <c r="BV434" s="129"/>
      <c r="BW434" s="52"/>
      <c r="BX434" s="66"/>
      <c r="BY434" s="129"/>
      <c r="BZ434" s="52"/>
      <c r="CA434" s="66"/>
      <c r="CB434" s="129"/>
      <c r="CC434" s="52"/>
      <c r="CD434" s="66"/>
      <c r="CE434" s="129"/>
      <c r="CF434" s="52"/>
      <c r="CG434" s="66"/>
    </row>
    <row r="435" spans="30:85" ht="15.75" thickBot="1" x14ac:dyDescent="0.3">
      <c r="AD435" s="374"/>
      <c r="AE435" s="374" t="s">
        <v>115</v>
      </c>
      <c r="AF435" s="97" t="s">
        <v>991</v>
      </c>
      <c r="AG435" s="50"/>
      <c r="AH435" s="130"/>
      <c r="AI435" s="51"/>
      <c r="AJ435" s="50"/>
      <c r="AK435" s="130"/>
      <c r="AL435" s="51"/>
      <c r="AM435" s="50"/>
      <c r="AN435" s="130"/>
      <c r="AO435" s="51"/>
      <c r="AP435" s="50"/>
      <c r="AQ435" s="130"/>
      <c r="AR435" s="51"/>
      <c r="AS435" s="50"/>
      <c r="AT435" s="130"/>
      <c r="AU435" s="51"/>
      <c r="AV435" s="50"/>
      <c r="AW435" s="130"/>
      <c r="AX435" s="51"/>
      <c r="AY435" s="50"/>
      <c r="AZ435" s="130"/>
      <c r="BA435" s="51"/>
      <c r="BB435" s="50"/>
      <c r="BC435" s="130"/>
      <c r="BD435" s="51"/>
      <c r="BG435" s="374"/>
      <c r="BH435" s="374" t="s">
        <v>115</v>
      </c>
      <c r="BI435" s="97" t="s">
        <v>991</v>
      </c>
      <c r="BJ435" s="50"/>
      <c r="BK435" s="130"/>
      <c r="BL435" s="51"/>
      <c r="BM435" s="50"/>
      <c r="BN435" s="130"/>
      <c r="BO435" s="51"/>
      <c r="BP435" s="50"/>
      <c r="BQ435" s="130"/>
      <c r="BR435" s="51"/>
      <c r="BS435" s="50"/>
      <c r="BT435" s="130"/>
      <c r="BU435" s="51"/>
      <c r="BV435" s="50"/>
      <c r="BW435" s="130"/>
      <c r="BX435" s="51"/>
      <c r="BY435" s="50"/>
      <c r="BZ435" s="130"/>
      <c r="CA435" s="51"/>
      <c r="CB435" s="50"/>
      <c r="CC435" s="130"/>
      <c r="CD435" s="51"/>
      <c r="CE435" s="50"/>
      <c r="CF435" s="130"/>
      <c r="CG435" s="51"/>
    </row>
    <row r="436" spans="30:85" x14ac:dyDescent="0.25">
      <c r="AD436" s="375" t="s">
        <v>986</v>
      </c>
      <c r="AE436" s="375" t="s">
        <v>998</v>
      </c>
      <c r="AF436" s="125" t="s">
        <v>115</v>
      </c>
      <c r="AG436" s="366"/>
      <c r="AH436" s="368"/>
      <c r="AI436" s="232"/>
      <c r="AJ436" s="366"/>
      <c r="AK436" s="368"/>
      <c r="AL436" s="232"/>
      <c r="AM436" s="366"/>
      <c r="AN436" s="368"/>
      <c r="AO436" s="232"/>
      <c r="AP436" s="366"/>
      <c r="AQ436" s="368"/>
      <c r="AR436" s="232"/>
      <c r="AS436" s="366"/>
      <c r="AT436" s="368"/>
      <c r="AU436" s="232"/>
      <c r="AV436" s="366"/>
      <c r="AW436" s="368"/>
      <c r="AX436" s="232"/>
      <c r="AY436" s="366"/>
      <c r="AZ436" s="368"/>
      <c r="BA436" s="232"/>
      <c r="BB436" s="366"/>
      <c r="BC436" s="368"/>
      <c r="BD436" s="232"/>
      <c r="BG436" s="375" t="s">
        <v>986</v>
      </c>
      <c r="BH436" s="375" t="s">
        <v>998</v>
      </c>
      <c r="BI436" s="125" t="s">
        <v>115</v>
      </c>
      <c r="BJ436" s="366"/>
      <c r="BK436" s="368"/>
      <c r="BL436" s="232"/>
      <c r="BM436" s="366"/>
      <c r="BN436" s="368"/>
      <c r="BO436" s="232"/>
      <c r="BP436" s="366"/>
      <c r="BQ436" s="368"/>
      <c r="BR436" s="232"/>
      <c r="BS436" s="366"/>
      <c r="BT436" s="368"/>
      <c r="BU436" s="232"/>
      <c r="BV436" s="366"/>
      <c r="BW436" s="368"/>
      <c r="BX436" s="232"/>
      <c r="BY436" s="366"/>
      <c r="BZ436" s="368"/>
      <c r="CA436" s="232"/>
      <c r="CB436" s="366"/>
      <c r="CC436" s="368"/>
      <c r="CD436" s="232"/>
      <c r="CE436" s="366"/>
      <c r="CF436" s="368"/>
      <c r="CG436" s="232"/>
    </row>
    <row r="437" spans="30:85" x14ac:dyDescent="0.25">
      <c r="AD437" s="376"/>
      <c r="AE437" s="376" t="s">
        <v>998</v>
      </c>
      <c r="AF437" s="96" t="s">
        <v>990</v>
      </c>
      <c r="AG437" s="65"/>
      <c r="AH437" s="53"/>
      <c r="AI437" s="68"/>
      <c r="AJ437" s="65"/>
      <c r="AK437" s="53"/>
      <c r="AL437" s="68"/>
      <c r="AM437" s="65"/>
      <c r="AN437" s="53"/>
      <c r="AO437" s="68"/>
      <c r="AP437" s="65"/>
      <c r="AQ437" s="53"/>
      <c r="AR437" s="68"/>
      <c r="AS437" s="65"/>
      <c r="AT437" s="53"/>
      <c r="AU437" s="68"/>
      <c r="AV437" s="65"/>
      <c r="AW437" s="53"/>
      <c r="AX437" s="68"/>
      <c r="AY437" s="65"/>
      <c r="AZ437" s="53"/>
      <c r="BA437" s="68"/>
      <c r="BB437" s="65"/>
      <c r="BC437" s="53"/>
      <c r="BD437" s="68"/>
      <c r="BG437" s="376"/>
      <c r="BH437" s="376" t="s">
        <v>998</v>
      </c>
      <c r="BI437" s="96" t="s">
        <v>990</v>
      </c>
      <c r="BJ437" s="65"/>
      <c r="BK437" s="53"/>
      <c r="BL437" s="68"/>
      <c r="BM437" s="65"/>
      <c r="BN437" s="53"/>
      <c r="BO437" s="68"/>
      <c r="BP437" s="65"/>
      <c r="BQ437" s="53"/>
      <c r="BR437" s="68"/>
      <c r="BS437" s="65"/>
      <c r="BT437" s="53"/>
      <c r="BU437" s="68"/>
      <c r="BV437" s="65"/>
      <c r="BW437" s="53"/>
      <c r="BX437" s="68"/>
      <c r="BY437" s="65"/>
      <c r="BZ437" s="53"/>
      <c r="CA437" s="68"/>
      <c r="CB437" s="65"/>
      <c r="CC437" s="53"/>
      <c r="CD437" s="68"/>
      <c r="CE437" s="65"/>
      <c r="CF437" s="53"/>
      <c r="CG437" s="68"/>
    </row>
    <row r="438" spans="30:85" ht="15.75" thickBot="1" x14ac:dyDescent="0.3">
      <c r="AD438" s="377"/>
      <c r="AE438" s="377" t="s">
        <v>998</v>
      </c>
      <c r="AF438" s="97" t="s">
        <v>991</v>
      </c>
      <c r="AG438" s="367"/>
      <c r="AH438" s="131"/>
      <c r="AI438" s="54"/>
      <c r="AJ438" s="367"/>
      <c r="AK438" s="131"/>
      <c r="AL438" s="54"/>
      <c r="AM438" s="367"/>
      <c r="AN438" s="131"/>
      <c r="AO438" s="54"/>
      <c r="AP438" s="367"/>
      <c r="AQ438" s="131"/>
      <c r="AR438" s="54"/>
      <c r="AS438" s="367"/>
      <c r="AT438" s="131"/>
      <c r="AU438" s="54"/>
      <c r="AV438" s="367"/>
      <c r="AW438" s="131"/>
      <c r="AX438" s="54"/>
      <c r="AY438" s="367"/>
      <c r="AZ438" s="131"/>
      <c r="BA438" s="54"/>
      <c r="BB438" s="367"/>
      <c r="BC438" s="131"/>
      <c r="BD438" s="54"/>
      <c r="BG438" s="377"/>
      <c r="BH438" s="377" t="s">
        <v>998</v>
      </c>
      <c r="BI438" s="97" t="s">
        <v>991</v>
      </c>
      <c r="BJ438" s="367"/>
      <c r="BK438" s="131"/>
      <c r="BL438" s="54"/>
      <c r="BM438" s="367"/>
      <c r="BN438" s="131"/>
      <c r="BO438" s="54"/>
      <c r="BP438" s="367"/>
      <c r="BQ438" s="131"/>
      <c r="BR438" s="54"/>
      <c r="BS438" s="367"/>
      <c r="BT438" s="131"/>
      <c r="BU438" s="54"/>
      <c r="BV438" s="367"/>
      <c r="BW438" s="131"/>
      <c r="BX438" s="54"/>
      <c r="BY438" s="367"/>
      <c r="BZ438" s="131"/>
      <c r="CA438" s="54"/>
      <c r="CB438" s="367"/>
      <c r="CC438" s="131"/>
      <c r="CD438" s="54"/>
      <c r="CE438" s="367"/>
      <c r="CF438" s="131"/>
      <c r="CG438" s="54"/>
    </row>
    <row r="439" spans="30:85" x14ac:dyDescent="0.25">
      <c r="AD439" s="375" t="s">
        <v>987</v>
      </c>
      <c r="AE439" s="375" t="s">
        <v>998</v>
      </c>
      <c r="AF439" s="125" t="s">
        <v>115</v>
      </c>
      <c r="AG439" s="366"/>
      <c r="AH439" s="368"/>
      <c r="AI439" s="232"/>
      <c r="AJ439" s="366"/>
      <c r="AK439" s="368"/>
      <c r="AL439" s="232"/>
      <c r="AM439" s="366"/>
      <c r="AN439" s="368"/>
      <c r="AO439" s="232"/>
      <c r="AP439" s="366"/>
      <c r="AQ439" s="368"/>
      <c r="AR439" s="232"/>
      <c r="AS439" s="366"/>
      <c r="AT439" s="368"/>
      <c r="AU439" s="232"/>
      <c r="AV439" s="366"/>
      <c r="AW439" s="368"/>
      <c r="AX439" s="232"/>
      <c r="AY439" s="366"/>
      <c r="AZ439" s="368"/>
      <c r="BA439" s="232"/>
      <c r="BB439" s="366"/>
      <c r="BC439" s="368"/>
      <c r="BD439" s="232"/>
      <c r="BG439" s="375" t="s">
        <v>987</v>
      </c>
      <c r="BH439" s="375" t="s">
        <v>998</v>
      </c>
      <c r="BI439" s="125" t="s">
        <v>115</v>
      </c>
      <c r="BJ439" s="366"/>
      <c r="BK439" s="368"/>
      <c r="BL439" s="232"/>
      <c r="BM439" s="366"/>
      <c r="BN439" s="368"/>
      <c r="BO439" s="232"/>
      <c r="BP439" s="366"/>
      <c r="BQ439" s="368"/>
      <c r="BR439" s="232"/>
      <c r="BS439" s="366"/>
      <c r="BT439" s="368"/>
      <c r="BU439" s="232"/>
      <c r="BV439" s="366"/>
      <c r="BW439" s="368"/>
      <c r="BX439" s="232"/>
      <c r="BY439" s="366"/>
      <c r="BZ439" s="368"/>
      <c r="CA439" s="232"/>
      <c r="CB439" s="366"/>
      <c r="CC439" s="368"/>
      <c r="CD439" s="232"/>
      <c r="CE439" s="366"/>
      <c r="CF439" s="368"/>
      <c r="CG439" s="232"/>
    </row>
    <row r="440" spans="30:85" x14ac:dyDescent="0.25">
      <c r="AD440" s="376"/>
      <c r="AE440" s="376" t="s">
        <v>998</v>
      </c>
      <c r="AF440" s="96" t="s">
        <v>990</v>
      </c>
      <c r="AG440" s="65"/>
      <c r="AH440" s="53"/>
      <c r="AI440" s="68"/>
      <c r="AJ440" s="65"/>
      <c r="AK440" s="53"/>
      <c r="AL440" s="68"/>
      <c r="AM440" s="65"/>
      <c r="AN440" s="53"/>
      <c r="AO440" s="68"/>
      <c r="AP440" s="65"/>
      <c r="AQ440" s="53"/>
      <c r="AR440" s="68"/>
      <c r="AS440" s="65"/>
      <c r="AT440" s="53"/>
      <c r="AU440" s="68"/>
      <c r="AV440" s="65"/>
      <c r="AW440" s="53"/>
      <c r="AX440" s="68"/>
      <c r="AY440" s="65"/>
      <c r="AZ440" s="53"/>
      <c r="BA440" s="68"/>
      <c r="BB440" s="65"/>
      <c r="BC440" s="53"/>
      <c r="BD440" s="68"/>
      <c r="BG440" s="376"/>
      <c r="BH440" s="376" t="s">
        <v>998</v>
      </c>
      <c r="BI440" s="96" t="s">
        <v>990</v>
      </c>
      <c r="BJ440" s="65"/>
      <c r="BK440" s="53"/>
      <c r="BL440" s="68"/>
      <c r="BM440" s="65"/>
      <c r="BN440" s="53"/>
      <c r="BO440" s="68"/>
      <c r="BP440" s="65"/>
      <c r="BQ440" s="53"/>
      <c r="BR440" s="68"/>
      <c r="BS440" s="65"/>
      <c r="BT440" s="53"/>
      <c r="BU440" s="68"/>
      <c r="BV440" s="65"/>
      <c r="BW440" s="53"/>
      <c r="BX440" s="68"/>
      <c r="BY440" s="65"/>
      <c r="BZ440" s="53"/>
      <c r="CA440" s="68"/>
      <c r="CB440" s="65"/>
      <c r="CC440" s="53"/>
      <c r="CD440" s="68"/>
      <c r="CE440" s="65"/>
      <c r="CF440" s="53"/>
      <c r="CG440" s="68"/>
    </row>
    <row r="441" spans="30:85" ht="15.75" thickBot="1" x14ac:dyDescent="0.3">
      <c r="AD441" s="377"/>
      <c r="AE441" s="377" t="s">
        <v>998</v>
      </c>
      <c r="AF441" s="97" t="s">
        <v>991</v>
      </c>
      <c r="AG441" s="367"/>
      <c r="AH441" s="131"/>
      <c r="AI441" s="54"/>
      <c r="AJ441" s="367"/>
      <c r="AK441" s="131"/>
      <c r="AL441" s="54"/>
      <c r="AM441" s="367"/>
      <c r="AN441" s="131"/>
      <c r="AO441" s="54"/>
      <c r="AP441" s="367"/>
      <c r="AQ441" s="131"/>
      <c r="AR441" s="54"/>
      <c r="AS441" s="367"/>
      <c r="AT441" s="131"/>
      <c r="AU441" s="54"/>
      <c r="AV441" s="367"/>
      <c r="AW441" s="131"/>
      <c r="AX441" s="54"/>
      <c r="AY441" s="367"/>
      <c r="AZ441" s="131"/>
      <c r="BA441" s="54"/>
      <c r="BB441" s="367"/>
      <c r="BC441" s="131"/>
      <c r="BD441" s="54"/>
      <c r="BG441" s="377"/>
      <c r="BH441" s="377" t="s">
        <v>998</v>
      </c>
      <c r="BI441" s="97" t="s">
        <v>991</v>
      </c>
      <c r="BJ441" s="367"/>
      <c r="BK441" s="131"/>
      <c r="BL441" s="54"/>
      <c r="BM441" s="367"/>
      <c r="BN441" s="131"/>
      <c r="BO441" s="54"/>
      <c r="BP441" s="367"/>
      <c r="BQ441" s="131"/>
      <c r="BR441" s="54"/>
      <c r="BS441" s="367"/>
      <c r="BT441" s="131"/>
      <c r="BU441" s="54"/>
      <c r="BV441" s="367"/>
      <c r="BW441" s="131"/>
      <c r="BX441" s="54"/>
      <c r="BY441" s="367"/>
      <c r="BZ441" s="131"/>
      <c r="CA441" s="54"/>
      <c r="CB441" s="367"/>
      <c r="CC441" s="131"/>
      <c r="CD441" s="54"/>
      <c r="CE441" s="367"/>
      <c r="CF441" s="131"/>
      <c r="CG441" s="54"/>
    </row>
    <row r="442" spans="30:85" x14ac:dyDescent="0.25">
      <c r="AD442" s="375" t="s">
        <v>988</v>
      </c>
      <c r="AE442" s="375" t="s">
        <v>998</v>
      </c>
      <c r="AF442" s="125" t="s">
        <v>115</v>
      </c>
      <c r="AG442" s="366"/>
      <c r="AH442" s="368"/>
      <c r="AI442" s="232"/>
      <c r="AJ442" s="366"/>
      <c r="AK442" s="368"/>
      <c r="AL442" s="232"/>
      <c r="AM442" s="366"/>
      <c r="AN442" s="368"/>
      <c r="AO442" s="232"/>
      <c r="AP442" s="366"/>
      <c r="AQ442" s="368"/>
      <c r="AR442" s="232"/>
      <c r="AS442" s="366"/>
      <c r="AT442" s="368"/>
      <c r="AU442" s="232"/>
      <c r="AV442" s="366"/>
      <c r="AW442" s="368"/>
      <c r="AX442" s="232"/>
      <c r="AY442" s="366"/>
      <c r="AZ442" s="368"/>
      <c r="BA442" s="232"/>
      <c r="BB442" s="366"/>
      <c r="BC442" s="368"/>
      <c r="BD442" s="232"/>
      <c r="BG442" s="375" t="s">
        <v>988</v>
      </c>
      <c r="BH442" s="375" t="s">
        <v>998</v>
      </c>
      <c r="BI442" s="125" t="s">
        <v>115</v>
      </c>
      <c r="BJ442" s="366"/>
      <c r="BK442" s="368"/>
      <c r="BL442" s="232"/>
      <c r="BM442" s="366"/>
      <c r="BN442" s="368"/>
      <c r="BO442" s="232"/>
      <c r="BP442" s="366"/>
      <c r="BQ442" s="368"/>
      <c r="BR442" s="232"/>
      <c r="BS442" s="366"/>
      <c r="BT442" s="368"/>
      <c r="BU442" s="232"/>
      <c r="BV442" s="366"/>
      <c r="BW442" s="368"/>
      <c r="BX442" s="232"/>
      <c r="BY442" s="366"/>
      <c r="BZ442" s="368"/>
      <c r="CA442" s="232"/>
      <c r="CB442" s="366"/>
      <c r="CC442" s="368"/>
      <c r="CD442" s="232"/>
      <c r="CE442" s="366"/>
      <c r="CF442" s="368"/>
      <c r="CG442" s="232"/>
    </row>
    <row r="443" spans="30:85" x14ac:dyDescent="0.25">
      <c r="AD443" s="376"/>
      <c r="AE443" s="376" t="s">
        <v>998</v>
      </c>
      <c r="AF443" s="96" t="s">
        <v>990</v>
      </c>
      <c r="AG443" s="65"/>
      <c r="AH443" s="53"/>
      <c r="AI443" s="68"/>
      <c r="AJ443" s="65"/>
      <c r="AK443" s="53"/>
      <c r="AL443" s="68"/>
      <c r="AM443" s="65"/>
      <c r="AN443" s="53"/>
      <c r="AO443" s="68"/>
      <c r="AP443" s="65"/>
      <c r="AQ443" s="53"/>
      <c r="AR443" s="68"/>
      <c r="AS443" s="65"/>
      <c r="AT443" s="53"/>
      <c r="AU443" s="68"/>
      <c r="AV443" s="65"/>
      <c r="AW443" s="53"/>
      <c r="AX443" s="68"/>
      <c r="AY443" s="65"/>
      <c r="AZ443" s="53"/>
      <c r="BA443" s="68"/>
      <c r="BB443" s="65"/>
      <c r="BC443" s="53"/>
      <c r="BD443" s="68"/>
      <c r="BG443" s="376"/>
      <c r="BH443" s="376" t="s">
        <v>998</v>
      </c>
      <c r="BI443" s="96" t="s">
        <v>990</v>
      </c>
      <c r="BJ443" s="65"/>
      <c r="BK443" s="53"/>
      <c r="BL443" s="68"/>
      <c r="BM443" s="65"/>
      <c r="BN443" s="53"/>
      <c r="BO443" s="68"/>
      <c r="BP443" s="65"/>
      <c r="BQ443" s="53"/>
      <c r="BR443" s="68"/>
      <c r="BS443" s="65"/>
      <c r="BT443" s="53"/>
      <c r="BU443" s="68"/>
      <c r="BV443" s="65"/>
      <c r="BW443" s="53"/>
      <c r="BX443" s="68"/>
      <c r="BY443" s="65"/>
      <c r="BZ443" s="53"/>
      <c r="CA443" s="68"/>
      <c r="CB443" s="65"/>
      <c r="CC443" s="53"/>
      <c r="CD443" s="68"/>
      <c r="CE443" s="65"/>
      <c r="CF443" s="53"/>
      <c r="CG443" s="68"/>
    </row>
    <row r="444" spans="30:85" ht="15.75" thickBot="1" x14ac:dyDescent="0.3">
      <c r="AD444" s="377"/>
      <c r="AE444" s="377" t="s">
        <v>998</v>
      </c>
      <c r="AF444" s="97" t="s">
        <v>991</v>
      </c>
      <c r="AG444" s="367"/>
      <c r="AH444" s="131"/>
      <c r="AI444" s="54"/>
      <c r="AJ444" s="367"/>
      <c r="AK444" s="131"/>
      <c r="AL444" s="54"/>
      <c r="AM444" s="367"/>
      <c r="AN444" s="131"/>
      <c r="AO444" s="54"/>
      <c r="AP444" s="367"/>
      <c r="AQ444" s="131"/>
      <c r="AR444" s="54"/>
      <c r="AS444" s="367"/>
      <c r="AT444" s="131"/>
      <c r="AU444" s="54"/>
      <c r="AV444" s="367"/>
      <c r="AW444" s="131"/>
      <c r="AX444" s="54"/>
      <c r="AY444" s="367"/>
      <c r="AZ444" s="131"/>
      <c r="BA444" s="54"/>
      <c r="BB444" s="367"/>
      <c r="BC444" s="131"/>
      <c r="BD444" s="54"/>
      <c r="BG444" s="377"/>
      <c r="BH444" s="377" t="s">
        <v>998</v>
      </c>
      <c r="BI444" s="97" t="s">
        <v>991</v>
      </c>
      <c r="BJ444" s="367"/>
      <c r="BK444" s="131"/>
      <c r="BL444" s="54"/>
      <c r="BM444" s="367"/>
      <c r="BN444" s="131"/>
      <c r="BO444" s="54"/>
      <c r="BP444" s="367"/>
      <c r="BQ444" s="131"/>
      <c r="BR444" s="54"/>
      <c r="BS444" s="367"/>
      <c r="BT444" s="131"/>
      <c r="BU444" s="54"/>
      <c r="BV444" s="367"/>
      <c r="BW444" s="131"/>
      <c r="BX444" s="54"/>
      <c r="BY444" s="367"/>
      <c r="BZ444" s="131"/>
      <c r="CA444" s="54"/>
      <c r="CB444" s="367"/>
      <c r="CC444" s="131"/>
      <c r="CD444" s="54"/>
      <c r="CE444" s="367"/>
      <c r="CF444" s="131"/>
      <c r="CG444" s="54"/>
    </row>
    <row r="445" spans="30:85" x14ac:dyDescent="0.25">
      <c r="AD445" s="375" t="s">
        <v>3050</v>
      </c>
      <c r="AE445" s="375" t="s">
        <v>998</v>
      </c>
      <c r="AF445" s="125" t="s">
        <v>115</v>
      </c>
      <c r="AG445" s="366"/>
      <c r="AH445" s="368"/>
      <c r="AI445" s="232"/>
      <c r="AJ445" s="366"/>
      <c r="AK445" s="368"/>
      <c r="AL445" s="232"/>
      <c r="AM445" s="366"/>
      <c r="AN445" s="368"/>
      <c r="AO445" s="232"/>
      <c r="AP445" s="366"/>
      <c r="AQ445" s="368"/>
      <c r="AR445" s="232"/>
      <c r="AS445" s="366"/>
      <c r="AT445" s="368"/>
      <c r="AU445" s="232"/>
      <c r="AV445" s="366"/>
      <c r="AW445" s="368"/>
      <c r="AX445" s="232"/>
      <c r="AY445" s="366"/>
      <c r="AZ445" s="368"/>
      <c r="BA445" s="232"/>
      <c r="BB445" s="366"/>
      <c r="BC445" s="368"/>
      <c r="BD445" s="232"/>
      <c r="BG445" s="375" t="s">
        <v>3050</v>
      </c>
      <c r="BH445" s="375" t="s">
        <v>998</v>
      </c>
      <c r="BI445" s="125" t="s">
        <v>115</v>
      </c>
      <c r="BJ445" s="366"/>
      <c r="BK445" s="368"/>
      <c r="BL445" s="232"/>
      <c r="BM445" s="366"/>
      <c r="BN445" s="368"/>
      <c r="BO445" s="232"/>
      <c r="BP445" s="366"/>
      <c r="BQ445" s="368"/>
      <c r="BR445" s="232"/>
      <c r="BS445" s="366"/>
      <c r="BT445" s="368"/>
      <c r="BU445" s="232"/>
      <c r="BV445" s="366"/>
      <c r="BW445" s="368"/>
      <c r="BX445" s="232"/>
      <c r="BY445" s="366"/>
      <c r="BZ445" s="368"/>
      <c r="CA445" s="232"/>
      <c r="CB445" s="366"/>
      <c r="CC445" s="368"/>
      <c r="CD445" s="232"/>
      <c r="CE445" s="366"/>
      <c r="CF445" s="368"/>
      <c r="CG445" s="232"/>
    </row>
    <row r="446" spans="30:85" x14ac:dyDescent="0.25">
      <c r="AD446" s="376"/>
      <c r="AE446" s="376" t="s">
        <v>998</v>
      </c>
      <c r="AF446" s="96" t="s">
        <v>990</v>
      </c>
      <c r="AG446" s="129"/>
      <c r="AH446" s="52"/>
      <c r="AI446" s="66"/>
      <c r="AJ446" s="129"/>
      <c r="AK446" s="52"/>
      <c r="AL446" s="66"/>
      <c r="AM446" s="129"/>
      <c r="AN446" s="52"/>
      <c r="AO446" s="66"/>
      <c r="AP446" s="129"/>
      <c r="AQ446" s="52"/>
      <c r="AR446" s="66"/>
      <c r="AS446" s="129"/>
      <c r="AT446" s="52"/>
      <c r="AU446" s="66"/>
      <c r="AV446" s="129"/>
      <c r="AW446" s="52"/>
      <c r="AX446" s="66"/>
      <c r="AY446" s="129"/>
      <c r="AZ446" s="52"/>
      <c r="BA446" s="66"/>
      <c r="BB446" s="129"/>
      <c r="BC446" s="52"/>
      <c r="BD446" s="66"/>
      <c r="BG446" s="376"/>
      <c r="BH446" s="376" t="s">
        <v>998</v>
      </c>
      <c r="BI446" s="96" t="s">
        <v>990</v>
      </c>
      <c r="BJ446" s="129"/>
      <c r="BK446" s="52"/>
      <c r="BL446" s="66"/>
      <c r="BM446" s="129"/>
      <c r="BN446" s="52"/>
      <c r="BO446" s="66"/>
      <c r="BP446" s="129"/>
      <c r="BQ446" s="52"/>
      <c r="BR446" s="66"/>
      <c r="BS446" s="129"/>
      <c r="BT446" s="52"/>
      <c r="BU446" s="66"/>
      <c r="BV446" s="129"/>
      <c r="BW446" s="52"/>
      <c r="BX446" s="66"/>
      <c r="BY446" s="129"/>
      <c r="BZ446" s="52"/>
      <c r="CA446" s="66"/>
      <c r="CB446" s="129"/>
      <c r="CC446" s="52"/>
      <c r="CD446" s="66"/>
      <c r="CE446" s="129"/>
      <c r="CF446" s="52"/>
      <c r="CG446" s="66"/>
    </row>
    <row r="447" spans="30:85" ht="15.75" thickBot="1" x14ac:dyDescent="0.3">
      <c r="AD447" s="377"/>
      <c r="AE447" s="377" t="s">
        <v>998</v>
      </c>
      <c r="AF447" s="97" t="s">
        <v>991</v>
      </c>
      <c r="AG447" s="50"/>
      <c r="AH447" s="130"/>
      <c r="AI447" s="51"/>
      <c r="AJ447" s="50"/>
      <c r="AK447" s="130"/>
      <c r="AL447" s="51"/>
      <c r="AM447" s="50"/>
      <c r="AN447" s="130"/>
      <c r="AO447" s="51"/>
      <c r="AP447" s="50"/>
      <c r="AQ447" s="130"/>
      <c r="AR447" s="51"/>
      <c r="AS447" s="50"/>
      <c r="AT447" s="130"/>
      <c r="AU447" s="51"/>
      <c r="AV447" s="50"/>
      <c r="AW447" s="130"/>
      <c r="AX447" s="51"/>
      <c r="AY447" s="50"/>
      <c r="AZ447" s="130"/>
      <c r="BA447" s="51"/>
      <c r="BB447" s="50"/>
      <c r="BC447" s="130"/>
      <c r="BD447" s="51"/>
      <c r="BG447" s="377"/>
      <c r="BH447" s="377" t="s">
        <v>998</v>
      </c>
      <c r="BI447" s="97" t="s">
        <v>991</v>
      </c>
      <c r="BJ447" s="50"/>
      <c r="BK447" s="130"/>
      <c r="BL447" s="51"/>
      <c r="BM447" s="50"/>
      <c r="BN447" s="130"/>
      <c r="BO447" s="51"/>
      <c r="BP447" s="50"/>
      <c r="BQ447" s="130"/>
      <c r="BR447" s="51"/>
      <c r="BS447" s="50"/>
      <c r="BT447" s="130"/>
      <c r="BU447" s="51"/>
      <c r="BV447" s="50"/>
      <c r="BW447" s="130"/>
      <c r="BX447" s="51"/>
      <c r="BY447" s="50"/>
      <c r="BZ447" s="130"/>
      <c r="CA447" s="51"/>
      <c r="CB447" s="50"/>
      <c r="CC447" s="130"/>
      <c r="CD447" s="51"/>
      <c r="CE447" s="50"/>
      <c r="CF447" s="130"/>
      <c r="CG447" s="51"/>
    </row>
    <row r="448" spans="30:85" ht="15.75" thickBot="1" x14ac:dyDescent="0.3">
      <c r="AD448" s="378" t="s">
        <v>986</v>
      </c>
      <c r="AE448" s="378" t="s">
        <v>115</v>
      </c>
      <c r="AF448" s="363" t="s">
        <v>989</v>
      </c>
      <c r="AG448" s="356"/>
      <c r="AH448" s="358"/>
      <c r="AI448" s="121"/>
      <c r="AJ448" s="356"/>
      <c r="AK448" s="358"/>
      <c r="AL448" s="121"/>
      <c r="AM448" s="356"/>
      <c r="AN448" s="358"/>
      <c r="AO448" s="121"/>
      <c r="AP448" s="356"/>
      <c r="AQ448" s="358"/>
      <c r="AR448" s="121"/>
      <c r="AS448" s="356"/>
      <c r="AT448" s="358"/>
      <c r="AU448" s="121"/>
      <c r="AV448" s="356"/>
      <c r="AW448" s="358"/>
      <c r="AX448" s="121"/>
      <c r="AY448" s="356"/>
      <c r="AZ448" s="358"/>
      <c r="BA448" s="121"/>
      <c r="BB448" s="356"/>
      <c r="BC448" s="358"/>
      <c r="BD448" s="121"/>
      <c r="BG448" s="378" t="s">
        <v>986</v>
      </c>
      <c r="BH448" s="378" t="s">
        <v>115</v>
      </c>
      <c r="BI448" s="363" t="s">
        <v>989</v>
      </c>
      <c r="BJ448" s="356"/>
      <c r="BK448" s="358"/>
      <c r="BL448" s="121"/>
      <c r="BM448" s="356"/>
      <c r="BN448" s="358"/>
      <c r="BO448" s="121"/>
      <c r="BP448" s="356"/>
      <c r="BQ448" s="358"/>
      <c r="BR448" s="121"/>
      <c r="BS448" s="356"/>
      <c r="BT448" s="358"/>
      <c r="BU448" s="121"/>
      <c r="BV448" s="356"/>
      <c r="BW448" s="358"/>
      <c r="BX448" s="121"/>
      <c r="BY448" s="356"/>
      <c r="BZ448" s="358"/>
      <c r="CA448" s="121"/>
      <c r="CB448" s="356"/>
      <c r="CC448" s="358"/>
      <c r="CD448" s="121"/>
      <c r="CE448" s="356"/>
      <c r="CF448" s="358"/>
      <c r="CG448" s="121"/>
    </row>
    <row r="449" spans="30:85" ht="15.75" thickBot="1" x14ac:dyDescent="0.3">
      <c r="AD449" s="379" t="s">
        <v>987</v>
      </c>
      <c r="AE449" s="379" t="s">
        <v>115</v>
      </c>
      <c r="AF449" s="97" t="s">
        <v>989</v>
      </c>
      <c r="AG449" s="367"/>
      <c r="AH449" s="131"/>
      <c r="AI449" s="54"/>
      <c r="AJ449" s="367"/>
      <c r="AK449" s="131"/>
      <c r="AL449" s="54"/>
      <c r="AM449" s="367"/>
      <c r="AN449" s="131"/>
      <c r="AO449" s="54"/>
      <c r="AP449" s="367"/>
      <c r="AQ449" s="131"/>
      <c r="AR449" s="54"/>
      <c r="AS449" s="367"/>
      <c r="AT449" s="131"/>
      <c r="AU449" s="54"/>
      <c r="AV449" s="367"/>
      <c r="AW449" s="131"/>
      <c r="AX449" s="54"/>
      <c r="AY449" s="367"/>
      <c r="AZ449" s="131"/>
      <c r="BA449" s="54"/>
      <c r="BB449" s="367"/>
      <c r="BC449" s="131"/>
      <c r="BD449" s="54"/>
      <c r="BG449" s="379" t="s">
        <v>987</v>
      </c>
      <c r="BH449" s="379" t="s">
        <v>115</v>
      </c>
      <c r="BI449" s="97" t="s">
        <v>989</v>
      </c>
      <c r="BJ449" s="367"/>
      <c r="BK449" s="131"/>
      <c r="BL449" s="54"/>
      <c r="BM449" s="367"/>
      <c r="BN449" s="131"/>
      <c r="BO449" s="54"/>
      <c r="BP449" s="367"/>
      <c r="BQ449" s="131"/>
      <c r="BR449" s="54"/>
      <c r="BS449" s="367"/>
      <c r="BT449" s="131"/>
      <c r="BU449" s="54"/>
      <c r="BV449" s="367"/>
      <c r="BW449" s="131"/>
      <c r="BX449" s="54"/>
      <c r="BY449" s="367"/>
      <c r="BZ449" s="131"/>
      <c r="CA449" s="54"/>
      <c r="CB449" s="367"/>
      <c r="CC449" s="131"/>
      <c r="CD449" s="54"/>
      <c r="CE449" s="367"/>
      <c r="CF449" s="131"/>
      <c r="CG449" s="54"/>
    </row>
    <row r="450" spans="30:85" ht="15.75" thickBot="1" x14ac:dyDescent="0.3">
      <c r="AD450" s="379" t="s">
        <v>988</v>
      </c>
      <c r="AE450" s="379" t="s">
        <v>115</v>
      </c>
      <c r="AF450" s="97" t="s">
        <v>989</v>
      </c>
      <c r="AG450" s="50"/>
      <c r="AH450" s="130"/>
      <c r="AI450" s="51"/>
      <c r="AJ450" s="50"/>
      <c r="AK450" s="130"/>
      <c r="AL450" s="51"/>
      <c r="AM450" s="50"/>
      <c r="AN450" s="130"/>
      <c r="AO450" s="51"/>
      <c r="AP450" s="50"/>
      <c r="AQ450" s="130"/>
      <c r="AR450" s="51"/>
      <c r="AS450" s="50"/>
      <c r="AT450" s="130"/>
      <c r="AU450" s="51"/>
      <c r="AV450" s="50"/>
      <c r="AW450" s="130"/>
      <c r="AX450" s="51"/>
      <c r="AY450" s="50"/>
      <c r="AZ450" s="130"/>
      <c r="BA450" s="51"/>
      <c r="BB450" s="50"/>
      <c r="BC450" s="130"/>
      <c r="BD450" s="51"/>
      <c r="BG450" s="379" t="s">
        <v>988</v>
      </c>
      <c r="BH450" s="379" t="s">
        <v>115</v>
      </c>
      <c r="BI450" s="97" t="s">
        <v>989</v>
      </c>
      <c r="BJ450" s="50"/>
      <c r="BK450" s="130"/>
      <c r="BL450" s="51"/>
      <c r="BM450" s="50"/>
      <c r="BN450" s="130"/>
      <c r="BO450" s="51"/>
      <c r="BP450" s="50"/>
      <c r="BQ450" s="130"/>
      <c r="BR450" s="51"/>
      <c r="BS450" s="50"/>
      <c r="BT450" s="130"/>
      <c r="BU450" s="51"/>
      <c r="BV450" s="50"/>
      <c r="BW450" s="130"/>
      <c r="BX450" s="51"/>
      <c r="BY450" s="50"/>
      <c r="BZ450" s="130"/>
      <c r="CA450" s="51"/>
      <c r="CB450" s="50"/>
      <c r="CC450" s="130"/>
      <c r="CD450" s="51"/>
      <c r="CE450" s="50"/>
      <c r="CF450" s="130"/>
      <c r="CG450" s="51"/>
    </row>
    <row r="451" spans="30:85" ht="15.75" thickBot="1" x14ac:dyDescent="0.3">
      <c r="AD451" s="379" t="s">
        <v>3050</v>
      </c>
      <c r="AE451" s="379" t="s">
        <v>115</v>
      </c>
      <c r="AF451" s="97" t="s">
        <v>989</v>
      </c>
      <c r="AG451" s="50"/>
      <c r="AH451" s="130"/>
      <c r="AI451" s="51"/>
      <c r="AJ451" s="50"/>
      <c r="AK451" s="130"/>
      <c r="AL451" s="51"/>
      <c r="AM451" s="50"/>
      <c r="AN451" s="130"/>
      <c r="AO451" s="51"/>
      <c r="AP451" s="50"/>
      <c r="AQ451" s="130"/>
      <c r="AR451" s="51"/>
      <c r="AS451" s="50"/>
      <c r="AT451" s="130"/>
      <c r="AU451" s="51"/>
      <c r="AV451" s="50"/>
      <c r="AW451" s="130"/>
      <c r="AX451" s="51"/>
      <c r="AY451" s="50"/>
      <c r="AZ451" s="130"/>
      <c r="BA451" s="51"/>
      <c r="BB451" s="50"/>
      <c r="BC451" s="130"/>
      <c r="BD451" s="51"/>
      <c r="BG451" s="379" t="s">
        <v>3050</v>
      </c>
      <c r="BH451" s="379" t="s">
        <v>115</v>
      </c>
      <c r="BI451" s="97" t="s">
        <v>989</v>
      </c>
      <c r="BJ451" s="50"/>
      <c r="BK451" s="130"/>
      <c r="BL451" s="51"/>
      <c r="BM451" s="50"/>
      <c r="BN451" s="130"/>
      <c r="BO451" s="51"/>
      <c r="BP451" s="50"/>
      <c r="BQ451" s="130"/>
      <c r="BR451" s="51"/>
      <c r="BS451" s="50"/>
      <c r="BT451" s="130"/>
      <c r="BU451" s="51"/>
      <c r="BV451" s="50"/>
      <c r="BW451" s="130"/>
      <c r="BX451" s="51"/>
      <c r="BY451" s="50"/>
      <c r="BZ451" s="130"/>
      <c r="CA451" s="51"/>
      <c r="CB451" s="50"/>
      <c r="CC451" s="130"/>
      <c r="CD451" s="51"/>
      <c r="CE451" s="50"/>
      <c r="CF451" s="130"/>
      <c r="CG451" s="51"/>
    </row>
    <row r="453" spans="30:85" ht="15.75" thickBot="1" x14ac:dyDescent="0.3"/>
    <row r="454" spans="30:85" ht="15.75" thickBot="1" x14ac:dyDescent="0.3">
      <c r="AD454" s="625" t="s">
        <v>3060</v>
      </c>
      <c r="AE454" s="185"/>
      <c r="AF454" s="185"/>
      <c r="AG454" s="370" t="s">
        <v>997</v>
      </c>
      <c r="AH454" s="448" t="s">
        <v>3051</v>
      </c>
      <c r="AI454" s="148"/>
      <c r="AJ454" s="370" t="s">
        <v>997</v>
      </c>
      <c r="AK454" s="448" t="s">
        <v>3052</v>
      </c>
      <c r="AL454" s="148"/>
      <c r="AM454" s="370" t="s">
        <v>997</v>
      </c>
      <c r="AN454" s="448" t="s">
        <v>3053</v>
      </c>
      <c r="AO454" s="148"/>
      <c r="AP454" s="370" t="s">
        <v>997</v>
      </c>
      <c r="AQ454" s="448" t="s">
        <v>3054</v>
      </c>
      <c r="AR454" s="148"/>
      <c r="AS454" s="370" t="s">
        <v>997</v>
      </c>
      <c r="AT454" s="448" t="s">
        <v>3055</v>
      </c>
      <c r="AU454" s="148"/>
      <c r="AV454" s="370" t="s">
        <v>997</v>
      </c>
      <c r="AW454" s="448" t="s">
        <v>3056</v>
      </c>
      <c r="AX454" s="148"/>
      <c r="AY454" s="370" t="s">
        <v>997</v>
      </c>
      <c r="AZ454" s="448" t="s">
        <v>3057</v>
      </c>
      <c r="BA454" s="148"/>
      <c r="BB454" s="370" t="s">
        <v>997</v>
      </c>
      <c r="BC454" s="624" t="s">
        <v>3058</v>
      </c>
      <c r="BD454" s="148"/>
    </row>
    <row r="455" spans="30:85" ht="15.75" thickBot="1" x14ac:dyDescent="0.3">
      <c r="AD455" s="364" t="s">
        <v>993</v>
      </c>
      <c r="AE455" s="369" t="s">
        <v>999</v>
      </c>
      <c r="AF455" s="369" t="s">
        <v>93</v>
      </c>
      <c r="AG455" s="371" t="s">
        <v>70</v>
      </c>
      <c r="AH455" s="154" t="s">
        <v>995</v>
      </c>
      <c r="AI455" s="155" t="s">
        <v>251</v>
      </c>
      <c r="AJ455" s="371" t="s">
        <v>70</v>
      </c>
      <c r="AK455" s="154" t="s">
        <v>995</v>
      </c>
      <c r="AL455" s="155" t="s">
        <v>251</v>
      </c>
      <c r="AM455" s="371" t="s">
        <v>70</v>
      </c>
      <c r="AN455" s="154" t="s">
        <v>995</v>
      </c>
      <c r="AO455" s="155" t="s">
        <v>251</v>
      </c>
      <c r="AP455" s="371" t="s">
        <v>70</v>
      </c>
      <c r="AQ455" s="154" t="s">
        <v>995</v>
      </c>
      <c r="AR455" s="155" t="s">
        <v>251</v>
      </c>
      <c r="AS455" s="371" t="s">
        <v>70</v>
      </c>
      <c r="AT455" s="154" t="s">
        <v>995</v>
      </c>
      <c r="AU455" s="155" t="s">
        <v>251</v>
      </c>
      <c r="AV455" s="371" t="s">
        <v>70</v>
      </c>
      <c r="AW455" s="154" t="s">
        <v>995</v>
      </c>
      <c r="AX455" s="155" t="s">
        <v>251</v>
      </c>
      <c r="AY455" s="371" t="s">
        <v>70</v>
      </c>
      <c r="AZ455" s="154" t="s">
        <v>995</v>
      </c>
      <c r="BA455" s="155" t="s">
        <v>251</v>
      </c>
      <c r="BB455" s="371" t="s">
        <v>70</v>
      </c>
      <c r="BC455" s="154" t="s">
        <v>995</v>
      </c>
      <c r="BD455" s="155" t="s">
        <v>251</v>
      </c>
    </row>
    <row r="456" spans="30:85" x14ac:dyDescent="0.25">
      <c r="AD456" s="372" t="s">
        <v>986</v>
      </c>
      <c r="AE456" s="372" t="s">
        <v>115</v>
      </c>
      <c r="AF456" s="125" t="s">
        <v>115</v>
      </c>
      <c r="AG456" s="366" t="s">
        <v>246</v>
      </c>
      <c r="AH456" s="368" t="s">
        <v>405</v>
      </c>
      <c r="AI456" s="232">
        <v>-1</v>
      </c>
      <c r="AJ456" s="366"/>
      <c r="AK456" s="368"/>
      <c r="AL456" s="232"/>
      <c r="AM456" s="366"/>
      <c r="AN456" s="368"/>
      <c r="AO456" s="232"/>
      <c r="AP456" s="366"/>
      <c r="AQ456" s="368"/>
      <c r="AR456" s="232"/>
      <c r="AS456" s="366"/>
      <c r="AT456" s="368"/>
      <c r="AU456" s="232"/>
      <c r="AV456" s="366"/>
      <c r="AW456" s="368"/>
      <c r="AX456" s="232"/>
      <c r="AY456" s="366"/>
      <c r="AZ456" s="368"/>
      <c r="BA456" s="232"/>
      <c r="BB456" s="366"/>
      <c r="BC456" s="368"/>
      <c r="BD456" s="232"/>
    </row>
    <row r="457" spans="30:85" x14ac:dyDescent="0.25">
      <c r="AD457" s="373"/>
      <c r="AE457" s="373" t="s">
        <v>115</v>
      </c>
      <c r="AF457" s="96" t="s">
        <v>990</v>
      </c>
      <c r="AG457" s="65" t="s">
        <v>246</v>
      </c>
      <c r="AH457" s="53" t="s">
        <v>405</v>
      </c>
      <c r="AI457" s="68">
        <v>-5</v>
      </c>
      <c r="AJ457" s="65"/>
      <c r="AK457" s="53"/>
      <c r="AL457" s="68"/>
      <c r="AM457" s="65"/>
      <c r="AN457" s="53"/>
      <c r="AO457" s="68"/>
      <c r="AP457" s="65"/>
      <c r="AQ457" s="53"/>
      <c r="AR457" s="68"/>
      <c r="AS457" s="65"/>
      <c r="AT457" s="53"/>
      <c r="AU457" s="68"/>
      <c r="AV457" s="65"/>
      <c r="AW457" s="53"/>
      <c r="AX457" s="68"/>
      <c r="AY457" s="65"/>
      <c r="AZ457" s="53"/>
      <c r="BA457" s="68"/>
      <c r="BB457" s="65"/>
      <c r="BC457" s="53"/>
      <c r="BD457" s="68"/>
    </row>
    <row r="458" spans="30:85" ht="15.75" thickBot="1" x14ac:dyDescent="0.3">
      <c r="AD458" s="374"/>
      <c r="AE458" s="374" t="s">
        <v>115</v>
      </c>
      <c r="AF458" s="97" t="s">
        <v>991</v>
      </c>
      <c r="AG458" s="367" t="s">
        <v>246</v>
      </c>
      <c r="AH458" s="131" t="s">
        <v>405</v>
      </c>
      <c r="AI458" s="54">
        <v>-10</v>
      </c>
      <c r="AJ458" s="367"/>
      <c r="AK458" s="131"/>
      <c r="AL458" s="54"/>
      <c r="AM458" s="367"/>
      <c r="AN458" s="131"/>
      <c r="AO458" s="54"/>
      <c r="AP458" s="367"/>
      <c r="AQ458" s="131"/>
      <c r="AR458" s="54"/>
      <c r="AS458" s="367"/>
      <c r="AT458" s="131"/>
      <c r="AU458" s="54"/>
      <c r="AV458" s="367"/>
      <c r="AW458" s="131"/>
      <c r="AX458" s="54"/>
      <c r="AY458" s="367"/>
      <c r="AZ458" s="131"/>
      <c r="BA458" s="54"/>
      <c r="BB458" s="367"/>
      <c r="BC458" s="131"/>
      <c r="BD458" s="54"/>
    </row>
    <row r="459" spans="30:85" x14ac:dyDescent="0.25">
      <c r="AD459" s="372" t="s">
        <v>987</v>
      </c>
      <c r="AE459" s="372" t="s">
        <v>115</v>
      </c>
      <c r="AF459" s="125" t="s">
        <v>115</v>
      </c>
      <c r="AG459" s="366" t="s">
        <v>246</v>
      </c>
      <c r="AH459" s="368" t="s">
        <v>405</v>
      </c>
      <c r="AI459" s="232">
        <v>1</v>
      </c>
      <c r="AJ459" s="366"/>
      <c r="AK459" s="368"/>
      <c r="AL459" s="232"/>
      <c r="AM459" s="366"/>
      <c r="AN459" s="368"/>
      <c r="AO459" s="232"/>
      <c r="AP459" s="366"/>
      <c r="AQ459" s="368"/>
      <c r="AR459" s="232"/>
      <c r="AS459" s="366"/>
      <c r="AT459" s="368"/>
      <c r="AU459" s="232"/>
      <c r="AV459" s="366"/>
      <c r="AW459" s="368"/>
      <c r="AX459" s="232"/>
      <c r="AY459" s="366"/>
      <c r="AZ459" s="368"/>
      <c r="BA459" s="232"/>
      <c r="BB459" s="366"/>
      <c r="BC459" s="368"/>
      <c r="BD459" s="232"/>
    </row>
    <row r="460" spans="30:85" x14ac:dyDescent="0.25">
      <c r="AD460" s="373"/>
      <c r="AE460" s="373" t="s">
        <v>115</v>
      </c>
      <c r="AF460" s="96" t="s">
        <v>990</v>
      </c>
      <c r="AG460" s="65" t="s">
        <v>246</v>
      </c>
      <c r="AH460" s="53" t="s">
        <v>405</v>
      </c>
      <c r="AI460" s="68">
        <v>5</v>
      </c>
      <c r="AJ460" s="65"/>
      <c r="AK460" s="53"/>
      <c r="AL460" s="68"/>
      <c r="AM460" s="65"/>
      <c r="AN460" s="53"/>
      <c r="AO460" s="68"/>
      <c r="AP460" s="65"/>
      <c r="AQ460" s="53"/>
      <c r="AR460" s="68"/>
      <c r="AS460" s="65"/>
      <c r="AT460" s="53"/>
      <c r="AU460" s="68"/>
      <c r="AV460" s="65"/>
      <c r="AW460" s="53"/>
      <c r="AX460" s="68"/>
      <c r="AY460" s="65"/>
      <c r="AZ460" s="53"/>
      <c r="BA460" s="68"/>
      <c r="BB460" s="65"/>
      <c r="BC460" s="53"/>
      <c r="BD460" s="68"/>
    </row>
    <row r="461" spans="30:85" ht="15.75" thickBot="1" x14ac:dyDescent="0.3">
      <c r="AD461" s="374"/>
      <c r="AE461" s="374" t="s">
        <v>115</v>
      </c>
      <c r="AF461" s="97" t="s">
        <v>991</v>
      </c>
      <c r="AG461" s="367" t="s">
        <v>246</v>
      </c>
      <c r="AH461" s="131" t="s">
        <v>405</v>
      </c>
      <c r="AI461" s="54">
        <v>10</v>
      </c>
      <c r="AJ461" s="367"/>
      <c r="AK461" s="131"/>
      <c r="AL461" s="54"/>
      <c r="AM461" s="367"/>
      <c r="AN461" s="131"/>
      <c r="AO461" s="54"/>
      <c r="AP461" s="367"/>
      <c r="AQ461" s="131"/>
      <c r="AR461" s="54"/>
      <c r="AS461" s="367"/>
      <c r="AT461" s="131"/>
      <c r="AU461" s="54"/>
      <c r="AV461" s="367"/>
      <c r="AW461" s="131"/>
      <c r="AX461" s="54"/>
      <c r="AY461" s="367"/>
      <c r="AZ461" s="131"/>
      <c r="BA461" s="54"/>
      <c r="BB461" s="367"/>
      <c r="BC461" s="131"/>
      <c r="BD461" s="54"/>
    </row>
    <row r="462" spans="30:85" x14ac:dyDescent="0.25">
      <c r="AD462" s="372" t="s">
        <v>988</v>
      </c>
      <c r="AE462" s="372" t="s">
        <v>115</v>
      </c>
      <c r="AF462" s="125" t="s">
        <v>115</v>
      </c>
      <c r="AG462" s="366"/>
      <c r="AH462" s="368"/>
      <c r="AI462" s="232"/>
      <c r="AJ462" s="366"/>
      <c r="AK462" s="368"/>
      <c r="AL462" s="232"/>
      <c r="AM462" s="366"/>
      <c r="AN462" s="368"/>
      <c r="AO462" s="232"/>
      <c r="AP462" s="366"/>
      <c r="AQ462" s="368"/>
      <c r="AR462" s="232"/>
      <c r="AS462" s="366"/>
      <c r="AT462" s="368"/>
      <c r="AU462" s="232"/>
      <c r="AV462" s="366"/>
      <c r="AW462" s="368"/>
      <c r="AX462" s="232"/>
      <c r="AY462" s="366"/>
      <c r="AZ462" s="368"/>
      <c r="BA462" s="232"/>
      <c r="BB462" s="366"/>
      <c r="BC462" s="368"/>
      <c r="BD462" s="232"/>
    </row>
    <row r="463" spans="30:85" x14ac:dyDescent="0.25">
      <c r="AD463" s="373"/>
      <c r="AE463" s="373" t="s">
        <v>115</v>
      </c>
      <c r="AF463" s="96" t="s">
        <v>990</v>
      </c>
      <c r="AG463" s="65"/>
      <c r="AH463" s="53"/>
      <c r="AI463" s="68"/>
      <c r="AJ463" s="65"/>
      <c r="AK463" s="53"/>
      <c r="AL463" s="68"/>
      <c r="AM463" s="65"/>
      <c r="AN463" s="53"/>
      <c r="AO463" s="68"/>
      <c r="AP463" s="65"/>
      <c r="AQ463" s="53"/>
      <c r="AR463" s="68"/>
      <c r="AS463" s="65"/>
      <c r="AT463" s="53"/>
      <c r="AU463" s="68"/>
      <c r="AV463" s="65"/>
      <c r="AW463" s="53"/>
      <c r="AX463" s="68"/>
      <c r="AY463" s="65"/>
      <c r="AZ463" s="53"/>
      <c r="BA463" s="68"/>
      <c r="BB463" s="65"/>
      <c r="BC463" s="53"/>
      <c r="BD463" s="68"/>
    </row>
    <row r="464" spans="30:85" ht="15.75" thickBot="1" x14ac:dyDescent="0.3">
      <c r="AD464" s="374"/>
      <c r="AE464" s="374" t="s">
        <v>115</v>
      </c>
      <c r="AF464" s="97" t="s">
        <v>991</v>
      </c>
      <c r="AG464" s="367"/>
      <c r="AH464" s="131"/>
      <c r="AI464" s="54"/>
      <c r="AJ464" s="367"/>
      <c r="AK464" s="131"/>
      <c r="AL464" s="54"/>
      <c r="AM464" s="367"/>
      <c r="AN464" s="131"/>
      <c r="AO464" s="54"/>
      <c r="AP464" s="367"/>
      <c r="AQ464" s="131"/>
      <c r="AR464" s="54"/>
      <c r="AS464" s="367"/>
      <c r="AT464" s="131"/>
      <c r="AU464" s="54"/>
      <c r="AV464" s="367"/>
      <c r="AW464" s="131"/>
      <c r="AX464" s="54"/>
      <c r="AY464" s="367"/>
      <c r="AZ464" s="131"/>
      <c r="BA464" s="54"/>
      <c r="BB464" s="367"/>
      <c r="BC464" s="131"/>
      <c r="BD464" s="54"/>
    </row>
    <row r="465" spans="30:56" x14ac:dyDescent="0.25">
      <c r="AD465" s="372" t="s">
        <v>3050</v>
      </c>
      <c r="AE465" s="372" t="s">
        <v>115</v>
      </c>
      <c r="AF465" s="125" t="s">
        <v>115</v>
      </c>
      <c r="AG465" s="366"/>
      <c r="AH465" s="368"/>
      <c r="AI465" s="232"/>
      <c r="AJ465" s="366"/>
      <c r="AK465" s="368"/>
      <c r="AL465" s="232"/>
      <c r="AM465" s="366"/>
      <c r="AN465" s="368"/>
      <c r="AO465" s="232"/>
      <c r="AP465" s="366"/>
      <c r="AQ465" s="368"/>
      <c r="AR465" s="232"/>
      <c r="AS465" s="366"/>
      <c r="AT465" s="368"/>
      <c r="AU465" s="232"/>
      <c r="AV465" s="366"/>
      <c r="AW465" s="368"/>
      <c r="AX465" s="232"/>
      <c r="AY465" s="366"/>
      <c r="AZ465" s="368"/>
      <c r="BA465" s="232"/>
      <c r="BB465" s="366"/>
      <c r="BC465" s="368"/>
      <c r="BD465" s="232"/>
    </row>
    <row r="466" spans="30:56" x14ac:dyDescent="0.25">
      <c r="AD466" s="373"/>
      <c r="AE466" s="373" t="s">
        <v>115</v>
      </c>
      <c r="AF466" s="96" t="s">
        <v>990</v>
      </c>
      <c r="AG466" s="129"/>
      <c r="AH466" s="52"/>
      <c r="AI466" s="66"/>
      <c r="AJ466" s="129"/>
      <c r="AK466" s="52"/>
      <c r="AL466" s="66"/>
      <c r="AM466" s="129"/>
      <c r="AN466" s="52"/>
      <c r="AO466" s="66"/>
      <c r="AP466" s="129"/>
      <c r="AQ466" s="52"/>
      <c r="AR466" s="66"/>
      <c r="AS466" s="129"/>
      <c r="AT466" s="52"/>
      <c r="AU466" s="66"/>
      <c r="AV466" s="129"/>
      <c r="AW466" s="52"/>
      <c r="AX466" s="66"/>
      <c r="AY466" s="129"/>
      <c r="AZ466" s="52"/>
      <c r="BA466" s="66"/>
      <c r="BB466" s="129"/>
      <c r="BC466" s="52"/>
      <c r="BD466" s="66"/>
    </row>
    <row r="467" spans="30:56" ht="15.75" thickBot="1" x14ac:dyDescent="0.3">
      <c r="AD467" s="374"/>
      <c r="AE467" s="374" t="s">
        <v>115</v>
      </c>
      <c r="AF467" s="97" t="s">
        <v>991</v>
      </c>
      <c r="AG467" s="50"/>
      <c r="AH467" s="130"/>
      <c r="AI467" s="51"/>
      <c r="AJ467" s="50"/>
      <c r="AK467" s="130"/>
      <c r="AL467" s="51"/>
      <c r="AM467" s="50"/>
      <c r="AN467" s="130"/>
      <c r="AO467" s="51"/>
      <c r="AP467" s="50"/>
      <c r="AQ467" s="130"/>
      <c r="AR467" s="51"/>
      <c r="AS467" s="50"/>
      <c r="AT467" s="130"/>
      <c r="AU467" s="51"/>
      <c r="AV467" s="50"/>
      <c r="AW467" s="130"/>
      <c r="AX467" s="51"/>
      <c r="AY467" s="50"/>
      <c r="AZ467" s="130"/>
      <c r="BA467" s="51"/>
      <c r="BB467" s="50"/>
      <c r="BC467" s="130"/>
      <c r="BD467" s="51"/>
    </row>
    <row r="468" spans="30:56" x14ac:dyDescent="0.25">
      <c r="AD468" s="375" t="s">
        <v>986</v>
      </c>
      <c r="AE468" s="375" t="s">
        <v>998</v>
      </c>
      <c r="AF468" s="125" t="s">
        <v>115</v>
      </c>
      <c r="AG468" s="366"/>
      <c r="AH468" s="368"/>
      <c r="AI468" s="232"/>
      <c r="AJ468" s="366"/>
      <c r="AK468" s="368"/>
      <c r="AL468" s="232"/>
      <c r="AM468" s="366"/>
      <c r="AN468" s="368"/>
      <c r="AO468" s="232"/>
      <c r="AP468" s="366"/>
      <c r="AQ468" s="368"/>
      <c r="AR468" s="232"/>
      <c r="AS468" s="366"/>
      <c r="AT468" s="368"/>
      <c r="AU468" s="232"/>
      <c r="AV468" s="366"/>
      <c r="AW468" s="368"/>
      <c r="AX468" s="232"/>
      <c r="AY468" s="366"/>
      <c r="AZ468" s="368"/>
      <c r="BA468" s="232"/>
      <c r="BB468" s="366"/>
      <c r="BC468" s="368"/>
      <c r="BD468" s="232"/>
    </row>
    <row r="469" spans="30:56" x14ac:dyDescent="0.25">
      <c r="AD469" s="376"/>
      <c r="AE469" s="376" t="s">
        <v>998</v>
      </c>
      <c r="AF469" s="96" t="s">
        <v>990</v>
      </c>
      <c r="AG469" s="65"/>
      <c r="AH469" s="53"/>
      <c r="AI469" s="68"/>
      <c r="AJ469" s="65"/>
      <c r="AK469" s="53"/>
      <c r="AL469" s="68"/>
      <c r="AM469" s="65"/>
      <c r="AN469" s="53"/>
      <c r="AO469" s="68"/>
      <c r="AP469" s="65"/>
      <c r="AQ469" s="53"/>
      <c r="AR469" s="68"/>
      <c r="AS469" s="65"/>
      <c r="AT469" s="53"/>
      <c r="AU469" s="68"/>
      <c r="AV469" s="65"/>
      <c r="AW469" s="53"/>
      <c r="AX469" s="68"/>
      <c r="AY469" s="65"/>
      <c r="AZ469" s="53"/>
      <c r="BA469" s="68"/>
      <c r="BB469" s="65"/>
      <c r="BC469" s="53"/>
      <c r="BD469" s="68"/>
    </row>
    <row r="470" spans="30:56" ht="15.75" thickBot="1" x14ac:dyDescent="0.3">
      <c r="AD470" s="377"/>
      <c r="AE470" s="377" t="s">
        <v>998</v>
      </c>
      <c r="AF470" s="97" t="s">
        <v>991</v>
      </c>
      <c r="AG470" s="367"/>
      <c r="AH470" s="131"/>
      <c r="AI470" s="54"/>
      <c r="AJ470" s="367"/>
      <c r="AK470" s="131"/>
      <c r="AL470" s="54"/>
      <c r="AM470" s="367"/>
      <c r="AN470" s="131"/>
      <c r="AO470" s="54"/>
      <c r="AP470" s="367"/>
      <c r="AQ470" s="131"/>
      <c r="AR470" s="54"/>
      <c r="AS470" s="367"/>
      <c r="AT470" s="131"/>
      <c r="AU470" s="54"/>
      <c r="AV470" s="367"/>
      <c r="AW470" s="131"/>
      <c r="AX470" s="54"/>
      <c r="AY470" s="367"/>
      <c r="AZ470" s="131"/>
      <c r="BA470" s="54"/>
      <c r="BB470" s="367"/>
      <c r="BC470" s="131"/>
      <c r="BD470" s="54"/>
    </row>
    <row r="471" spans="30:56" x14ac:dyDescent="0.25">
      <c r="AD471" s="375" t="s">
        <v>987</v>
      </c>
      <c r="AE471" s="375" t="s">
        <v>998</v>
      </c>
      <c r="AF471" s="125" t="s">
        <v>115</v>
      </c>
      <c r="AG471" s="366"/>
      <c r="AH471" s="368"/>
      <c r="AI471" s="232"/>
      <c r="AJ471" s="366"/>
      <c r="AK471" s="368"/>
      <c r="AL471" s="232"/>
      <c r="AM471" s="366"/>
      <c r="AN471" s="368"/>
      <c r="AO471" s="232"/>
      <c r="AP471" s="366"/>
      <c r="AQ471" s="368"/>
      <c r="AR471" s="232"/>
      <c r="AS471" s="366"/>
      <c r="AT471" s="368"/>
      <c r="AU471" s="232"/>
      <c r="AV471" s="366"/>
      <c r="AW471" s="368"/>
      <c r="AX471" s="232"/>
      <c r="AY471" s="366"/>
      <c r="AZ471" s="368"/>
      <c r="BA471" s="232"/>
      <c r="BB471" s="366"/>
      <c r="BC471" s="368"/>
      <c r="BD471" s="232"/>
    </row>
    <row r="472" spans="30:56" x14ac:dyDescent="0.25">
      <c r="AD472" s="376"/>
      <c r="AE472" s="376" t="s">
        <v>998</v>
      </c>
      <c r="AF472" s="96" t="s">
        <v>990</v>
      </c>
      <c r="AG472" s="65"/>
      <c r="AH472" s="53"/>
      <c r="AI472" s="68"/>
      <c r="AJ472" s="65"/>
      <c r="AK472" s="53"/>
      <c r="AL472" s="68"/>
      <c r="AM472" s="65"/>
      <c r="AN472" s="53"/>
      <c r="AO472" s="68"/>
      <c r="AP472" s="65"/>
      <c r="AQ472" s="53"/>
      <c r="AR472" s="68"/>
      <c r="AS472" s="65"/>
      <c r="AT472" s="53"/>
      <c r="AU472" s="68"/>
      <c r="AV472" s="65"/>
      <c r="AW472" s="53"/>
      <c r="AX472" s="68"/>
      <c r="AY472" s="65"/>
      <c r="AZ472" s="53"/>
      <c r="BA472" s="68"/>
      <c r="BB472" s="65"/>
      <c r="BC472" s="53"/>
      <c r="BD472" s="68"/>
    </row>
    <row r="473" spans="30:56" ht="15.75" thickBot="1" x14ac:dyDescent="0.3">
      <c r="AD473" s="377"/>
      <c r="AE473" s="377" t="s">
        <v>998</v>
      </c>
      <c r="AF473" s="97" t="s">
        <v>991</v>
      </c>
      <c r="AG473" s="367"/>
      <c r="AH473" s="131"/>
      <c r="AI473" s="54"/>
      <c r="AJ473" s="367"/>
      <c r="AK473" s="131"/>
      <c r="AL473" s="54"/>
      <c r="AM473" s="367"/>
      <c r="AN473" s="131"/>
      <c r="AO473" s="54"/>
      <c r="AP473" s="367"/>
      <c r="AQ473" s="131"/>
      <c r="AR473" s="54"/>
      <c r="AS473" s="367"/>
      <c r="AT473" s="131"/>
      <c r="AU473" s="54"/>
      <c r="AV473" s="367"/>
      <c r="AW473" s="131"/>
      <c r="AX473" s="54"/>
      <c r="AY473" s="367"/>
      <c r="AZ473" s="131"/>
      <c r="BA473" s="54"/>
      <c r="BB473" s="367"/>
      <c r="BC473" s="131"/>
      <c r="BD473" s="54"/>
    </row>
    <row r="474" spans="30:56" x14ac:dyDescent="0.25">
      <c r="AD474" s="375" t="s">
        <v>988</v>
      </c>
      <c r="AE474" s="375" t="s">
        <v>998</v>
      </c>
      <c r="AF474" s="125" t="s">
        <v>115</v>
      </c>
      <c r="AG474" s="366"/>
      <c r="AH474" s="368"/>
      <c r="AI474" s="232"/>
      <c r="AJ474" s="366"/>
      <c r="AK474" s="368"/>
      <c r="AL474" s="232"/>
      <c r="AM474" s="366"/>
      <c r="AN474" s="368"/>
      <c r="AO474" s="232"/>
      <c r="AP474" s="366"/>
      <c r="AQ474" s="368"/>
      <c r="AR474" s="232"/>
      <c r="AS474" s="366"/>
      <c r="AT474" s="368"/>
      <c r="AU474" s="232"/>
      <c r="AV474" s="366"/>
      <c r="AW474" s="368"/>
      <c r="AX474" s="232"/>
      <c r="AY474" s="366"/>
      <c r="AZ474" s="368"/>
      <c r="BA474" s="232"/>
      <c r="BB474" s="366"/>
      <c r="BC474" s="368"/>
      <c r="BD474" s="232"/>
    </row>
    <row r="475" spans="30:56" x14ac:dyDescent="0.25">
      <c r="AD475" s="376"/>
      <c r="AE475" s="376" t="s">
        <v>998</v>
      </c>
      <c r="AF475" s="96" t="s">
        <v>990</v>
      </c>
      <c r="AG475" s="65"/>
      <c r="AH475" s="53"/>
      <c r="AI475" s="68"/>
      <c r="AJ475" s="65"/>
      <c r="AK475" s="53"/>
      <c r="AL475" s="68"/>
      <c r="AM475" s="65"/>
      <c r="AN475" s="53"/>
      <c r="AO475" s="68"/>
      <c r="AP475" s="65"/>
      <c r="AQ475" s="53"/>
      <c r="AR475" s="68"/>
      <c r="AS475" s="65"/>
      <c r="AT475" s="53"/>
      <c r="AU475" s="68"/>
      <c r="AV475" s="65"/>
      <c r="AW475" s="53"/>
      <c r="AX475" s="68"/>
      <c r="AY475" s="65"/>
      <c r="AZ475" s="53"/>
      <c r="BA475" s="68"/>
      <c r="BB475" s="65"/>
      <c r="BC475" s="53"/>
      <c r="BD475" s="68"/>
    </row>
    <row r="476" spans="30:56" ht="15.75" thickBot="1" x14ac:dyDescent="0.3">
      <c r="AD476" s="377"/>
      <c r="AE476" s="377" t="s">
        <v>998</v>
      </c>
      <c r="AF476" s="97" t="s">
        <v>991</v>
      </c>
      <c r="AG476" s="367"/>
      <c r="AH476" s="131"/>
      <c r="AI476" s="54"/>
      <c r="AJ476" s="367"/>
      <c r="AK476" s="131"/>
      <c r="AL476" s="54"/>
      <c r="AM476" s="367"/>
      <c r="AN476" s="131"/>
      <c r="AO476" s="54"/>
      <c r="AP476" s="367"/>
      <c r="AQ476" s="131"/>
      <c r="AR476" s="54"/>
      <c r="AS476" s="367"/>
      <c r="AT476" s="131"/>
      <c r="AU476" s="54"/>
      <c r="AV476" s="367"/>
      <c r="AW476" s="131"/>
      <c r="AX476" s="54"/>
      <c r="AY476" s="367"/>
      <c r="AZ476" s="131"/>
      <c r="BA476" s="54"/>
      <c r="BB476" s="367"/>
      <c r="BC476" s="131"/>
      <c r="BD476" s="54"/>
    </row>
    <row r="477" spans="30:56" x14ac:dyDescent="0.25">
      <c r="AD477" s="375" t="s">
        <v>3050</v>
      </c>
      <c r="AE477" s="375" t="s">
        <v>998</v>
      </c>
      <c r="AF477" s="125" t="s">
        <v>115</v>
      </c>
      <c r="AG477" s="366"/>
      <c r="AH477" s="368"/>
      <c r="AI477" s="232"/>
      <c r="AJ477" s="366"/>
      <c r="AK477" s="368"/>
      <c r="AL477" s="232"/>
      <c r="AM477" s="366"/>
      <c r="AN477" s="368"/>
      <c r="AO477" s="232"/>
      <c r="AP477" s="366"/>
      <c r="AQ477" s="368"/>
      <c r="AR477" s="232"/>
      <c r="AS477" s="366"/>
      <c r="AT477" s="368"/>
      <c r="AU477" s="232"/>
      <c r="AV477" s="366"/>
      <c r="AW477" s="368"/>
      <c r="AX477" s="232"/>
      <c r="AY477" s="366"/>
      <c r="AZ477" s="368"/>
      <c r="BA477" s="232"/>
      <c r="BB477" s="366"/>
      <c r="BC477" s="368"/>
      <c r="BD477" s="232"/>
    </row>
    <row r="478" spans="30:56" x14ac:dyDescent="0.25">
      <c r="AD478" s="376"/>
      <c r="AE478" s="376" t="s">
        <v>998</v>
      </c>
      <c r="AF478" s="96" t="s">
        <v>990</v>
      </c>
      <c r="AG478" s="129"/>
      <c r="AH478" s="52"/>
      <c r="AI478" s="66"/>
      <c r="AJ478" s="129"/>
      <c r="AK478" s="52"/>
      <c r="AL478" s="66"/>
      <c r="AM478" s="129"/>
      <c r="AN478" s="52"/>
      <c r="AO478" s="66"/>
      <c r="AP478" s="129"/>
      <c r="AQ478" s="52"/>
      <c r="AR478" s="66"/>
      <c r="AS478" s="129"/>
      <c r="AT478" s="52"/>
      <c r="AU478" s="66"/>
      <c r="AV478" s="129"/>
      <c r="AW478" s="52"/>
      <c r="AX478" s="66"/>
      <c r="AY478" s="129"/>
      <c r="AZ478" s="52"/>
      <c r="BA478" s="66"/>
      <c r="BB478" s="129"/>
      <c r="BC478" s="52"/>
      <c r="BD478" s="66"/>
    </row>
    <row r="479" spans="30:56" ht="15.75" thickBot="1" x14ac:dyDescent="0.3">
      <c r="AD479" s="377"/>
      <c r="AE479" s="377" t="s">
        <v>998</v>
      </c>
      <c r="AF479" s="97" t="s">
        <v>991</v>
      </c>
      <c r="AG479" s="50"/>
      <c r="AH479" s="130"/>
      <c r="AI479" s="51"/>
      <c r="AJ479" s="50"/>
      <c r="AK479" s="130"/>
      <c r="AL479" s="51"/>
      <c r="AM479" s="50"/>
      <c r="AN479" s="130"/>
      <c r="AO479" s="51"/>
      <c r="AP479" s="50"/>
      <c r="AQ479" s="130"/>
      <c r="AR479" s="51"/>
      <c r="AS479" s="50"/>
      <c r="AT479" s="130"/>
      <c r="AU479" s="51"/>
      <c r="AV479" s="50"/>
      <c r="AW479" s="130"/>
      <c r="AX479" s="51"/>
      <c r="AY479" s="50"/>
      <c r="AZ479" s="130"/>
      <c r="BA479" s="51"/>
      <c r="BB479" s="50"/>
      <c r="BC479" s="130"/>
      <c r="BD479" s="51"/>
    </row>
    <row r="480" spans="30:56" ht="15.75" thickBot="1" x14ac:dyDescent="0.3">
      <c r="AD480" s="378" t="s">
        <v>986</v>
      </c>
      <c r="AE480" s="378" t="s">
        <v>115</v>
      </c>
      <c r="AF480" s="363" t="s">
        <v>989</v>
      </c>
      <c r="AG480" s="356"/>
      <c r="AH480" s="358"/>
      <c r="AI480" s="121"/>
      <c r="AJ480" s="356"/>
      <c r="AK480" s="358"/>
      <c r="AL480" s="121"/>
      <c r="AM480" s="356"/>
      <c r="AN480" s="358"/>
      <c r="AO480" s="121"/>
      <c r="AP480" s="356"/>
      <c r="AQ480" s="358"/>
      <c r="AR480" s="121"/>
      <c r="AS480" s="356"/>
      <c r="AT480" s="358"/>
      <c r="AU480" s="121"/>
      <c r="AV480" s="356"/>
      <c r="AW480" s="358"/>
      <c r="AX480" s="121"/>
      <c r="AY480" s="356"/>
      <c r="AZ480" s="358"/>
      <c r="BA480" s="121"/>
      <c r="BB480" s="356"/>
      <c r="BC480" s="358"/>
      <c r="BD480" s="121"/>
    </row>
    <row r="481" spans="30:56" ht="15.75" thickBot="1" x14ac:dyDescent="0.3">
      <c r="AD481" s="379" t="s">
        <v>987</v>
      </c>
      <c r="AE481" s="379" t="s">
        <v>115</v>
      </c>
      <c r="AF481" s="97" t="s">
        <v>989</v>
      </c>
      <c r="AG481" s="367"/>
      <c r="AH481" s="131"/>
      <c r="AI481" s="54"/>
      <c r="AJ481" s="367"/>
      <c r="AK481" s="131"/>
      <c r="AL481" s="54"/>
      <c r="AM481" s="367"/>
      <c r="AN481" s="131"/>
      <c r="AO481" s="54"/>
      <c r="AP481" s="367"/>
      <c r="AQ481" s="131"/>
      <c r="AR481" s="54"/>
      <c r="AS481" s="367"/>
      <c r="AT481" s="131"/>
      <c r="AU481" s="54"/>
      <c r="AV481" s="367"/>
      <c r="AW481" s="131"/>
      <c r="AX481" s="54"/>
      <c r="AY481" s="367"/>
      <c r="AZ481" s="131"/>
      <c r="BA481" s="54"/>
      <c r="BB481" s="367"/>
      <c r="BC481" s="131"/>
      <c r="BD481" s="54"/>
    </row>
    <row r="482" spans="30:56" ht="15.75" thickBot="1" x14ac:dyDescent="0.3">
      <c r="AD482" s="379" t="s">
        <v>988</v>
      </c>
      <c r="AE482" s="379" t="s">
        <v>115</v>
      </c>
      <c r="AF482" s="97" t="s">
        <v>989</v>
      </c>
      <c r="AG482" s="50"/>
      <c r="AH482" s="130"/>
      <c r="AI482" s="51"/>
      <c r="AJ482" s="50"/>
      <c r="AK482" s="130"/>
      <c r="AL482" s="51"/>
      <c r="AM482" s="50"/>
      <c r="AN482" s="130"/>
      <c r="AO482" s="51"/>
      <c r="AP482" s="50"/>
      <c r="AQ482" s="130"/>
      <c r="AR482" s="51"/>
      <c r="AS482" s="50"/>
      <c r="AT482" s="130"/>
      <c r="AU482" s="51"/>
      <c r="AV482" s="50"/>
      <c r="AW482" s="130"/>
      <c r="AX482" s="51"/>
      <c r="AY482" s="50"/>
      <c r="AZ482" s="130"/>
      <c r="BA482" s="51"/>
      <c r="BB482" s="50"/>
      <c r="BC482" s="130"/>
      <c r="BD482" s="51"/>
    </row>
    <row r="483" spans="30:56" ht="15.75" thickBot="1" x14ac:dyDescent="0.3">
      <c r="AD483" s="379" t="s">
        <v>3050</v>
      </c>
      <c r="AE483" s="379" t="s">
        <v>115</v>
      </c>
      <c r="AF483" s="97" t="s">
        <v>989</v>
      </c>
      <c r="AG483" s="50"/>
      <c r="AH483" s="130"/>
      <c r="AI483" s="51"/>
      <c r="AJ483" s="50"/>
      <c r="AK483" s="130"/>
      <c r="AL483" s="51"/>
      <c r="AM483" s="50"/>
      <c r="AN483" s="130"/>
      <c r="AO483" s="51"/>
      <c r="AP483" s="50"/>
      <c r="AQ483" s="130"/>
      <c r="AR483" s="51"/>
      <c r="AS483" s="50"/>
      <c r="AT483" s="130"/>
      <c r="AU483" s="51"/>
      <c r="AV483" s="50"/>
      <c r="AW483" s="130"/>
      <c r="AX483" s="51"/>
      <c r="AY483" s="50"/>
      <c r="AZ483" s="130"/>
      <c r="BA483" s="51"/>
      <c r="BB483" s="50"/>
      <c r="BC483" s="130"/>
      <c r="BD483" s="51"/>
    </row>
    <row r="485" spans="30:56" ht="15.75" thickBot="1" x14ac:dyDescent="0.3"/>
    <row r="486" spans="30:56" ht="15.75" thickBot="1" x14ac:dyDescent="0.3">
      <c r="AD486" s="625" t="s">
        <v>3062</v>
      </c>
      <c r="AE486" s="185"/>
      <c r="AF486" s="185"/>
      <c r="AG486" s="370" t="s">
        <v>997</v>
      </c>
      <c r="AH486" s="448" t="s">
        <v>3051</v>
      </c>
      <c r="AI486" s="148"/>
      <c r="AJ486" s="370" t="s">
        <v>997</v>
      </c>
      <c r="AK486" s="448" t="s">
        <v>3052</v>
      </c>
      <c r="AL486" s="148"/>
      <c r="AM486" s="370" t="s">
        <v>997</v>
      </c>
      <c r="AN486" s="448" t="s">
        <v>3053</v>
      </c>
      <c r="AO486" s="148"/>
      <c r="AP486" s="370" t="s">
        <v>997</v>
      </c>
      <c r="AQ486" s="448" t="s">
        <v>3054</v>
      </c>
      <c r="AR486" s="148"/>
      <c r="AS486" s="370" t="s">
        <v>997</v>
      </c>
      <c r="AT486" s="448" t="s">
        <v>3055</v>
      </c>
      <c r="AU486" s="148"/>
      <c r="AV486" s="370" t="s">
        <v>997</v>
      </c>
      <c r="AW486" s="448" t="s">
        <v>3056</v>
      </c>
      <c r="AX486" s="148"/>
      <c r="AY486" s="370" t="s">
        <v>997</v>
      </c>
      <c r="AZ486" s="448" t="s">
        <v>3057</v>
      </c>
      <c r="BA486" s="148"/>
      <c r="BB486" s="370" t="s">
        <v>997</v>
      </c>
      <c r="BC486" s="624" t="s">
        <v>3058</v>
      </c>
      <c r="BD486" s="148"/>
    </row>
    <row r="487" spans="30:56" ht="15.75" thickBot="1" x14ac:dyDescent="0.3">
      <c r="AD487" s="364" t="s">
        <v>993</v>
      </c>
      <c r="AE487" s="369" t="s">
        <v>999</v>
      </c>
      <c r="AF487" s="369" t="s">
        <v>93</v>
      </c>
      <c r="AG487" s="371" t="s">
        <v>70</v>
      </c>
      <c r="AH487" s="154" t="s">
        <v>995</v>
      </c>
      <c r="AI487" s="155" t="s">
        <v>251</v>
      </c>
      <c r="AJ487" s="371" t="s">
        <v>70</v>
      </c>
      <c r="AK487" s="154" t="s">
        <v>995</v>
      </c>
      <c r="AL487" s="155" t="s">
        <v>251</v>
      </c>
      <c r="AM487" s="371" t="s">
        <v>70</v>
      </c>
      <c r="AN487" s="154" t="s">
        <v>995</v>
      </c>
      <c r="AO487" s="155" t="s">
        <v>251</v>
      </c>
      <c r="AP487" s="371" t="s">
        <v>70</v>
      </c>
      <c r="AQ487" s="154" t="s">
        <v>995</v>
      </c>
      <c r="AR487" s="155" t="s">
        <v>251</v>
      </c>
      <c r="AS487" s="371" t="s">
        <v>70</v>
      </c>
      <c r="AT487" s="154" t="s">
        <v>995</v>
      </c>
      <c r="AU487" s="155" t="s">
        <v>251</v>
      </c>
      <c r="AV487" s="371" t="s">
        <v>70</v>
      </c>
      <c r="AW487" s="154" t="s">
        <v>995</v>
      </c>
      <c r="AX487" s="155" t="s">
        <v>251</v>
      </c>
      <c r="AY487" s="371" t="s">
        <v>70</v>
      </c>
      <c r="AZ487" s="154" t="s">
        <v>995</v>
      </c>
      <c r="BA487" s="155" t="s">
        <v>251</v>
      </c>
      <c r="BB487" s="371" t="s">
        <v>70</v>
      </c>
      <c r="BC487" s="154" t="s">
        <v>995</v>
      </c>
      <c r="BD487" s="155" t="s">
        <v>251</v>
      </c>
    </row>
    <row r="488" spans="30:56" x14ac:dyDescent="0.25">
      <c r="AD488" s="372" t="s">
        <v>986</v>
      </c>
      <c r="AE488" s="372" t="s">
        <v>115</v>
      </c>
      <c r="AF488" s="125" t="s">
        <v>115</v>
      </c>
      <c r="AG488" s="366"/>
      <c r="AH488" s="368"/>
      <c r="AI488" s="232"/>
      <c r="AJ488" s="366"/>
      <c r="AK488" s="368"/>
      <c r="AL488" s="232"/>
      <c r="AM488" s="366"/>
      <c r="AN488" s="368"/>
      <c r="AO488" s="232"/>
      <c r="AP488" s="366"/>
      <c r="AQ488" s="368"/>
      <c r="AR488" s="232"/>
      <c r="AS488" s="366"/>
      <c r="AT488" s="368"/>
      <c r="AU488" s="232"/>
      <c r="AV488" s="366"/>
      <c r="AW488" s="368"/>
      <c r="AX488" s="232"/>
      <c r="AY488" s="366"/>
      <c r="AZ488" s="368"/>
      <c r="BA488" s="232"/>
      <c r="BB488" s="366"/>
      <c r="BC488" s="368"/>
      <c r="BD488" s="232"/>
    </row>
    <row r="489" spans="30:56" x14ac:dyDescent="0.25">
      <c r="AD489" s="373"/>
      <c r="AE489" s="373" t="s">
        <v>115</v>
      </c>
      <c r="AF489" s="96" t="s">
        <v>990</v>
      </c>
      <c r="AG489" s="65"/>
      <c r="AH489" s="53"/>
      <c r="AI489" s="68"/>
      <c r="AJ489" s="65"/>
      <c r="AK489" s="53"/>
      <c r="AL489" s="68"/>
      <c r="AM489" s="65"/>
      <c r="AN489" s="53"/>
      <c r="AO489" s="68"/>
      <c r="AP489" s="65"/>
      <c r="AQ489" s="53"/>
      <c r="AR489" s="68"/>
      <c r="AS489" s="65"/>
      <c r="AT489" s="53"/>
      <c r="AU489" s="68"/>
      <c r="AV489" s="65"/>
      <c r="AW489" s="53"/>
      <c r="AX489" s="68"/>
      <c r="AY489" s="65"/>
      <c r="AZ489" s="53"/>
      <c r="BA489" s="68"/>
      <c r="BB489" s="65"/>
      <c r="BC489" s="53"/>
      <c r="BD489" s="68"/>
    </row>
    <row r="490" spans="30:56" ht="15.75" thickBot="1" x14ac:dyDescent="0.3">
      <c r="AD490" s="374"/>
      <c r="AE490" s="374" t="s">
        <v>115</v>
      </c>
      <c r="AF490" s="97" t="s">
        <v>991</v>
      </c>
      <c r="AG490" s="367"/>
      <c r="AH490" s="131"/>
      <c r="AI490" s="54"/>
      <c r="AJ490" s="367"/>
      <c r="AK490" s="131"/>
      <c r="AL490" s="54"/>
      <c r="AM490" s="367"/>
      <c r="AN490" s="131"/>
      <c r="AO490" s="54"/>
      <c r="AP490" s="367"/>
      <c r="AQ490" s="131"/>
      <c r="AR490" s="54"/>
      <c r="AS490" s="367"/>
      <c r="AT490" s="131"/>
      <c r="AU490" s="54"/>
      <c r="AV490" s="367"/>
      <c r="AW490" s="131"/>
      <c r="AX490" s="54"/>
      <c r="AY490" s="367"/>
      <c r="AZ490" s="131"/>
      <c r="BA490" s="54"/>
      <c r="BB490" s="367"/>
      <c r="BC490" s="131"/>
      <c r="BD490" s="54"/>
    </row>
    <row r="491" spans="30:56" x14ac:dyDescent="0.25">
      <c r="AD491" s="372" t="s">
        <v>987</v>
      </c>
      <c r="AE491" s="372" t="s">
        <v>115</v>
      </c>
      <c r="AF491" s="125" t="s">
        <v>115</v>
      </c>
      <c r="AG491" s="366"/>
      <c r="AH491" s="368"/>
      <c r="AI491" s="232"/>
      <c r="AJ491" s="366"/>
      <c r="AK491" s="368"/>
      <c r="AL491" s="232"/>
      <c r="AM491" s="366"/>
      <c r="AN491" s="368"/>
      <c r="AO491" s="232"/>
      <c r="AP491" s="366"/>
      <c r="AQ491" s="368"/>
      <c r="AR491" s="232"/>
      <c r="AS491" s="366"/>
      <c r="AT491" s="368"/>
      <c r="AU491" s="232"/>
      <c r="AV491" s="366"/>
      <c r="AW491" s="368"/>
      <c r="AX491" s="232"/>
      <c r="AY491" s="366"/>
      <c r="AZ491" s="368"/>
      <c r="BA491" s="232"/>
      <c r="BB491" s="366"/>
      <c r="BC491" s="368"/>
      <c r="BD491" s="232"/>
    </row>
    <row r="492" spans="30:56" x14ac:dyDescent="0.25">
      <c r="AD492" s="373"/>
      <c r="AE492" s="373" t="s">
        <v>115</v>
      </c>
      <c r="AF492" s="96" t="s">
        <v>990</v>
      </c>
      <c r="AG492" s="65"/>
      <c r="AH492" s="53"/>
      <c r="AI492" s="68"/>
      <c r="AJ492" s="65"/>
      <c r="AK492" s="53"/>
      <c r="AL492" s="68"/>
      <c r="AM492" s="65"/>
      <c r="AN492" s="53"/>
      <c r="AO492" s="68"/>
      <c r="AP492" s="65"/>
      <c r="AQ492" s="53"/>
      <c r="AR492" s="68"/>
      <c r="AS492" s="65"/>
      <c r="AT492" s="53"/>
      <c r="AU492" s="68"/>
      <c r="AV492" s="65"/>
      <c r="AW492" s="53"/>
      <c r="AX492" s="68"/>
      <c r="AY492" s="65"/>
      <c r="AZ492" s="53"/>
      <c r="BA492" s="68"/>
      <c r="BB492" s="65"/>
      <c r="BC492" s="53"/>
      <c r="BD492" s="68"/>
    </row>
    <row r="493" spans="30:56" ht="15.75" thickBot="1" x14ac:dyDescent="0.3">
      <c r="AD493" s="374"/>
      <c r="AE493" s="374" t="s">
        <v>115</v>
      </c>
      <c r="AF493" s="97" t="s">
        <v>991</v>
      </c>
      <c r="AG493" s="367"/>
      <c r="AH493" s="131"/>
      <c r="AI493" s="54"/>
      <c r="AJ493" s="367"/>
      <c r="AK493" s="131"/>
      <c r="AL493" s="54"/>
      <c r="AM493" s="367"/>
      <c r="AN493" s="131"/>
      <c r="AO493" s="54"/>
      <c r="AP493" s="367"/>
      <c r="AQ493" s="131"/>
      <c r="AR493" s="54"/>
      <c r="AS493" s="367"/>
      <c r="AT493" s="131"/>
      <c r="AU493" s="54"/>
      <c r="AV493" s="367"/>
      <c r="AW493" s="131"/>
      <c r="AX493" s="54"/>
      <c r="AY493" s="367"/>
      <c r="AZ493" s="131"/>
      <c r="BA493" s="54"/>
      <c r="BB493" s="367"/>
      <c r="BC493" s="131"/>
      <c r="BD493" s="54"/>
    </row>
    <row r="494" spans="30:56" x14ac:dyDescent="0.25">
      <c r="AD494" s="372" t="s">
        <v>988</v>
      </c>
      <c r="AE494" s="372" t="s">
        <v>115</v>
      </c>
      <c r="AF494" s="125" t="s">
        <v>115</v>
      </c>
      <c r="AG494" s="366"/>
      <c r="AH494" s="368"/>
      <c r="AI494" s="232"/>
      <c r="AJ494" s="366"/>
      <c r="AK494" s="368"/>
      <c r="AL494" s="232"/>
      <c r="AM494" s="366"/>
      <c r="AN494" s="368"/>
      <c r="AO494" s="232"/>
      <c r="AP494" s="366"/>
      <c r="AQ494" s="368"/>
      <c r="AR494" s="232"/>
      <c r="AS494" s="366"/>
      <c r="AT494" s="368"/>
      <c r="AU494" s="232"/>
      <c r="AV494" s="366"/>
      <c r="AW494" s="368"/>
      <c r="AX494" s="232"/>
      <c r="AY494" s="366"/>
      <c r="AZ494" s="368"/>
      <c r="BA494" s="232"/>
      <c r="BB494" s="366"/>
      <c r="BC494" s="368"/>
      <c r="BD494" s="232"/>
    </row>
    <row r="495" spans="30:56" x14ac:dyDescent="0.25">
      <c r="AD495" s="373"/>
      <c r="AE495" s="373" t="s">
        <v>115</v>
      </c>
      <c r="AF495" s="96" t="s">
        <v>990</v>
      </c>
      <c r="AG495" s="65"/>
      <c r="AH495" s="53"/>
      <c r="AI495" s="68"/>
      <c r="AJ495" s="65"/>
      <c r="AK495" s="53"/>
      <c r="AL495" s="68"/>
      <c r="AM495" s="65"/>
      <c r="AN495" s="53"/>
      <c r="AO495" s="68"/>
      <c r="AP495" s="65"/>
      <c r="AQ495" s="53"/>
      <c r="AR495" s="68"/>
      <c r="AS495" s="65"/>
      <c r="AT495" s="53"/>
      <c r="AU495" s="68"/>
      <c r="AV495" s="65"/>
      <c r="AW495" s="53"/>
      <c r="AX495" s="68"/>
      <c r="AY495" s="65"/>
      <c r="AZ495" s="53"/>
      <c r="BA495" s="68"/>
      <c r="BB495" s="65"/>
      <c r="BC495" s="53"/>
      <c r="BD495" s="68"/>
    </row>
    <row r="496" spans="30:56" ht="15.75" thickBot="1" x14ac:dyDescent="0.3">
      <c r="AD496" s="374"/>
      <c r="AE496" s="374" t="s">
        <v>115</v>
      </c>
      <c r="AF496" s="97" t="s">
        <v>991</v>
      </c>
      <c r="AG496" s="367"/>
      <c r="AH496" s="131"/>
      <c r="AI496" s="54"/>
      <c r="AJ496" s="367"/>
      <c r="AK496" s="131"/>
      <c r="AL496" s="54"/>
      <c r="AM496" s="367"/>
      <c r="AN496" s="131"/>
      <c r="AO496" s="54"/>
      <c r="AP496" s="367"/>
      <c r="AQ496" s="131"/>
      <c r="AR496" s="54"/>
      <c r="AS496" s="367"/>
      <c r="AT496" s="131"/>
      <c r="AU496" s="54"/>
      <c r="AV496" s="367"/>
      <c r="AW496" s="131"/>
      <c r="AX496" s="54"/>
      <c r="AY496" s="367"/>
      <c r="AZ496" s="131"/>
      <c r="BA496" s="54"/>
      <c r="BB496" s="367"/>
      <c r="BC496" s="131"/>
      <c r="BD496" s="54"/>
    </row>
    <row r="497" spans="30:56" x14ac:dyDescent="0.25">
      <c r="AD497" s="372" t="s">
        <v>3050</v>
      </c>
      <c r="AE497" s="372" t="s">
        <v>115</v>
      </c>
      <c r="AF497" s="125" t="s">
        <v>115</v>
      </c>
      <c r="AG497" s="366"/>
      <c r="AH497" s="368"/>
      <c r="AI497" s="232"/>
      <c r="AJ497" s="366"/>
      <c r="AK497" s="368"/>
      <c r="AL497" s="232"/>
      <c r="AM497" s="366"/>
      <c r="AN497" s="368"/>
      <c r="AO497" s="232"/>
      <c r="AP497" s="366"/>
      <c r="AQ497" s="368"/>
      <c r="AR497" s="232"/>
      <c r="AS497" s="366"/>
      <c r="AT497" s="368"/>
      <c r="AU497" s="232"/>
      <c r="AV497" s="366"/>
      <c r="AW497" s="368"/>
      <c r="AX497" s="232"/>
      <c r="AY497" s="366"/>
      <c r="AZ497" s="368"/>
      <c r="BA497" s="232"/>
      <c r="BB497" s="366"/>
      <c r="BC497" s="368"/>
      <c r="BD497" s="232"/>
    </row>
    <row r="498" spans="30:56" x14ac:dyDescent="0.25">
      <c r="AD498" s="373"/>
      <c r="AE498" s="373" t="s">
        <v>115</v>
      </c>
      <c r="AF498" s="96" t="s">
        <v>990</v>
      </c>
      <c r="AG498" s="129"/>
      <c r="AH498" s="52"/>
      <c r="AI498" s="66"/>
      <c r="AJ498" s="129"/>
      <c r="AK498" s="52"/>
      <c r="AL498" s="66"/>
      <c r="AM498" s="129"/>
      <c r="AN498" s="52"/>
      <c r="AO498" s="66"/>
      <c r="AP498" s="129"/>
      <c r="AQ498" s="52"/>
      <c r="AR498" s="66"/>
      <c r="AS498" s="129"/>
      <c r="AT498" s="52"/>
      <c r="AU498" s="66"/>
      <c r="AV498" s="129"/>
      <c r="AW498" s="52"/>
      <c r="AX498" s="66"/>
      <c r="AY498" s="129"/>
      <c r="AZ498" s="52"/>
      <c r="BA498" s="66"/>
      <c r="BB498" s="129"/>
      <c r="BC498" s="52"/>
      <c r="BD498" s="66"/>
    </row>
    <row r="499" spans="30:56" ht="15.75" thickBot="1" x14ac:dyDescent="0.3">
      <c r="AD499" s="374"/>
      <c r="AE499" s="374" t="s">
        <v>115</v>
      </c>
      <c r="AF499" s="97" t="s">
        <v>991</v>
      </c>
      <c r="AG499" s="50"/>
      <c r="AH499" s="130"/>
      <c r="AI499" s="51"/>
      <c r="AJ499" s="50"/>
      <c r="AK499" s="130"/>
      <c r="AL499" s="51"/>
      <c r="AM499" s="50"/>
      <c r="AN499" s="130"/>
      <c r="AO499" s="51"/>
      <c r="AP499" s="50"/>
      <c r="AQ499" s="130"/>
      <c r="AR499" s="51"/>
      <c r="AS499" s="50"/>
      <c r="AT499" s="130"/>
      <c r="AU499" s="51"/>
      <c r="AV499" s="50"/>
      <c r="AW499" s="130"/>
      <c r="AX499" s="51"/>
      <c r="AY499" s="50"/>
      <c r="AZ499" s="130"/>
      <c r="BA499" s="51"/>
      <c r="BB499" s="50"/>
      <c r="BC499" s="130"/>
      <c r="BD499" s="51"/>
    </row>
    <row r="500" spans="30:56" x14ac:dyDescent="0.25">
      <c r="AD500" s="375" t="s">
        <v>986</v>
      </c>
      <c r="AE500" s="375" t="s">
        <v>998</v>
      </c>
      <c r="AF500" s="125" t="s">
        <v>115</v>
      </c>
      <c r="AG500" s="366"/>
      <c r="AH500" s="368"/>
      <c r="AI500" s="232"/>
      <c r="AJ500" s="366"/>
      <c r="AK500" s="368"/>
      <c r="AL500" s="232"/>
      <c r="AM500" s="366"/>
      <c r="AN500" s="368"/>
      <c r="AO500" s="232"/>
      <c r="AP500" s="366"/>
      <c r="AQ500" s="368"/>
      <c r="AR500" s="232"/>
      <c r="AS500" s="366"/>
      <c r="AT500" s="368"/>
      <c r="AU500" s="232"/>
      <c r="AV500" s="366"/>
      <c r="AW500" s="368"/>
      <c r="AX500" s="232"/>
      <c r="AY500" s="366"/>
      <c r="AZ500" s="368"/>
      <c r="BA500" s="232"/>
      <c r="BB500" s="366"/>
      <c r="BC500" s="368"/>
      <c r="BD500" s="232"/>
    </row>
    <row r="501" spans="30:56" x14ac:dyDescent="0.25">
      <c r="AD501" s="376"/>
      <c r="AE501" s="376" t="s">
        <v>998</v>
      </c>
      <c r="AF501" s="96" t="s">
        <v>990</v>
      </c>
      <c r="AG501" s="65"/>
      <c r="AH501" s="53"/>
      <c r="AI501" s="68"/>
      <c r="AJ501" s="65"/>
      <c r="AK501" s="53"/>
      <c r="AL501" s="68"/>
      <c r="AM501" s="65"/>
      <c r="AN501" s="53"/>
      <c r="AO501" s="68"/>
      <c r="AP501" s="65"/>
      <c r="AQ501" s="53"/>
      <c r="AR501" s="68"/>
      <c r="AS501" s="65"/>
      <c r="AT501" s="53"/>
      <c r="AU501" s="68"/>
      <c r="AV501" s="65"/>
      <c r="AW501" s="53"/>
      <c r="AX501" s="68"/>
      <c r="AY501" s="65"/>
      <c r="AZ501" s="53"/>
      <c r="BA501" s="68"/>
      <c r="BB501" s="65"/>
      <c r="BC501" s="53"/>
      <c r="BD501" s="68"/>
    </row>
    <row r="502" spans="30:56" ht="15.75" thickBot="1" x14ac:dyDescent="0.3">
      <c r="AD502" s="377"/>
      <c r="AE502" s="377" t="s">
        <v>998</v>
      </c>
      <c r="AF502" s="97" t="s">
        <v>991</v>
      </c>
      <c r="AG502" s="367"/>
      <c r="AH502" s="131"/>
      <c r="AI502" s="54"/>
      <c r="AJ502" s="367"/>
      <c r="AK502" s="131"/>
      <c r="AL502" s="54"/>
      <c r="AM502" s="367"/>
      <c r="AN502" s="131"/>
      <c r="AO502" s="54"/>
      <c r="AP502" s="367"/>
      <c r="AQ502" s="131"/>
      <c r="AR502" s="54"/>
      <c r="AS502" s="367"/>
      <c r="AT502" s="131"/>
      <c r="AU502" s="54"/>
      <c r="AV502" s="367"/>
      <c r="AW502" s="131"/>
      <c r="AX502" s="54"/>
      <c r="AY502" s="367"/>
      <c r="AZ502" s="131"/>
      <c r="BA502" s="54"/>
      <c r="BB502" s="367"/>
      <c r="BC502" s="131"/>
      <c r="BD502" s="54"/>
    </row>
    <row r="503" spans="30:56" x14ac:dyDescent="0.25">
      <c r="AD503" s="375" t="s">
        <v>987</v>
      </c>
      <c r="AE503" s="375" t="s">
        <v>998</v>
      </c>
      <c r="AF503" s="125" t="s">
        <v>115</v>
      </c>
      <c r="AG503" s="366"/>
      <c r="AH503" s="368"/>
      <c r="AI503" s="232"/>
      <c r="AJ503" s="366"/>
      <c r="AK503" s="368"/>
      <c r="AL503" s="232"/>
      <c r="AM503" s="366"/>
      <c r="AN503" s="368"/>
      <c r="AO503" s="232"/>
      <c r="AP503" s="366"/>
      <c r="AQ503" s="368"/>
      <c r="AR503" s="232"/>
      <c r="AS503" s="366"/>
      <c r="AT503" s="368"/>
      <c r="AU503" s="232"/>
      <c r="AV503" s="366"/>
      <c r="AW503" s="368"/>
      <c r="AX503" s="232"/>
      <c r="AY503" s="366"/>
      <c r="AZ503" s="368"/>
      <c r="BA503" s="232"/>
      <c r="BB503" s="366"/>
      <c r="BC503" s="368"/>
      <c r="BD503" s="232"/>
    </row>
    <row r="504" spans="30:56" x14ac:dyDescent="0.25">
      <c r="AD504" s="376"/>
      <c r="AE504" s="376" t="s">
        <v>998</v>
      </c>
      <c r="AF504" s="96" t="s">
        <v>990</v>
      </c>
      <c r="AG504" s="65"/>
      <c r="AH504" s="53"/>
      <c r="AI504" s="68"/>
      <c r="AJ504" s="65"/>
      <c r="AK504" s="53"/>
      <c r="AL504" s="68"/>
      <c r="AM504" s="65"/>
      <c r="AN504" s="53"/>
      <c r="AO504" s="68"/>
      <c r="AP504" s="65"/>
      <c r="AQ504" s="53"/>
      <c r="AR504" s="68"/>
      <c r="AS504" s="65"/>
      <c r="AT504" s="53"/>
      <c r="AU504" s="68"/>
      <c r="AV504" s="65"/>
      <c r="AW504" s="53"/>
      <c r="AX504" s="68"/>
      <c r="AY504" s="65"/>
      <c r="AZ504" s="53"/>
      <c r="BA504" s="68"/>
      <c r="BB504" s="65"/>
      <c r="BC504" s="53"/>
      <c r="BD504" s="68"/>
    </row>
    <row r="505" spans="30:56" ht="15.75" thickBot="1" x14ac:dyDescent="0.3">
      <c r="AD505" s="377"/>
      <c r="AE505" s="377" t="s">
        <v>998</v>
      </c>
      <c r="AF505" s="97" t="s">
        <v>991</v>
      </c>
      <c r="AG505" s="367"/>
      <c r="AH505" s="131"/>
      <c r="AI505" s="54"/>
      <c r="AJ505" s="367"/>
      <c r="AK505" s="131"/>
      <c r="AL505" s="54"/>
      <c r="AM505" s="367"/>
      <c r="AN505" s="131"/>
      <c r="AO505" s="54"/>
      <c r="AP505" s="367"/>
      <c r="AQ505" s="131"/>
      <c r="AR505" s="54"/>
      <c r="AS505" s="367"/>
      <c r="AT505" s="131"/>
      <c r="AU505" s="54"/>
      <c r="AV505" s="367"/>
      <c r="AW505" s="131"/>
      <c r="AX505" s="54"/>
      <c r="AY505" s="367"/>
      <c r="AZ505" s="131"/>
      <c r="BA505" s="54"/>
      <c r="BB505" s="367"/>
      <c r="BC505" s="131"/>
      <c r="BD505" s="54"/>
    </row>
    <row r="506" spans="30:56" x14ac:dyDescent="0.25">
      <c r="AD506" s="375" t="s">
        <v>988</v>
      </c>
      <c r="AE506" s="375" t="s">
        <v>998</v>
      </c>
      <c r="AF506" s="125" t="s">
        <v>115</v>
      </c>
      <c r="AG506" s="366"/>
      <c r="AH506" s="368"/>
      <c r="AI506" s="232"/>
      <c r="AJ506" s="366"/>
      <c r="AK506" s="368"/>
      <c r="AL506" s="232"/>
      <c r="AM506" s="366"/>
      <c r="AN506" s="368"/>
      <c r="AO506" s="232"/>
      <c r="AP506" s="366"/>
      <c r="AQ506" s="368"/>
      <c r="AR506" s="232"/>
      <c r="AS506" s="366"/>
      <c r="AT506" s="368"/>
      <c r="AU506" s="232"/>
      <c r="AV506" s="366"/>
      <c r="AW506" s="368"/>
      <c r="AX506" s="232"/>
      <c r="AY506" s="366"/>
      <c r="AZ506" s="368"/>
      <c r="BA506" s="232"/>
      <c r="BB506" s="366"/>
      <c r="BC506" s="368"/>
      <c r="BD506" s="232"/>
    </row>
    <row r="507" spans="30:56" x14ac:dyDescent="0.25">
      <c r="AD507" s="376"/>
      <c r="AE507" s="376" t="s">
        <v>998</v>
      </c>
      <c r="AF507" s="96" t="s">
        <v>990</v>
      </c>
      <c r="AG507" s="65"/>
      <c r="AH507" s="53"/>
      <c r="AI507" s="68"/>
      <c r="AJ507" s="65"/>
      <c r="AK507" s="53"/>
      <c r="AL507" s="68"/>
      <c r="AM507" s="65"/>
      <c r="AN507" s="53"/>
      <c r="AO507" s="68"/>
      <c r="AP507" s="65"/>
      <c r="AQ507" s="53"/>
      <c r="AR507" s="68"/>
      <c r="AS507" s="65"/>
      <c r="AT507" s="53"/>
      <c r="AU507" s="68"/>
      <c r="AV507" s="65"/>
      <c r="AW507" s="53"/>
      <c r="AX507" s="68"/>
      <c r="AY507" s="65"/>
      <c r="AZ507" s="53"/>
      <c r="BA507" s="68"/>
      <c r="BB507" s="65"/>
      <c r="BC507" s="53"/>
      <c r="BD507" s="68"/>
    </row>
    <row r="508" spans="30:56" ht="15.75" thickBot="1" x14ac:dyDescent="0.3">
      <c r="AD508" s="377"/>
      <c r="AE508" s="377" t="s">
        <v>998</v>
      </c>
      <c r="AF508" s="97" t="s">
        <v>991</v>
      </c>
      <c r="AG508" s="367"/>
      <c r="AH508" s="131"/>
      <c r="AI508" s="54"/>
      <c r="AJ508" s="367"/>
      <c r="AK508" s="131"/>
      <c r="AL508" s="54"/>
      <c r="AM508" s="367"/>
      <c r="AN508" s="131"/>
      <c r="AO508" s="54"/>
      <c r="AP508" s="367"/>
      <c r="AQ508" s="131"/>
      <c r="AR508" s="54"/>
      <c r="AS508" s="367"/>
      <c r="AT508" s="131"/>
      <c r="AU508" s="54"/>
      <c r="AV508" s="367"/>
      <c r="AW508" s="131"/>
      <c r="AX508" s="54"/>
      <c r="AY508" s="367"/>
      <c r="AZ508" s="131"/>
      <c r="BA508" s="54"/>
      <c r="BB508" s="367"/>
      <c r="BC508" s="131"/>
      <c r="BD508" s="54"/>
    </row>
    <row r="509" spans="30:56" x14ac:dyDescent="0.25">
      <c r="AD509" s="375" t="s">
        <v>3050</v>
      </c>
      <c r="AE509" s="375" t="s">
        <v>998</v>
      </c>
      <c r="AF509" s="125" t="s">
        <v>115</v>
      </c>
      <c r="AG509" s="366"/>
      <c r="AH509" s="368"/>
      <c r="AI509" s="232"/>
      <c r="AJ509" s="366"/>
      <c r="AK509" s="368"/>
      <c r="AL509" s="232"/>
      <c r="AM509" s="366"/>
      <c r="AN509" s="368"/>
      <c r="AO509" s="232"/>
      <c r="AP509" s="366"/>
      <c r="AQ509" s="368"/>
      <c r="AR509" s="232"/>
      <c r="AS509" s="366"/>
      <c r="AT509" s="368"/>
      <c r="AU509" s="232"/>
      <c r="AV509" s="366"/>
      <c r="AW509" s="368"/>
      <c r="AX509" s="232"/>
      <c r="AY509" s="366"/>
      <c r="AZ509" s="368"/>
      <c r="BA509" s="232"/>
      <c r="BB509" s="366"/>
      <c r="BC509" s="368"/>
      <c r="BD509" s="232"/>
    </row>
    <row r="510" spans="30:56" x14ac:dyDescent="0.25">
      <c r="AD510" s="376"/>
      <c r="AE510" s="376" t="s">
        <v>998</v>
      </c>
      <c r="AF510" s="96" t="s">
        <v>990</v>
      </c>
      <c r="AG510" s="129"/>
      <c r="AH510" s="52"/>
      <c r="AI510" s="66"/>
      <c r="AJ510" s="129"/>
      <c r="AK510" s="52"/>
      <c r="AL510" s="66"/>
      <c r="AM510" s="129"/>
      <c r="AN510" s="52"/>
      <c r="AO510" s="66"/>
      <c r="AP510" s="129"/>
      <c r="AQ510" s="52"/>
      <c r="AR510" s="66"/>
      <c r="AS510" s="129"/>
      <c r="AT510" s="52"/>
      <c r="AU510" s="66"/>
      <c r="AV510" s="129"/>
      <c r="AW510" s="52"/>
      <c r="AX510" s="66"/>
      <c r="AY510" s="129"/>
      <c r="AZ510" s="52"/>
      <c r="BA510" s="66"/>
      <c r="BB510" s="129"/>
      <c r="BC510" s="52"/>
      <c r="BD510" s="66"/>
    </row>
    <row r="511" spans="30:56" ht="15.75" thickBot="1" x14ac:dyDescent="0.3">
      <c r="AD511" s="377"/>
      <c r="AE511" s="377" t="s">
        <v>998</v>
      </c>
      <c r="AF511" s="97" t="s">
        <v>991</v>
      </c>
      <c r="AG511" s="50"/>
      <c r="AH511" s="130"/>
      <c r="AI511" s="51"/>
      <c r="AJ511" s="50"/>
      <c r="AK511" s="130"/>
      <c r="AL511" s="51"/>
      <c r="AM511" s="50"/>
      <c r="AN511" s="130"/>
      <c r="AO511" s="51"/>
      <c r="AP511" s="50"/>
      <c r="AQ511" s="130"/>
      <c r="AR511" s="51"/>
      <c r="AS511" s="50"/>
      <c r="AT511" s="130"/>
      <c r="AU511" s="51"/>
      <c r="AV511" s="50"/>
      <c r="AW511" s="130"/>
      <c r="AX511" s="51"/>
      <c r="AY511" s="50"/>
      <c r="AZ511" s="130"/>
      <c r="BA511" s="51"/>
      <c r="BB511" s="50"/>
      <c r="BC511" s="130"/>
      <c r="BD511" s="51"/>
    </row>
    <row r="512" spans="30:56" ht="15.75" thickBot="1" x14ac:dyDescent="0.3">
      <c r="AD512" s="378" t="s">
        <v>986</v>
      </c>
      <c r="AE512" s="378" t="s">
        <v>115</v>
      </c>
      <c r="AF512" s="363" t="s">
        <v>989</v>
      </c>
      <c r="AG512" s="356"/>
      <c r="AH512" s="358"/>
      <c r="AI512" s="121"/>
      <c r="AJ512" s="356"/>
      <c r="AK512" s="358"/>
      <c r="AL512" s="121"/>
      <c r="AM512" s="356"/>
      <c r="AN512" s="358"/>
      <c r="AO512" s="121"/>
      <c r="AP512" s="356"/>
      <c r="AQ512" s="358"/>
      <c r="AR512" s="121"/>
      <c r="AS512" s="356"/>
      <c r="AT512" s="358"/>
      <c r="AU512" s="121"/>
      <c r="AV512" s="356"/>
      <c r="AW512" s="358"/>
      <c r="AX512" s="121"/>
      <c r="AY512" s="356"/>
      <c r="AZ512" s="358"/>
      <c r="BA512" s="121"/>
      <c r="BB512" s="356"/>
      <c r="BC512" s="358"/>
      <c r="BD512" s="121"/>
    </row>
    <row r="513" spans="30:56" ht="15.75" thickBot="1" x14ac:dyDescent="0.3">
      <c r="AD513" s="379" t="s">
        <v>987</v>
      </c>
      <c r="AE513" s="379" t="s">
        <v>115</v>
      </c>
      <c r="AF513" s="97" t="s">
        <v>989</v>
      </c>
      <c r="AG513" s="367"/>
      <c r="AH513" s="131"/>
      <c r="AI513" s="54"/>
      <c r="AJ513" s="367"/>
      <c r="AK513" s="131"/>
      <c r="AL513" s="54"/>
      <c r="AM513" s="367"/>
      <c r="AN513" s="131"/>
      <c r="AO513" s="54"/>
      <c r="AP513" s="367"/>
      <c r="AQ513" s="131"/>
      <c r="AR513" s="54"/>
      <c r="AS513" s="367"/>
      <c r="AT513" s="131"/>
      <c r="AU513" s="54"/>
      <c r="AV513" s="367"/>
      <c r="AW513" s="131"/>
      <c r="AX513" s="54"/>
      <c r="AY513" s="367"/>
      <c r="AZ513" s="131"/>
      <c r="BA513" s="54"/>
      <c r="BB513" s="367"/>
      <c r="BC513" s="131"/>
      <c r="BD513" s="54"/>
    </row>
    <row r="514" spans="30:56" ht="15.75" thickBot="1" x14ac:dyDescent="0.3">
      <c r="AD514" s="379" t="s">
        <v>988</v>
      </c>
      <c r="AE514" s="379" t="s">
        <v>115</v>
      </c>
      <c r="AF514" s="97" t="s">
        <v>989</v>
      </c>
      <c r="AG514" s="50"/>
      <c r="AH514" s="130"/>
      <c r="AI514" s="51"/>
      <c r="AJ514" s="50"/>
      <c r="AK514" s="130"/>
      <c r="AL514" s="51"/>
      <c r="AM514" s="50"/>
      <c r="AN514" s="130"/>
      <c r="AO514" s="51"/>
      <c r="AP514" s="50"/>
      <c r="AQ514" s="130"/>
      <c r="AR514" s="51"/>
      <c r="AS514" s="50"/>
      <c r="AT514" s="130"/>
      <c r="AU514" s="51"/>
      <c r="AV514" s="50"/>
      <c r="AW514" s="130"/>
      <c r="AX514" s="51"/>
      <c r="AY514" s="50"/>
      <c r="AZ514" s="130"/>
      <c r="BA514" s="51"/>
      <c r="BB514" s="50"/>
      <c r="BC514" s="130"/>
      <c r="BD514" s="51"/>
    </row>
    <row r="515" spans="30:56" ht="15.75" thickBot="1" x14ac:dyDescent="0.3">
      <c r="AD515" s="379" t="s">
        <v>3050</v>
      </c>
      <c r="AE515" s="379" t="s">
        <v>115</v>
      </c>
      <c r="AF515" s="97" t="s">
        <v>989</v>
      </c>
      <c r="AG515" s="50"/>
      <c r="AH515" s="130"/>
      <c r="AI515" s="51"/>
      <c r="AJ515" s="50"/>
      <c r="AK515" s="130"/>
      <c r="AL515" s="51"/>
      <c r="AM515" s="50"/>
      <c r="AN515" s="130"/>
      <c r="AO515" s="51"/>
      <c r="AP515" s="50"/>
      <c r="AQ515" s="130"/>
      <c r="AR515" s="51"/>
      <c r="AS515" s="50"/>
      <c r="AT515" s="130"/>
      <c r="AU515" s="51"/>
      <c r="AV515" s="50"/>
      <c r="AW515" s="130"/>
      <c r="AX515" s="51"/>
      <c r="AY515" s="50"/>
      <c r="AZ515" s="130"/>
      <c r="BA515" s="51"/>
      <c r="BB515" s="50"/>
      <c r="BC515" s="130"/>
      <c r="BD515" s="51"/>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0D837-3797-4948-9745-0ACAEEAF8F8A}">
  <sheetPr codeName="SMan"/>
  <dimension ref="B1:I32"/>
  <sheetViews>
    <sheetView zoomScale="85" zoomScaleNormal="85" workbookViewId="0">
      <selection activeCell="K15" sqref="K15"/>
    </sheetView>
  </sheetViews>
  <sheetFormatPr defaultRowHeight="18.75" x14ac:dyDescent="0.3"/>
  <cols>
    <col min="1" max="1" width="13.28515625" customWidth="1"/>
    <col min="2" max="2" width="2.7109375" customWidth="1"/>
    <col min="3" max="3" width="26.28515625" style="338" bestFit="1" customWidth="1"/>
    <col min="4" max="4" width="2.7109375" customWidth="1"/>
    <col min="5" max="5" width="24" customWidth="1"/>
    <col min="6" max="6" width="2.7109375" customWidth="1"/>
    <col min="7" max="7" width="13.28515625" style="56" customWidth="1"/>
    <col min="10" max="10" width="18.28515625" bestFit="1" customWidth="1"/>
  </cols>
  <sheetData>
    <row r="1" spans="2:9" ht="34.5" customHeight="1" x14ac:dyDescent="0.3"/>
    <row r="2" spans="2:9" ht="12" customHeight="1" x14ac:dyDescent="0.3">
      <c r="B2" s="344"/>
      <c r="C2" s="345"/>
      <c r="D2" s="344"/>
      <c r="E2" s="344"/>
      <c r="F2" s="344"/>
      <c r="G2" s="339"/>
    </row>
    <row r="3" spans="2:9" s="337" customFormat="1" ht="30" customHeight="1" x14ac:dyDescent="0.25">
      <c r="B3" s="346"/>
      <c r="C3" s="343" t="s">
        <v>917</v>
      </c>
      <c r="D3" s="346"/>
      <c r="E3" s="342"/>
      <c r="F3" s="346"/>
      <c r="G3" s="56"/>
    </row>
    <row r="4" spans="2:9" ht="12" customHeight="1" x14ac:dyDescent="0.3">
      <c r="B4" s="344"/>
      <c r="C4" s="345"/>
      <c r="D4" s="344"/>
      <c r="E4" s="344"/>
      <c r="F4" s="344"/>
    </row>
    <row r="5" spans="2:9" s="337" customFormat="1" ht="30" customHeight="1" x14ac:dyDescent="0.25">
      <c r="B5" s="346"/>
      <c r="C5" s="343" t="s">
        <v>294</v>
      </c>
      <c r="D5" s="346"/>
      <c r="E5" s="342"/>
      <c r="F5" s="346"/>
      <c r="G5" s="56"/>
    </row>
    <row r="6" spans="2:9" ht="12" customHeight="1" x14ac:dyDescent="0.3">
      <c r="B6" s="344"/>
      <c r="C6" s="345"/>
      <c r="D6" s="344"/>
      <c r="E6" s="344"/>
      <c r="F6" s="344"/>
    </row>
    <row r="7" spans="2:9" s="337" customFormat="1" ht="30" customHeight="1" x14ac:dyDescent="0.25">
      <c r="B7" s="346"/>
      <c r="C7" s="343" t="s">
        <v>912</v>
      </c>
      <c r="D7" s="346"/>
      <c r="E7" s="342"/>
      <c r="F7" s="346"/>
      <c r="G7" s="56"/>
    </row>
    <row r="8" spans="2:9" ht="12" customHeight="1" x14ac:dyDescent="0.3">
      <c r="B8" s="344"/>
      <c r="C8" s="345"/>
      <c r="D8" s="344"/>
      <c r="E8" s="344"/>
      <c r="F8" s="344"/>
    </row>
    <row r="9" spans="2:9" s="337" customFormat="1" ht="30" customHeight="1" x14ac:dyDescent="0.25">
      <c r="B9" s="346"/>
      <c r="C9" s="343" t="s">
        <v>775</v>
      </c>
      <c r="D9" s="346"/>
      <c r="E9" s="342"/>
      <c r="F9" s="346"/>
      <c r="G9" s="56"/>
      <c r="H9" s="341"/>
      <c r="I9" s="340"/>
    </row>
    <row r="10" spans="2:9" ht="12" customHeight="1" x14ac:dyDescent="0.3">
      <c r="B10" s="344"/>
      <c r="C10" s="345"/>
      <c r="D10" s="344"/>
      <c r="E10" s="344"/>
      <c r="F10" s="344"/>
    </row>
    <row r="11" spans="2:9" ht="30" customHeight="1" x14ac:dyDescent="0.25">
      <c r="B11" s="344"/>
      <c r="C11" s="343" t="s">
        <v>3046</v>
      </c>
      <c r="D11" s="344"/>
      <c r="E11" s="344"/>
      <c r="F11" s="344"/>
    </row>
    <row r="12" spans="2:9" ht="12" customHeight="1" x14ac:dyDescent="0.3">
      <c r="B12" s="344"/>
      <c r="C12" s="345"/>
      <c r="D12" s="344"/>
      <c r="E12" s="344"/>
      <c r="F12" s="344"/>
    </row>
    <row r="13" spans="2:9" s="337" customFormat="1" ht="30" customHeight="1" x14ac:dyDescent="0.25">
      <c r="B13" s="346"/>
      <c r="C13" s="343" t="s">
        <v>916</v>
      </c>
      <c r="D13" s="346"/>
      <c r="E13" s="342"/>
      <c r="F13" s="346"/>
      <c r="G13" s="56"/>
    </row>
    <row r="14" spans="2:9" ht="12" customHeight="1" x14ac:dyDescent="0.3">
      <c r="B14" s="344"/>
      <c r="C14" s="345"/>
      <c r="D14" s="344"/>
      <c r="E14" s="344"/>
      <c r="F14" s="344"/>
    </row>
    <row r="15" spans="2:9" x14ac:dyDescent="0.3">
      <c r="B15" s="9"/>
      <c r="C15" s="347"/>
      <c r="D15" s="9"/>
      <c r="E15" s="9"/>
      <c r="F15" s="9"/>
    </row>
    <row r="16" spans="2:9" x14ac:dyDescent="0.3">
      <c r="B16" s="344"/>
      <c r="C16" s="345"/>
      <c r="D16" s="344"/>
      <c r="E16" s="344"/>
      <c r="F16" s="344"/>
    </row>
    <row r="17" spans="2:7" s="337" customFormat="1" ht="30" customHeight="1" x14ac:dyDescent="0.25">
      <c r="B17" s="346"/>
      <c r="C17" s="343" t="s">
        <v>913</v>
      </c>
      <c r="D17" s="346"/>
      <c r="E17" s="342"/>
      <c r="F17" s="346"/>
      <c r="G17" s="56"/>
    </row>
    <row r="18" spans="2:7" ht="12" customHeight="1" x14ac:dyDescent="0.3">
      <c r="B18" s="344"/>
      <c r="C18" s="345"/>
      <c r="D18" s="344"/>
      <c r="E18" s="344"/>
      <c r="F18" s="344"/>
    </row>
    <row r="19" spans="2:7" s="337" customFormat="1" ht="30" customHeight="1" x14ac:dyDescent="0.25">
      <c r="B19" s="346"/>
      <c r="C19" s="343" t="s">
        <v>923</v>
      </c>
      <c r="D19" s="346"/>
      <c r="E19" s="342"/>
      <c r="F19" s="346"/>
      <c r="G19" s="56"/>
    </row>
    <row r="20" spans="2:7" ht="12" customHeight="1" x14ac:dyDescent="0.3">
      <c r="B20" s="344"/>
      <c r="C20" s="345"/>
      <c r="D20" s="344"/>
      <c r="E20" s="344"/>
      <c r="F20" s="344"/>
    </row>
    <row r="21" spans="2:7" s="337" customFormat="1" ht="30" customHeight="1" x14ac:dyDescent="0.25">
      <c r="B21" s="346"/>
      <c r="C21" s="343" t="s">
        <v>616</v>
      </c>
      <c r="D21" s="346"/>
      <c r="E21" s="342"/>
      <c r="F21" s="346"/>
      <c r="G21" s="56"/>
    </row>
    <row r="22" spans="2:7" ht="12" customHeight="1" x14ac:dyDescent="0.3">
      <c r="B22" s="344"/>
      <c r="C22" s="345"/>
      <c r="D22" s="344"/>
      <c r="E22" s="344"/>
      <c r="F22" s="344"/>
    </row>
    <row r="23" spans="2:7" s="337" customFormat="1" ht="30" customHeight="1" x14ac:dyDescent="0.25">
      <c r="B23" s="346"/>
      <c r="C23" s="343" t="s">
        <v>924</v>
      </c>
      <c r="D23" s="346"/>
      <c r="E23" s="342"/>
      <c r="F23" s="346"/>
      <c r="G23" s="56"/>
    </row>
    <row r="24" spans="2:7" ht="12" customHeight="1" x14ac:dyDescent="0.3">
      <c r="B24" s="344"/>
      <c r="C24" s="345"/>
      <c r="D24" s="344"/>
      <c r="E24" s="344"/>
      <c r="F24" s="344"/>
    </row>
    <row r="25" spans="2:7" s="337" customFormat="1" ht="30" customHeight="1" x14ac:dyDescent="0.25">
      <c r="B25" s="346"/>
      <c r="C25" s="343" t="s">
        <v>926</v>
      </c>
      <c r="D25" s="346"/>
      <c r="E25" s="342"/>
      <c r="F25" s="346"/>
      <c r="G25" s="56"/>
    </row>
    <row r="26" spans="2:7" ht="12" customHeight="1" x14ac:dyDescent="0.3">
      <c r="B26" s="344"/>
      <c r="C26" s="345"/>
      <c r="D26" s="344"/>
      <c r="E26" s="344"/>
      <c r="F26" s="344"/>
    </row>
    <row r="27" spans="2:7" s="337" customFormat="1" ht="30" customHeight="1" x14ac:dyDescent="0.25">
      <c r="B27" s="346"/>
      <c r="C27" s="343" t="s">
        <v>928</v>
      </c>
      <c r="D27" s="346"/>
      <c r="E27" s="342"/>
      <c r="F27" s="346"/>
      <c r="G27" s="56"/>
    </row>
    <row r="28" spans="2:7" ht="12" customHeight="1" x14ac:dyDescent="0.3">
      <c r="B28" s="344"/>
      <c r="C28" s="345"/>
      <c r="D28" s="344"/>
      <c r="E28" s="344"/>
      <c r="F28" s="344"/>
    </row>
    <row r="30" spans="2:7" ht="12" customHeight="1" x14ac:dyDescent="0.3">
      <c r="B30" s="344"/>
      <c r="C30" s="345"/>
      <c r="D30" s="344"/>
      <c r="E30" s="344"/>
      <c r="F30" s="344"/>
    </row>
    <row r="31" spans="2:7" s="337" customFormat="1" ht="30" customHeight="1" x14ac:dyDescent="0.25">
      <c r="B31" s="346"/>
      <c r="C31" s="343" t="s">
        <v>938</v>
      </c>
      <c r="D31" s="346"/>
      <c r="E31" s="342"/>
      <c r="F31" s="346"/>
      <c r="G31" s="56"/>
    </row>
    <row r="32" spans="2:7" ht="12" customHeight="1" x14ac:dyDescent="0.3">
      <c r="B32" s="344"/>
      <c r="C32" s="345"/>
      <c r="D32" s="344"/>
      <c r="E32" s="344"/>
      <c r="F32" s="34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4" r:id="rId4" name="Btn_Patterns">
              <controlPr defaultSize="0" autoFill="0" autoPict="0" macro="[0]!mdlButtons.cmd_Set_Sheet_Visibility" altText="Patterns">
                <anchor mov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90124" r:id="rId5" name="Btn_Machine">
              <controlPr defaultSize="0" autoFill="0" autoPict="0" macro="[0]!mdlButtons.cmd_Set_Sheet_Visibility" altText="Machine">
                <anchor moveWithCells="1">
                  <from>
                    <xdr:col>4</xdr:col>
                    <xdr:colOff>0</xdr:colOff>
                    <xdr:row>4</xdr:row>
                    <xdr:rowOff>0</xdr:rowOff>
                  </from>
                  <to>
                    <xdr:col>5</xdr:col>
                    <xdr:colOff>0</xdr:colOff>
                    <xdr:row>5</xdr:row>
                    <xdr:rowOff>0</xdr:rowOff>
                  </to>
                </anchor>
              </controlPr>
            </control>
          </mc:Choice>
        </mc:AlternateContent>
        <mc:AlternateContent xmlns:mc="http://schemas.openxmlformats.org/markup-compatibility/2006">
          <mc:Choice Requires="x14">
            <control shapeId="90125" r:id="rId6" name="Btn_Samples">
              <controlPr defaultSize="0" autoFill="0" autoPict="0" macro="[0]!mdlButtons.cmd_Set_Sheet_Visibility" altText="Samples">
                <anchor moveWithCells="1">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90126" r:id="rId7" name="Btn_Program">
              <controlPr defaultSize="0" autoFill="0" autoPict="0" macro="[0]!mdlButtons.cmd_Set_Sheet_Visibility" altText="Program">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90127" r:id="rId8" name="Btn_Macros">
              <controlPr defaultSize="0" autoFill="0" autoPict="0" macro="[0]!mdlButtons.cmd_Set_Sheet_Visibility" altText="Macros">
                <anchor moveWithCells="1">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90128" r:id="rId9" name="Btn_Import">
              <controlPr defaultSize="0" autoFill="0" autoPict="0" macro="[0]!mdlButtons.cmd_Set_Sheet_Visibility" altText="Import">
                <anchor moveWithCells="1">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90129" r:id="rId10" name="Btn_Ini">
              <controlPr defaultSize="0" autoFill="0" autoPict="0" macro="[0]!mdlButtons.cmd_Set_Sheet_Visibility" altText="Ini">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90130" r:id="rId11" name="Btn_Export">
              <controlPr defaultSize="0" autoFill="0" autoPict="0" macro="[0]!mdlButtons.cmd_Set_Sheet_Visibility" altText="Export">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90131" r:id="rId12" name="Btn_xIni">
              <controlPr defaultSize="0" autoFill="0" autoPict="0" macro="[0]!mdlButtons.cmd_Set_Sheet_Visibility" altText="xIni">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90132" r:id="rId13" name="Btn_Timer">
              <controlPr defaultSize="0" autoFill="0" autoPict="0" macro="[0]!mdlButtons.cmd_Set_Sheet_Visibility" altText="Timer">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90133" r:id="rId14" name="Btn_MachineArray">
              <controlPr defaultSize="0" autoFill="0" autoPict="0" macro="[0]!mdlButtons.cmd_Set_Sheet_Visibility" altText="MachineArray">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90134" r:id="rId15" name="Btn_AllSheets">
              <controlPr defaultSize="0" autoFill="0" autoPict="0" macro="[0]!mdlButtons.cmd_Set_Sheet_Visibility" altText="AllSheets">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90135" r:id="rId16" name="Btn_Design">
              <controlPr defaultSize="0" autoFill="0" autoPict="0" macro="[0]!mdlButtons.cmd_Set_Sheet_Visibility" altText="Design">
                <anchor moveWithCells="1">
                  <from>
                    <xdr:col>4</xdr:col>
                    <xdr:colOff>19050</xdr:colOff>
                    <xdr:row>10</xdr:row>
                    <xdr:rowOff>0</xdr:rowOff>
                  </from>
                  <to>
                    <xdr:col>5</xdr:col>
                    <xdr:colOff>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E361-351A-436A-8513-83D5BEB70D95}">
  <sheetPr codeName="NoteSustain"/>
  <dimension ref="A1:I1"/>
  <sheetViews>
    <sheetView showRowColHeaders="0" zoomScaleNormal="100" workbookViewId="0">
      <selection activeCell="K1" sqref="K1"/>
    </sheetView>
  </sheetViews>
  <sheetFormatPr defaultRowHeight="15" x14ac:dyDescent="0.25"/>
  <cols>
    <col min="1" max="3" width="9.140625" style="1"/>
    <col min="9" max="9" width="9.140625" style="27"/>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FFFD0-D592-4C49-8B22-11C76FFB6A72}">
  <sheetPr codeName="Chart"/>
  <dimension ref="A1:BYQ34"/>
  <sheetViews>
    <sheetView zoomScale="85" zoomScaleNormal="85" workbookViewId="0">
      <pane ySplit="34" topLeftCell="A35" activePane="bottomLeft" state="frozenSplit"/>
      <selection pane="bottomLeft" activeCell="G37" sqref="G37"/>
    </sheetView>
  </sheetViews>
  <sheetFormatPr defaultColWidth="9.28515625" defaultRowHeight="15" x14ac:dyDescent="0.25"/>
  <cols>
    <col min="1" max="1" width="13.7109375" style="267" customWidth="1"/>
    <col min="2" max="2" width="11.28515625" style="267" customWidth="1"/>
    <col min="3" max="3" width="9.7109375" style="539" customWidth="1"/>
    <col min="4" max="4" width="8.7109375" style="268" customWidth="1"/>
    <col min="5" max="5" width="8.7109375" style="267" customWidth="1"/>
    <col min="6" max="6" width="6.7109375" style="267" hidden="1" customWidth="1"/>
    <col min="7" max="7" width="9.7109375" style="267" customWidth="1"/>
    <col min="8" max="16" width="5.28515625" style="269" customWidth="1"/>
    <col min="17" max="17" width="11.7109375" style="272" customWidth="1"/>
    <col min="18" max="27" width="8.7109375" style="270" hidden="1" customWidth="1"/>
    <col min="28" max="33" width="10.7109375" style="267" customWidth="1"/>
    <col min="34" max="34" width="10.7109375" style="271" customWidth="1"/>
    <col min="35" max="36" width="10.7109375" style="267" customWidth="1"/>
    <col min="37" max="37" width="10.7109375" style="270" customWidth="1"/>
    <col min="38" max="43" width="8.7109375" style="267" customWidth="1"/>
    <col min="44" max="46" width="8.7109375" style="270" customWidth="1"/>
    <col min="47" max="55" width="9.28515625" style="270" customWidth="1"/>
    <col min="56" max="57" width="9.28515625" style="270"/>
    <col min="58" max="65" width="9.28515625" style="270" customWidth="1"/>
    <col min="66" max="98" width="9.28515625" style="270" hidden="1" customWidth="1"/>
    <col min="99" max="99" width="9.28515625" style="270" customWidth="1"/>
    <col min="100" max="16384" width="9.28515625" style="270"/>
  </cols>
  <sheetData>
    <row r="1" spans="1:2019" s="551" customFormat="1" ht="146.25" customHeight="1" thickTop="1" thickBot="1" x14ac:dyDescent="0.3">
      <c r="A1" s="548"/>
      <c r="B1" s="548"/>
      <c r="C1" s="548"/>
      <c r="D1" s="548"/>
      <c r="E1" s="548"/>
      <c r="F1" s="548"/>
      <c r="G1" s="548"/>
      <c r="H1" s="548"/>
      <c r="I1" s="548"/>
      <c r="J1" s="548"/>
      <c r="K1" s="548"/>
      <c r="L1" s="548"/>
      <c r="M1" s="548"/>
      <c r="N1" s="548"/>
      <c r="O1" s="548"/>
      <c r="P1" s="548"/>
      <c r="Q1" s="548"/>
      <c r="R1" s="549"/>
      <c r="S1" s="549"/>
      <c r="T1" s="549"/>
      <c r="U1" s="549"/>
      <c r="V1" s="549"/>
      <c r="W1" s="549"/>
      <c r="X1" s="549"/>
      <c r="Y1" s="549"/>
      <c r="Z1" s="549"/>
      <c r="AA1" s="549"/>
      <c r="AB1" s="548"/>
      <c r="AC1" s="548"/>
      <c r="AD1" s="548"/>
      <c r="AE1" s="548"/>
      <c r="AF1" s="548"/>
      <c r="AG1" s="548"/>
      <c r="AH1" s="550"/>
      <c r="AI1" s="548"/>
      <c r="AJ1" s="548"/>
      <c r="AK1" s="549"/>
      <c r="AL1" s="548"/>
      <c r="AM1" s="548"/>
      <c r="AN1" s="548"/>
      <c r="AO1" s="548"/>
      <c r="AP1" s="548"/>
      <c r="AQ1" s="548"/>
      <c r="AR1" s="549"/>
      <c r="AS1" s="549"/>
      <c r="AT1" s="549"/>
      <c r="AU1" s="549"/>
      <c r="AV1" s="549"/>
      <c r="AW1" s="549"/>
      <c r="AX1" s="549"/>
      <c r="AY1" s="549"/>
      <c r="AZ1" s="549"/>
      <c r="BA1" s="549"/>
      <c r="BB1" s="549"/>
      <c r="BC1" s="549"/>
      <c r="BD1" s="549"/>
      <c r="BE1" s="549"/>
      <c r="BF1" s="549"/>
      <c r="BG1" s="549"/>
      <c r="BH1" s="549"/>
      <c r="BI1" s="549"/>
      <c r="BJ1" s="549"/>
      <c r="BK1" s="549"/>
      <c r="BL1" s="549"/>
      <c r="BM1" s="549"/>
      <c r="BN1" s="549"/>
      <c r="BO1" s="549"/>
      <c r="BP1" s="549"/>
      <c r="BQ1" s="549"/>
      <c r="BR1" s="549"/>
      <c r="BS1" s="549"/>
      <c r="BT1" s="549"/>
      <c r="BU1" s="549"/>
      <c r="BV1" s="549"/>
      <c r="BW1" s="549"/>
      <c r="BX1" s="549"/>
      <c r="BY1" s="549"/>
      <c r="BZ1" s="549"/>
      <c r="CA1" s="549"/>
      <c r="CB1" s="549"/>
      <c r="CC1" s="549"/>
      <c r="CD1" s="549"/>
      <c r="CE1" s="549"/>
      <c r="CF1" s="549"/>
      <c r="CG1" s="549"/>
      <c r="CH1" s="549"/>
      <c r="CI1" s="549"/>
      <c r="CJ1" s="549"/>
      <c r="CK1" s="549"/>
      <c r="CL1" s="549"/>
      <c r="CM1" s="549"/>
      <c r="CN1" s="549"/>
      <c r="CO1" s="549"/>
      <c r="CP1" s="549"/>
      <c r="CQ1" s="549"/>
      <c r="CR1" s="549"/>
      <c r="CS1" s="549"/>
      <c r="CT1" s="549"/>
      <c r="CU1" s="549"/>
      <c r="CV1" s="549"/>
      <c r="CW1" s="549"/>
      <c r="CX1" s="549"/>
      <c r="CY1" s="549"/>
      <c r="CZ1" s="549"/>
      <c r="DA1" s="549"/>
      <c r="DB1" s="549"/>
      <c r="DC1" s="549"/>
      <c r="DD1" s="549"/>
      <c r="DE1" s="549"/>
      <c r="DF1" s="549"/>
      <c r="DG1" s="549"/>
      <c r="DH1" s="549"/>
      <c r="DI1" s="549"/>
      <c r="DJ1" s="549"/>
      <c r="DK1" s="549"/>
      <c r="DL1" s="549"/>
      <c r="DM1" s="549"/>
      <c r="DN1" s="549"/>
      <c r="DO1" s="549"/>
      <c r="DP1" s="549"/>
      <c r="DQ1" s="549"/>
      <c r="DR1" s="549"/>
      <c r="DS1" s="549"/>
      <c r="DT1" s="549"/>
      <c r="DU1" s="549"/>
      <c r="DV1" s="549"/>
      <c r="DW1" s="549"/>
      <c r="DX1" s="549"/>
      <c r="DY1" s="549"/>
      <c r="DZ1" s="549"/>
      <c r="EA1" s="549"/>
      <c r="EB1" s="549"/>
      <c r="EC1" s="549"/>
      <c r="ED1" s="549"/>
      <c r="EE1" s="549"/>
      <c r="EF1" s="549"/>
      <c r="EG1" s="549"/>
      <c r="EH1" s="549"/>
      <c r="EI1" s="549"/>
      <c r="EJ1" s="549"/>
      <c r="EK1" s="549"/>
      <c r="EL1" s="549"/>
      <c r="EM1" s="549"/>
      <c r="EN1" s="549"/>
      <c r="EO1" s="549"/>
      <c r="EP1" s="549"/>
      <c r="EQ1" s="549"/>
      <c r="ER1" s="549"/>
      <c r="ES1" s="549"/>
      <c r="ET1" s="549"/>
      <c r="EU1" s="549"/>
      <c r="EV1" s="549"/>
      <c r="EW1" s="549"/>
      <c r="EX1" s="549"/>
      <c r="EY1" s="549"/>
      <c r="EZ1" s="549"/>
      <c r="FA1" s="549"/>
      <c r="FB1" s="549"/>
      <c r="FC1" s="549"/>
      <c r="FD1" s="549"/>
      <c r="FE1" s="549"/>
      <c r="FF1" s="549"/>
      <c r="FG1" s="549"/>
      <c r="FH1" s="549"/>
      <c r="FI1" s="549"/>
      <c r="FJ1" s="549"/>
      <c r="FK1" s="549"/>
      <c r="FL1" s="549"/>
      <c r="FM1" s="549"/>
      <c r="FN1" s="549"/>
      <c r="FO1" s="549"/>
      <c r="FP1" s="549"/>
      <c r="FQ1" s="549"/>
      <c r="FR1" s="549"/>
      <c r="FS1" s="549"/>
      <c r="FT1" s="549"/>
      <c r="FU1" s="549"/>
      <c r="FV1" s="549"/>
      <c r="FW1" s="549"/>
      <c r="FX1" s="549"/>
      <c r="FY1" s="549"/>
      <c r="FZ1" s="549"/>
      <c r="GA1" s="549"/>
      <c r="GB1" s="549"/>
      <c r="GC1" s="549"/>
      <c r="GD1" s="549"/>
      <c r="GE1" s="549"/>
      <c r="GF1" s="549"/>
      <c r="GG1" s="549"/>
      <c r="GH1" s="549"/>
      <c r="GI1" s="549"/>
      <c r="GJ1" s="549"/>
      <c r="GK1" s="549"/>
      <c r="GL1" s="549"/>
      <c r="GM1" s="549"/>
      <c r="GN1" s="549"/>
      <c r="GO1" s="549"/>
      <c r="GP1" s="549"/>
      <c r="GQ1" s="549"/>
      <c r="GR1" s="549"/>
      <c r="GS1" s="549"/>
      <c r="GT1" s="549"/>
      <c r="GU1" s="549"/>
      <c r="GV1" s="549"/>
      <c r="GW1" s="549"/>
      <c r="GX1" s="549"/>
      <c r="GY1" s="549"/>
      <c r="GZ1" s="549"/>
      <c r="HA1" s="549"/>
      <c r="HB1" s="549"/>
      <c r="HC1" s="549"/>
      <c r="HD1" s="549"/>
      <c r="HE1" s="549"/>
      <c r="HF1" s="549"/>
      <c r="HG1" s="549"/>
      <c r="HH1" s="549"/>
      <c r="HI1" s="549"/>
      <c r="HJ1" s="549"/>
      <c r="HK1" s="549"/>
      <c r="HL1" s="549"/>
      <c r="HM1" s="549"/>
      <c r="HN1" s="549"/>
      <c r="HO1" s="549"/>
      <c r="HP1" s="549"/>
      <c r="HQ1" s="549"/>
      <c r="HR1" s="549"/>
      <c r="HS1" s="549"/>
      <c r="HT1" s="549"/>
      <c r="HU1" s="549"/>
      <c r="HV1" s="549"/>
      <c r="HW1" s="549"/>
      <c r="HX1" s="549"/>
      <c r="HY1" s="549"/>
      <c r="HZ1" s="549"/>
      <c r="IA1" s="549"/>
      <c r="IB1" s="549"/>
      <c r="IC1" s="549"/>
      <c r="ID1" s="549"/>
      <c r="IE1" s="549"/>
      <c r="IF1" s="549"/>
      <c r="IG1" s="549"/>
      <c r="IH1" s="549"/>
      <c r="II1" s="549"/>
      <c r="IJ1" s="549"/>
      <c r="IK1" s="549"/>
      <c r="IL1" s="549"/>
      <c r="IM1" s="549"/>
      <c r="IN1" s="549"/>
      <c r="IO1" s="549"/>
      <c r="IP1" s="549"/>
      <c r="IQ1" s="549"/>
      <c r="IR1" s="549"/>
      <c r="IS1" s="549"/>
      <c r="IT1" s="549"/>
      <c r="IU1" s="549"/>
      <c r="IV1" s="549"/>
      <c r="IW1" s="549"/>
      <c r="IX1" s="549"/>
      <c r="IY1" s="549"/>
      <c r="IZ1" s="549"/>
      <c r="JA1" s="549"/>
      <c r="JB1" s="549"/>
      <c r="JC1" s="549"/>
      <c r="JD1" s="549"/>
      <c r="JE1" s="549"/>
      <c r="JF1" s="549"/>
      <c r="JG1" s="549"/>
      <c r="JH1" s="549"/>
      <c r="JI1" s="549"/>
      <c r="JJ1" s="549"/>
      <c r="JK1" s="549"/>
      <c r="JL1" s="549"/>
      <c r="JM1" s="549"/>
      <c r="JN1" s="549"/>
      <c r="JO1" s="549"/>
      <c r="JP1" s="549"/>
      <c r="JQ1" s="549"/>
      <c r="JR1" s="549"/>
      <c r="JS1" s="549"/>
      <c r="JT1" s="549"/>
      <c r="JU1" s="549"/>
      <c r="JV1" s="549"/>
      <c r="JW1" s="549"/>
      <c r="JX1" s="549"/>
      <c r="JY1" s="549"/>
      <c r="JZ1" s="549"/>
      <c r="KA1" s="549"/>
      <c r="KB1" s="549"/>
      <c r="KC1" s="549"/>
      <c r="KD1" s="549"/>
      <c r="KE1" s="549"/>
      <c r="KF1" s="549"/>
      <c r="KG1" s="549"/>
      <c r="KH1" s="549"/>
      <c r="KI1" s="549"/>
      <c r="KJ1" s="549"/>
      <c r="KK1" s="549"/>
      <c r="KL1" s="549"/>
      <c r="KM1" s="549"/>
      <c r="KN1" s="549"/>
      <c r="KO1" s="549"/>
      <c r="KP1" s="549"/>
      <c r="KQ1" s="549"/>
      <c r="KR1" s="549"/>
      <c r="KS1" s="549"/>
      <c r="KT1" s="549"/>
      <c r="KU1" s="549"/>
      <c r="KV1" s="549"/>
      <c r="KW1" s="549"/>
      <c r="KX1" s="549"/>
      <c r="KY1" s="549"/>
      <c r="KZ1" s="549"/>
      <c r="LA1" s="549"/>
      <c r="LB1" s="549"/>
      <c r="LC1" s="549"/>
      <c r="LD1" s="549"/>
      <c r="LE1" s="549"/>
      <c r="LF1" s="549"/>
      <c r="LG1" s="549"/>
      <c r="LH1" s="549"/>
      <c r="LI1" s="549"/>
      <c r="LJ1" s="549"/>
      <c r="LK1" s="549"/>
      <c r="LL1" s="549"/>
      <c r="LM1" s="549"/>
      <c r="LN1" s="549"/>
      <c r="LO1" s="549"/>
      <c r="LP1" s="549"/>
      <c r="LQ1" s="549"/>
      <c r="LR1" s="549"/>
      <c r="LS1" s="549"/>
      <c r="LT1" s="549"/>
      <c r="LU1" s="549"/>
      <c r="LV1" s="549"/>
      <c r="LW1" s="549"/>
      <c r="LX1" s="549"/>
      <c r="LY1" s="549"/>
      <c r="LZ1" s="549"/>
      <c r="MA1" s="549"/>
      <c r="MB1" s="549"/>
      <c r="MC1" s="549"/>
      <c r="MD1" s="549"/>
      <c r="ME1" s="549"/>
      <c r="MF1" s="549"/>
      <c r="MG1" s="549"/>
      <c r="MH1" s="549"/>
      <c r="MI1" s="549"/>
      <c r="MJ1" s="549"/>
      <c r="MK1" s="549"/>
      <c r="ML1" s="549"/>
      <c r="MM1" s="549"/>
      <c r="MN1" s="549"/>
      <c r="MO1" s="549"/>
      <c r="MP1" s="549"/>
      <c r="MQ1" s="549"/>
      <c r="MR1" s="549"/>
      <c r="MS1" s="549"/>
      <c r="MT1" s="549"/>
      <c r="MU1" s="549"/>
      <c r="MV1" s="549"/>
      <c r="MW1" s="549"/>
      <c r="MX1" s="549"/>
      <c r="MY1" s="549"/>
      <c r="MZ1" s="549"/>
      <c r="NA1" s="549"/>
      <c r="NB1" s="549"/>
      <c r="NC1" s="549"/>
      <c r="ND1" s="549"/>
      <c r="NE1" s="549"/>
      <c r="NF1" s="549"/>
      <c r="NG1" s="549"/>
      <c r="NH1" s="549"/>
      <c r="NI1" s="549"/>
      <c r="NJ1" s="549"/>
      <c r="NK1" s="549"/>
      <c r="NL1" s="549"/>
      <c r="NM1" s="549"/>
      <c r="NN1" s="549"/>
      <c r="NO1" s="549"/>
      <c r="NP1" s="549"/>
      <c r="NQ1" s="549"/>
      <c r="NR1" s="549"/>
      <c r="NS1" s="549"/>
      <c r="NT1" s="549"/>
      <c r="NU1" s="549"/>
      <c r="NV1" s="549"/>
      <c r="NW1" s="549"/>
      <c r="NX1" s="549"/>
      <c r="NY1" s="549"/>
      <c r="NZ1" s="549"/>
      <c r="OA1" s="549"/>
      <c r="OB1" s="549"/>
      <c r="OC1" s="549"/>
      <c r="OD1" s="549"/>
      <c r="OE1" s="549"/>
      <c r="OF1" s="549"/>
      <c r="OG1" s="549"/>
      <c r="OH1" s="549"/>
      <c r="OI1" s="549"/>
      <c r="OJ1" s="549"/>
      <c r="OK1" s="549"/>
      <c r="OL1" s="549"/>
      <c r="OM1" s="549"/>
      <c r="ON1" s="549"/>
      <c r="OO1" s="549"/>
      <c r="OP1" s="549"/>
      <c r="OQ1" s="549"/>
      <c r="OR1" s="549"/>
      <c r="OS1" s="549"/>
      <c r="OT1" s="549"/>
      <c r="OU1" s="549"/>
      <c r="OV1" s="549"/>
      <c r="OW1" s="549"/>
      <c r="OX1" s="549"/>
      <c r="OY1" s="549"/>
      <c r="OZ1" s="549"/>
      <c r="PA1" s="549"/>
      <c r="PB1" s="549"/>
      <c r="PC1" s="549"/>
      <c r="PD1" s="549"/>
      <c r="PE1" s="549"/>
      <c r="PF1" s="549"/>
      <c r="PG1" s="549"/>
      <c r="PH1" s="549"/>
      <c r="PI1" s="549"/>
      <c r="PJ1" s="549"/>
      <c r="PK1" s="549"/>
      <c r="PL1" s="549"/>
      <c r="PM1" s="549"/>
      <c r="PN1" s="549"/>
      <c r="PO1" s="549"/>
      <c r="PP1" s="549"/>
      <c r="PQ1" s="549"/>
      <c r="PR1" s="549"/>
      <c r="PS1" s="549"/>
      <c r="PT1" s="549"/>
      <c r="PU1" s="549"/>
      <c r="PV1" s="549"/>
      <c r="PW1" s="549"/>
      <c r="PX1" s="549"/>
      <c r="PY1" s="549"/>
      <c r="PZ1" s="549"/>
      <c r="QA1" s="549"/>
      <c r="QB1" s="549"/>
      <c r="QC1" s="549"/>
      <c r="QD1" s="549"/>
      <c r="QE1" s="549"/>
      <c r="QF1" s="549"/>
      <c r="QG1" s="549"/>
      <c r="QH1" s="549"/>
      <c r="QI1" s="549"/>
      <c r="QJ1" s="549"/>
      <c r="QK1" s="549"/>
      <c r="QL1" s="549"/>
      <c r="QM1" s="549"/>
      <c r="QN1" s="549"/>
      <c r="QO1" s="549"/>
      <c r="QP1" s="549"/>
      <c r="QQ1" s="549"/>
      <c r="QR1" s="549"/>
      <c r="QS1" s="549"/>
      <c r="QT1" s="549"/>
      <c r="QU1" s="549"/>
      <c r="QV1" s="549"/>
      <c r="QW1" s="549"/>
      <c r="QX1" s="549"/>
      <c r="QY1" s="549"/>
      <c r="QZ1" s="549"/>
      <c r="RA1" s="549"/>
      <c r="RB1" s="549"/>
      <c r="RC1" s="549"/>
      <c r="RD1" s="549"/>
      <c r="RE1" s="549"/>
      <c r="RF1" s="549"/>
      <c r="RG1" s="549"/>
      <c r="RH1" s="549"/>
      <c r="RI1" s="549"/>
      <c r="RJ1" s="549"/>
      <c r="RK1" s="549"/>
      <c r="RL1" s="549"/>
      <c r="RM1" s="549"/>
      <c r="RN1" s="549"/>
      <c r="RO1" s="549"/>
      <c r="RP1" s="549"/>
      <c r="RQ1" s="549"/>
      <c r="RR1" s="549"/>
      <c r="RS1" s="549"/>
      <c r="RT1" s="549"/>
      <c r="RU1" s="549"/>
      <c r="RV1" s="549"/>
      <c r="RW1" s="549"/>
      <c r="RX1" s="549"/>
      <c r="RY1" s="549"/>
      <c r="RZ1" s="549"/>
      <c r="SA1" s="549"/>
      <c r="SB1" s="549"/>
      <c r="SC1" s="549"/>
      <c r="SD1" s="549"/>
      <c r="SE1" s="549"/>
      <c r="SF1" s="549"/>
      <c r="SG1" s="549"/>
      <c r="SH1" s="549"/>
      <c r="SI1" s="549"/>
      <c r="SJ1" s="549"/>
      <c r="SK1" s="549"/>
      <c r="SL1" s="549"/>
      <c r="SM1" s="549"/>
      <c r="SN1" s="549"/>
      <c r="SO1" s="549"/>
      <c r="SP1" s="549"/>
      <c r="SQ1" s="549"/>
      <c r="SR1" s="549"/>
      <c r="SS1" s="549"/>
      <c r="ST1" s="549"/>
      <c r="SU1" s="549"/>
      <c r="SV1" s="549"/>
      <c r="SW1" s="549"/>
      <c r="SX1" s="549"/>
      <c r="SY1" s="549"/>
      <c r="SZ1" s="549"/>
      <c r="TA1" s="549"/>
      <c r="TB1" s="549"/>
      <c r="TC1" s="549"/>
      <c r="TD1" s="549"/>
      <c r="TE1" s="549"/>
      <c r="TF1" s="549"/>
      <c r="TG1" s="549"/>
      <c r="TH1" s="549"/>
      <c r="TI1" s="549"/>
      <c r="TJ1" s="549"/>
      <c r="TK1" s="549"/>
      <c r="TL1" s="549"/>
      <c r="TM1" s="549"/>
      <c r="TN1" s="549"/>
      <c r="TO1" s="549"/>
      <c r="TP1" s="549"/>
      <c r="TQ1" s="549"/>
      <c r="TR1" s="549"/>
      <c r="TS1" s="549"/>
      <c r="TT1" s="549"/>
      <c r="TU1" s="549"/>
      <c r="TV1" s="549"/>
      <c r="TW1" s="549"/>
      <c r="TX1" s="549"/>
      <c r="TY1" s="549"/>
      <c r="TZ1" s="549"/>
      <c r="UA1" s="549"/>
      <c r="UB1" s="549"/>
      <c r="UC1" s="549"/>
      <c r="UD1" s="549"/>
      <c r="UE1" s="549"/>
      <c r="UF1" s="549"/>
      <c r="UG1" s="549"/>
      <c r="UH1" s="549"/>
      <c r="UI1" s="549"/>
      <c r="UJ1" s="549"/>
      <c r="UK1" s="549"/>
      <c r="UL1" s="549"/>
      <c r="UM1" s="549"/>
      <c r="UN1" s="549"/>
      <c r="UO1" s="549"/>
      <c r="UP1" s="549"/>
      <c r="UQ1" s="549"/>
      <c r="UR1" s="549"/>
      <c r="US1" s="549"/>
      <c r="UT1" s="549"/>
      <c r="UU1" s="549"/>
      <c r="UV1" s="549"/>
      <c r="UW1" s="549"/>
      <c r="UX1" s="549"/>
      <c r="UY1" s="549"/>
      <c r="UZ1" s="549"/>
      <c r="VA1" s="549"/>
      <c r="VB1" s="549"/>
      <c r="VC1" s="549"/>
      <c r="VD1" s="549"/>
      <c r="VE1" s="549"/>
      <c r="VF1" s="549"/>
      <c r="VG1" s="549"/>
      <c r="VH1" s="549"/>
      <c r="VI1" s="549"/>
      <c r="VJ1" s="549"/>
      <c r="VK1" s="549"/>
      <c r="VL1" s="549"/>
      <c r="VM1" s="549"/>
      <c r="VN1" s="549"/>
      <c r="VO1" s="549"/>
      <c r="VP1" s="549"/>
      <c r="VQ1" s="549"/>
      <c r="VR1" s="549"/>
      <c r="VS1" s="549"/>
      <c r="VT1" s="549"/>
      <c r="VU1" s="549"/>
      <c r="VV1" s="549"/>
      <c r="VW1" s="549"/>
      <c r="VX1" s="549"/>
      <c r="VY1" s="549"/>
      <c r="VZ1" s="549"/>
      <c r="WA1" s="549"/>
      <c r="WB1" s="549"/>
      <c r="WC1" s="549"/>
      <c r="WD1" s="549"/>
      <c r="WE1" s="549"/>
      <c r="WF1" s="549"/>
      <c r="WG1" s="549"/>
      <c r="WH1" s="549"/>
      <c r="WI1" s="549"/>
      <c r="WJ1" s="549"/>
      <c r="WK1" s="549"/>
      <c r="WL1" s="549"/>
      <c r="WM1" s="549"/>
      <c r="WN1" s="549"/>
      <c r="WO1" s="549"/>
      <c r="WP1" s="549"/>
      <c r="WQ1" s="549"/>
      <c r="WR1" s="549"/>
      <c r="WS1" s="549"/>
      <c r="WT1" s="549"/>
      <c r="WU1" s="549"/>
      <c r="WV1" s="549"/>
      <c r="WW1" s="549"/>
      <c r="WX1" s="549"/>
      <c r="WY1" s="549"/>
      <c r="WZ1" s="549"/>
      <c r="XA1" s="549"/>
      <c r="XB1" s="549"/>
      <c r="XC1" s="549"/>
      <c r="XD1" s="549"/>
      <c r="XE1" s="549"/>
      <c r="XF1" s="549"/>
      <c r="XG1" s="549"/>
      <c r="XH1" s="549"/>
      <c r="XI1" s="549"/>
      <c r="XJ1" s="549"/>
      <c r="XK1" s="549"/>
      <c r="XL1" s="549"/>
      <c r="XM1" s="549"/>
      <c r="XN1" s="549"/>
      <c r="XO1" s="549"/>
      <c r="XP1" s="549"/>
      <c r="XQ1" s="549"/>
      <c r="XR1" s="549"/>
      <c r="XS1" s="549"/>
      <c r="XT1" s="549"/>
      <c r="XU1" s="549"/>
      <c r="XV1" s="549"/>
      <c r="XW1" s="549"/>
      <c r="XX1" s="549"/>
      <c r="XY1" s="549"/>
      <c r="XZ1" s="549"/>
      <c r="YA1" s="549"/>
      <c r="YB1" s="549"/>
      <c r="YC1" s="549"/>
      <c r="YD1" s="549"/>
      <c r="YE1" s="549"/>
      <c r="YF1" s="549"/>
      <c r="YG1" s="549"/>
      <c r="YH1" s="549"/>
      <c r="YI1" s="549"/>
      <c r="YJ1" s="549"/>
      <c r="YK1" s="549"/>
      <c r="YL1" s="549"/>
      <c r="YM1" s="549"/>
      <c r="YN1" s="549"/>
      <c r="YO1" s="549"/>
      <c r="YP1" s="549"/>
      <c r="YQ1" s="549"/>
      <c r="YR1" s="549"/>
      <c r="YS1" s="549"/>
      <c r="YT1" s="549"/>
      <c r="YU1" s="549"/>
      <c r="YV1" s="549"/>
      <c r="YW1" s="549"/>
      <c r="YX1" s="549"/>
      <c r="YY1" s="549"/>
      <c r="YZ1" s="549"/>
      <c r="ZA1" s="549"/>
      <c r="ZB1" s="549"/>
      <c r="ZC1" s="549"/>
      <c r="ZD1" s="549"/>
      <c r="ZE1" s="549"/>
      <c r="ZF1" s="549"/>
      <c r="ZG1" s="549"/>
      <c r="ZH1" s="549"/>
      <c r="ZI1" s="549"/>
      <c r="ZJ1" s="549"/>
      <c r="ZK1" s="549"/>
      <c r="ZL1" s="549"/>
      <c r="ZM1" s="549"/>
      <c r="ZN1" s="549"/>
      <c r="ZO1" s="549"/>
      <c r="ZP1" s="549"/>
      <c r="ZQ1" s="549"/>
      <c r="ZR1" s="549"/>
      <c r="ZS1" s="549"/>
      <c r="ZT1" s="549"/>
      <c r="ZU1" s="549"/>
      <c r="ZV1" s="549"/>
      <c r="ZW1" s="549"/>
      <c r="ZX1" s="549"/>
      <c r="ZY1" s="549"/>
      <c r="ZZ1" s="549"/>
      <c r="AAA1" s="549"/>
      <c r="AAB1" s="549"/>
      <c r="AAC1" s="549"/>
      <c r="AAD1" s="549"/>
      <c r="AAE1" s="549"/>
      <c r="AAF1" s="549"/>
      <c r="AAG1" s="549"/>
      <c r="AAH1" s="549"/>
      <c r="AAI1" s="549"/>
      <c r="AAJ1" s="549"/>
      <c r="AAK1" s="549"/>
      <c r="AAL1" s="549"/>
      <c r="AAM1" s="549"/>
      <c r="AAN1" s="549"/>
      <c r="AAO1" s="549"/>
      <c r="AAP1" s="549"/>
      <c r="AAQ1" s="549"/>
      <c r="AAR1" s="549"/>
      <c r="AAS1" s="549"/>
      <c r="AAT1" s="549"/>
      <c r="AAU1" s="549"/>
      <c r="AAV1" s="549"/>
      <c r="AAW1" s="549"/>
      <c r="AAX1" s="549"/>
      <c r="AAY1" s="549"/>
      <c r="AAZ1" s="549"/>
      <c r="ABA1" s="549"/>
      <c r="ABB1" s="549"/>
      <c r="ABC1" s="549"/>
      <c r="ABD1" s="549"/>
      <c r="ABE1" s="549"/>
      <c r="ABF1" s="549"/>
      <c r="ABG1" s="549"/>
      <c r="ABH1" s="549"/>
      <c r="ABI1" s="549"/>
      <c r="ABJ1" s="549"/>
      <c r="ABK1" s="549"/>
      <c r="ABL1" s="549"/>
      <c r="ABM1" s="549"/>
      <c r="ABN1" s="549"/>
      <c r="ABO1" s="549"/>
      <c r="ABP1" s="549"/>
      <c r="ABQ1" s="549"/>
      <c r="ABR1" s="549"/>
      <c r="ABS1" s="549"/>
      <c r="ABT1" s="549"/>
      <c r="ABU1" s="549"/>
      <c r="ABV1" s="549"/>
      <c r="ABW1" s="549"/>
      <c r="ABX1" s="549"/>
      <c r="ABY1" s="549"/>
      <c r="ABZ1" s="549"/>
      <c r="ACA1" s="549"/>
      <c r="ACB1" s="549"/>
      <c r="ACC1" s="549"/>
      <c r="ACD1" s="549"/>
      <c r="ACE1" s="549"/>
      <c r="ACF1" s="549"/>
      <c r="ACG1" s="549"/>
      <c r="ACH1" s="549"/>
      <c r="ACI1" s="549"/>
      <c r="ACJ1" s="549"/>
      <c r="ACK1" s="549"/>
      <c r="ACL1" s="549"/>
      <c r="ACM1" s="549"/>
      <c r="ACN1" s="549"/>
      <c r="ACO1" s="549"/>
      <c r="ACP1" s="549"/>
      <c r="ACQ1" s="549"/>
      <c r="ACR1" s="549"/>
      <c r="ACS1" s="549"/>
      <c r="ACT1" s="549"/>
      <c r="ACU1" s="549"/>
      <c r="ACV1" s="549"/>
      <c r="ACW1" s="549"/>
      <c r="ACX1" s="549"/>
      <c r="ACY1" s="549"/>
      <c r="ACZ1" s="549"/>
      <c r="ADA1" s="549"/>
      <c r="ADB1" s="549"/>
      <c r="ADC1" s="549"/>
      <c r="ADD1" s="549"/>
      <c r="ADE1" s="549"/>
      <c r="ADF1" s="549"/>
      <c r="ADG1" s="549"/>
      <c r="ADH1" s="549"/>
      <c r="ADI1" s="549"/>
      <c r="ADJ1" s="549"/>
      <c r="ADK1" s="549"/>
      <c r="ADL1" s="549"/>
      <c r="ADM1" s="549"/>
      <c r="ADN1" s="549"/>
      <c r="ADO1" s="549"/>
      <c r="ADP1" s="549"/>
      <c r="ADQ1" s="549"/>
      <c r="ADR1" s="549"/>
      <c r="ADS1" s="549"/>
      <c r="ADT1" s="549"/>
      <c r="ADU1" s="549"/>
      <c r="ADV1" s="549"/>
      <c r="ADW1" s="549"/>
      <c r="ADX1" s="549"/>
      <c r="ADY1" s="549"/>
      <c r="ADZ1" s="549"/>
      <c r="AEA1" s="549"/>
      <c r="AEB1" s="549"/>
      <c r="AEC1" s="549"/>
      <c r="AED1" s="549"/>
      <c r="AEE1" s="549"/>
      <c r="AEF1" s="549"/>
      <c r="AEG1" s="549"/>
      <c r="AEH1" s="549"/>
      <c r="AEI1" s="549"/>
      <c r="AEJ1" s="549"/>
      <c r="AEK1" s="549"/>
      <c r="AEL1" s="549"/>
      <c r="AEM1" s="549"/>
      <c r="AEN1" s="549"/>
      <c r="AEO1" s="549"/>
      <c r="AEP1" s="549"/>
      <c r="AEQ1" s="549"/>
      <c r="AER1" s="549"/>
      <c r="AES1" s="549"/>
      <c r="AET1" s="549"/>
      <c r="AEU1" s="549"/>
      <c r="AEV1" s="549"/>
      <c r="AEW1" s="549"/>
      <c r="AEX1" s="549"/>
      <c r="AEY1" s="549"/>
      <c r="AEZ1" s="549"/>
      <c r="AFA1" s="549"/>
      <c r="AFB1" s="549"/>
      <c r="AFC1" s="549"/>
      <c r="AFD1" s="549"/>
      <c r="AFE1" s="549"/>
      <c r="AFF1" s="549"/>
      <c r="AFG1" s="549"/>
      <c r="AFH1" s="549"/>
      <c r="AFI1" s="549"/>
      <c r="AFJ1" s="549"/>
      <c r="AFK1" s="549"/>
      <c r="AFL1" s="549"/>
      <c r="AFM1" s="549"/>
      <c r="AFN1" s="549"/>
      <c r="AFO1" s="549"/>
      <c r="AFP1" s="549"/>
      <c r="AFQ1" s="549"/>
      <c r="AFR1" s="549"/>
      <c r="AFS1" s="549"/>
      <c r="AFT1" s="549"/>
      <c r="AFU1" s="549"/>
      <c r="AFV1" s="549"/>
      <c r="AFW1" s="549"/>
      <c r="AFX1" s="549"/>
      <c r="AFY1" s="549"/>
      <c r="AFZ1" s="549"/>
      <c r="AGA1" s="549"/>
      <c r="AGB1" s="549"/>
      <c r="AGC1" s="549"/>
      <c r="AGD1" s="549"/>
      <c r="AGE1" s="549"/>
      <c r="AGF1" s="549"/>
      <c r="AGG1" s="549"/>
      <c r="AGH1" s="549"/>
      <c r="AGI1" s="549"/>
      <c r="AGJ1" s="549"/>
      <c r="AGK1" s="549"/>
      <c r="AGL1" s="549"/>
      <c r="AGM1" s="549"/>
      <c r="AGN1" s="549"/>
      <c r="AGO1" s="549"/>
      <c r="AGP1" s="549"/>
      <c r="AGQ1" s="549"/>
      <c r="AGR1" s="549"/>
      <c r="AGS1" s="549"/>
      <c r="AGT1" s="549"/>
      <c r="AGU1" s="549"/>
      <c r="AGV1" s="549"/>
      <c r="AGW1" s="549"/>
      <c r="AGX1" s="549"/>
      <c r="AGY1" s="549"/>
      <c r="AGZ1" s="549"/>
      <c r="AHA1" s="549"/>
      <c r="AHB1" s="549"/>
      <c r="AHC1" s="549"/>
      <c r="AHD1" s="549"/>
      <c r="AHE1" s="549"/>
      <c r="AHF1" s="549"/>
      <c r="AHG1" s="549"/>
      <c r="AHH1" s="549"/>
      <c r="AHI1" s="549"/>
      <c r="AHJ1" s="549"/>
      <c r="AHK1" s="549"/>
      <c r="AHL1" s="549"/>
      <c r="AHM1" s="549"/>
      <c r="AHN1" s="549"/>
      <c r="AHO1" s="549"/>
      <c r="AHP1" s="549"/>
      <c r="AHQ1" s="549"/>
      <c r="AHR1" s="549"/>
      <c r="AHS1" s="549"/>
      <c r="AHT1" s="549"/>
      <c r="AHU1" s="549"/>
      <c r="AHV1" s="549"/>
      <c r="AHW1" s="549"/>
      <c r="AHX1" s="549"/>
      <c r="AHY1" s="549"/>
      <c r="AHZ1" s="549"/>
      <c r="AIA1" s="549"/>
      <c r="AIB1" s="549"/>
      <c r="AIC1" s="549"/>
      <c r="AID1" s="549"/>
      <c r="AIE1" s="549"/>
      <c r="AIF1" s="549"/>
      <c r="AIG1" s="549"/>
      <c r="AIH1" s="549"/>
      <c r="AII1" s="549"/>
      <c r="AIJ1" s="549"/>
      <c r="AIK1" s="549"/>
      <c r="AIL1" s="549"/>
      <c r="AIM1" s="549"/>
      <c r="AIN1" s="549"/>
      <c r="AIO1" s="549"/>
      <c r="AIP1" s="549"/>
      <c r="AIQ1" s="549"/>
      <c r="AIR1" s="549"/>
      <c r="AIS1" s="549"/>
      <c r="AIT1" s="549"/>
      <c r="AIU1" s="549"/>
      <c r="AIV1" s="549"/>
      <c r="AIW1" s="549"/>
      <c r="AIX1" s="549"/>
      <c r="AIY1" s="549"/>
      <c r="AIZ1" s="549"/>
      <c r="AJA1" s="549"/>
      <c r="AJB1" s="549"/>
      <c r="AJC1" s="549"/>
      <c r="AJD1" s="549"/>
      <c r="AJE1" s="549"/>
      <c r="AJF1" s="549"/>
      <c r="AJG1" s="549"/>
      <c r="AJH1" s="549"/>
      <c r="AJI1" s="549"/>
      <c r="AJJ1" s="549"/>
      <c r="AJK1" s="549"/>
      <c r="AJL1" s="549"/>
      <c r="AJM1" s="549"/>
      <c r="AJN1" s="549"/>
      <c r="AJO1" s="549"/>
      <c r="AJP1" s="549"/>
      <c r="AJQ1" s="549"/>
      <c r="AJR1" s="549"/>
      <c r="AJS1" s="549"/>
      <c r="AJT1" s="549"/>
      <c r="AJU1" s="549"/>
      <c r="AJV1" s="549"/>
      <c r="AJW1" s="549"/>
      <c r="AJX1" s="549"/>
      <c r="AJY1" s="549"/>
      <c r="AJZ1" s="549"/>
      <c r="AKA1" s="549"/>
      <c r="AKB1" s="549"/>
      <c r="AKC1" s="549"/>
      <c r="AKD1" s="549"/>
      <c r="AKE1" s="549"/>
      <c r="AKF1" s="549"/>
      <c r="AKG1" s="549"/>
      <c r="AKH1" s="549"/>
      <c r="AKI1" s="549"/>
      <c r="AKJ1" s="549"/>
      <c r="AKK1" s="549"/>
      <c r="AKL1" s="549"/>
      <c r="AKM1" s="549"/>
      <c r="AKN1" s="549"/>
      <c r="AKO1" s="549"/>
      <c r="AKP1" s="549"/>
      <c r="AKQ1" s="549"/>
      <c r="AKR1" s="549"/>
      <c r="AKS1" s="549"/>
      <c r="AKT1" s="549"/>
      <c r="AKU1" s="549"/>
      <c r="AKV1" s="549"/>
      <c r="AKW1" s="549"/>
      <c r="AKX1" s="549"/>
      <c r="AKY1" s="549"/>
      <c r="AKZ1" s="549"/>
      <c r="ALA1" s="549"/>
      <c r="ALB1" s="549"/>
      <c r="ALC1" s="549"/>
      <c r="ALD1" s="549"/>
      <c r="ALE1" s="549"/>
      <c r="ALF1" s="549"/>
      <c r="ALG1" s="549"/>
      <c r="ALH1" s="549"/>
      <c r="ALI1" s="549"/>
      <c r="ALJ1" s="549"/>
      <c r="ALK1" s="549"/>
      <c r="ALL1" s="549"/>
      <c r="ALM1" s="549"/>
      <c r="ALN1" s="549"/>
      <c r="ALO1" s="549"/>
      <c r="ALP1" s="549"/>
      <c r="ALQ1" s="549"/>
      <c r="ALR1" s="549"/>
      <c r="ALS1" s="549"/>
      <c r="ALT1" s="549"/>
      <c r="ALU1" s="549"/>
      <c r="ALV1" s="549"/>
      <c r="ALW1" s="549"/>
      <c r="ALX1" s="549"/>
      <c r="ALY1" s="549"/>
      <c r="ALZ1" s="549"/>
      <c r="AMA1" s="549"/>
      <c r="AMB1" s="549"/>
      <c r="AMC1" s="549"/>
      <c r="AMD1" s="549"/>
      <c r="AME1" s="549"/>
      <c r="AMF1" s="549"/>
      <c r="AMG1" s="549"/>
      <c r="AMH1" s="549"/>
      <c r="AMI1" s="549"/>
      <c r="AMJ1" s="549"/>
      <c r="AMK1" s="549"/>
      <c r="AML1" s="549"/>
      <c r="AMM1" s="549"/>
      <c r="AMN1" s="549"/>
      <c r="AMO1" s="549"/>
      <c r="AMP1" s="549"/>
      <c r="AMQ1" s="549"/>
      <c r="AMR1" s="549"/>
      <c r="AMS1" s="549"/>
      <c r="AMT1" s="549"/>
      <c r="AMU1" s="549"/>
      <c r="AMV1" s="549"/>
      <c r="AMW1" s="549"/>
      <c r="AMX1" s="549"/>
      <c r="AMY1" s="549"/>
      <c r="AMZ1" s="549"/>
      <c r="ANA1" s="549"/>
      <c r="ANB1" s="549"/>
      <c r="ANC1" s="549"/>
      <c r="AND1" s="549"/>
      <c r="ANE1" s="549"/>
      <c r="ANF1" s="549"/>
      <c r="ANG1" s="549"/>
      <c r="ANH1" s="549"/>
      <c r="ANI1" s="549"/>
      <c r="ANJ1" s="549"/>
      <c r="ANK1" s="549"/>
      <c r="ANL1" s="549"/>
      <c r="ANM1" s="549"/>
      <c r="ANN1" s="549"/>
      <c r="ANO1" s="549"/>
      <c r="ANP1" s="549"/>
      <c r="ANQ1" s="549"/>
      <c r="ANR1" s="549"/>
      <c r="ANS1" s="549"/>
      <c r="ANT1" s="549"/>
      <c r="ANU1" s="549"/>
      <c r="ANV1" s="549"/>
      <c r="ANW1" s="549"/>
      <c r="ANX1" s="549"/>
      <c r="ANY1" s="549"/>
      <c r="ANZ1" s="549"/>
      <c r="AOA1" s="549"/>
      <c r="AOB1" s="549"/>
      <c r="AOC1" s="549"/>
      <c r="AOD1" s="549"/>
      <c r="AOE1" s="549"/>
      <c r="AOF1" s="549"/>
      <c r="AOG1" s="549"/>
      <c r="AOH1" s="549"/>
      <c r="AOI1" s="549"/>
      <c r="AOJ1" s="549"/>
      <c r="AOK1" s="549"/>
      <c r="AOL1" s="549"/>
      <c r="AOM1" s="549"/>
      <c r="AON1" s="549"/>
      <c r="AOO1" s="549"/>
      <c r="AOP1" s="549"/>
      <c r="AOQ1" s="549"/>
      <c r="AOR1" s="549"/>
      <c r="AOS1" s="549"/>
      <c r="AOT1" s="549"/>
      <c r="AOU1" s="549"/>
      <c r="AOV1" s="549"/>
      <c r="AOW1" s="549"/>
      <c r="AOX1" s="549"/>
      <c r="AOY1" s="549"/>
      <c r="AOZ1" s="549"/>
      <c r="APA1" s="549"/>
      <c r="APB1" s="549"/>
      <c r="APC1" s="549"/>
      <c r="APD1" s="549"/>
      <c r="APE1" s="549"/>
      <c r="APF1" s="549"/>
      <c r="APG1" s="549"/>
      <c r="APH1" s="549"/>
      <c r="API1" s="549"/>
      <c r="APJ1" s="549"/>
      <c r="APK1" s="549"/>
      <c r="APL1" s="549"/>
      <c r="APM1" s="549"/>
      <c r="APN1" s="549"/>
      <c r="APO1" s="549"/>
      <c r="APP1" s="549"/>
      <c r="APQ1" s="549"/>
      <c r="APR1" s="549"/>
      <c r="APS1" s="549"/>
      <c r="APT1" s="549"/>
      <c r="APU1" s="549"/>
      <c r="APV1" s="549"/>
      <c r="APW1" s="549"/>
      <c r="APX1" s="549"/>
      <c r="APY1" s="549"/>
      <c r="APZ1" s="549"/>
      <c r="AQA1" s="549"/>
      <c r="AQB1" s="549"/>
      <c r="AQC1" s="549"/>
      <c r="AQD1" s="549"/>
      <c r="AQE1" s="549"/>
      <c r="AQF1" s="549"/>
      <c r="AQG1" s="549"/>
      <c r="AQH1" s="549"/>
      <c r="AQI1" s="549"/>
      <c r="AQJ1" s="549"/>
      <c r="AQK1" s="549"/>
      <c r="AQL1" s="549"/>
      <c r="AQM1" s="549"/>
      <c r="AQN1" s="549"/>
      <c r="AQO1" s="549"/>
      <c r="AQP1" s="549"/>
      <c r="AQQ1" s="549"/>
      <c r="AQR1" s="549"/>
      <c r="AQS1" s="549"/>
      <c r="AQT1" s="549"/>
      <c r="AQU1" s="549"/>
      <c r="AQV1" s="549"/>
      <c r="AQW1" s="549"/>
      <c r="AQX1" s="549"/>
      <c r="AQY1" s="549"/>
      <c r="AQZ1" s="549"/>
      <c r="ARA1" s="549"/>
      <c r="ARB1" s="549"/>
      <c r="ARC1" s="549"/>
      <c r="ARD1" s="549"/>
      <c r="ARE1" s="549"/>
      <c r="ARF1" s="549"/>
      <c r="ARG1" s="549"/>
      <c r="ARH1" s="549"/>
      <c r="ARI1" s="549"/>
      <c r="ARJ1" s="549"/>
      <c r="ARK1" s="549"/>
      <c r="ARL1" s="549"/>
      <c r="ARM1" s="549"/>
      <c r="ARN1" s="549"/>
      <c r="ARO1" s="549"/>
      <c r="ARP1" s="549"/>
      <c r="ARQ1" s="549"/>
      <c r="ARR1" s="549"/>
      <c r="ARS1" s="549"/>
      <c r="ART1" s="549"/>
      <c r="ARU1" s="549"/>
      <c r="ARV1" s="549"/>
      <c r="ARW1" s="549"/>
      <c r="ARX1" s="549"/>
      <c r="ARY1" s="549"/>
      <c r="ARZ1" s="549"/>
      <c r="ASA1" s="549"/>
      <c r="ASB1" s="549"/>
      <c r="ASC1" s="549"/>
      <c r="ASD1" s="549"/>
      <c r="ASE1" s="549"/>
      <c r="ASF1" s="549"/>
      <c r="ASG1" s="549"/>
      <c r="ASH1" s="549"/>
      <c r="ASI1" s="549"/>
      <c r="ASJ1" s="549"/>
      <c r="ASK1" s="549"/>
      <c r="ASL1" s="549"/>
      <c r="ASM1" s="549"/>
      <c r="ASN1" s="549"/>
      <c r="ASO1" s="549"/>
      <c r="ASP1" s="549"/>
      <c r="ASQ1" s="549"/>
      <c r="ASR1" s="549"/>
      <c r="ASS1" s="549"/>
      <c r="AST1" s="549"/>
      <c r="ASU1" s="549"/>
      <c r="ASV1" s="549"/>
      <c r="ASW1" s="549"/>
      <c r="ASX1" s="549"/>
      <c r="ASY1" s="549"/>
      <c r="ASZ1" s="549"/>
      <c r="ATA1" s="549"/>
      <c r="ATB1" s="549"/>
      <c r="ATC1" s="549"/>
      <c r="ATD1" s="549"/>
      <c r="ATE1" s="549"/>
      <c r="ATF1" s="549"/>
      <c r="ATG1" s="549"/>
      <c r="ATH1" s="549"/>
      <c r="ATI1" s="549"/>
      <c r="ATJ1" s="549"/>
      <c r="ATK1" s="549"/>
      <c r="ATL1" s="549"/>
      <c r="ATM1" s="549"/>
      <c r="ATN1" s="549"/>
      <c r="ATO1" s="549"/>
      <c r="ATP1" s="549"/>
      <c r="ATQ1" s="549"/>
      <c r="ATR1" s="549"/>
      <c r="ATS1" s="549"/>
      <c r="ATT1" s="549"/>
      <c r="ATU1" s="549"/>
      <c r="ATV1" s="549"/>
      <c r="ATW1" s="549"/>
      <c r="ATX1" s="549"/>
      <c r="ATY1" s="549"/>
      <c r="ATZ1" s="549"/>
      <c r="AUA1" s="549"/>
      <c r="AUB1" s="549"/>
      <c r="AUC1" s="549"/>
      <c r="AUD1" s="549"/>
      <c r="AUE1" s="549"/>
      <c r="AUF1" s="549"/>
      <c r="AUG1" s="549"/>
      <c r="AUH1" s="549"/>
      <c r="AUI1" s="549"/>
      <c r="AUJ1" s="549"/>
      <c r="AUK1" s="549"/>
      <c r="AUL1" s="549"/>
      <c r="AUM1" s="549"/>
      <c r="AUN1" s="549"/>
      <c r="AUO1" s="549"/>
      <c r="AUP1" s="549"/>
      <c r="AUQ1" s="549"/>
      <c r="AUR1" s="549"/>
      <c r="AUS1" s="549"/>
      <c r="AUT1" s="549"/>
      <c r="AUU1" s="549"/>
      <c r="AUV1" s="549"/>
      <c r="AUW1" s="549"/>
      <c r="AUX1" s="549"/>
      <c r="AUY1" s="549"/>
      <c r="AUZ1" s="549"/>
      <c r="AVA1" s="549"/>
      <c r="AVB1" s="549"/>
      <c r="AVC1" s="549"/>
      <c r="AVD1" s="549"/>
      <c r="AVE1" s="549"/>
      <c r="AVF1" s="549"/>
      <c r="AVG1" s="549"/>
      <c r="AVH1" s="549"/>
      <c r="AVI1" s="549"/>
      <c r="AVJ1" s="549"/>
      <c r="AVK1" s="549"/>
      <c r="AVL1" s="549"/>
      <c r="AVM1" s="549"/>
      <c r="AVN1" s="549"/>
      <c r="AVO1" s="549"/>
      <c r="AVP1" s="549"/>
      <c r="AVQ1" s="549"/>
      <c r="AVR1" s="549"/>
      <c r="AVS1" s="549"/>
      <c r="AVT1" s="549"/>
      <c r="AVU1" s="549"/>
      <c r="AVV1" s="549"/>
      <c r="AVW1" s="549"/>
      <c r="AVX1" s="549"/>
      <c r="AVY1" s="549"/>
      <c r="AVZ1" s="549"/>
      <c r="AWA1" s="549"/>
      <c r="AWB1" s="549"/>
      <c r="AWC1" s="549"/>
      <c r="AWD1" s="549"/>
      <c r="AWE1" s="549"/>
      <c r="AWF1" s="549"/>
      <c r="AWG1" s="549"/>
      <c r="AWH1" s="549"/>
      <c r="AWI1" s="549"/>
      <c r="AWJ1" s="549"/>
      <c r="AWK1" s="549"/>
      <c r="AWL1" s="549"/>
      <c r="AWM1" s="549"/>
      <c r="AWN1" s="549"/>
      <c r="AWO1" s="549"/>
      <c r="AWP1" s="549"/>
      <c r="AWQ1" s="549"/>
      <c r="AWR1" s="549"/>
      <c r="AWS1" s="549"/>
      <c r="AWT1" s="549"/>
      <c r="AWU1" s="549"/>
      <c r="AWV1" s="549"/>
      <c r="AWW1" s="549"/>
      <c r="AWX1" s="549"/>
      <c r="AWY1" s="549"/>
      <c r="AWZ1" s="549"/>
      <c r="AXA1" s="549"/>
      <c r="AXB1" s="549"/>
      <c r="AXC1" s="549"/>
      <c r="AXD1" s="549"/>
      <c r="AXE1" s="549"/>
      <c r="AXF1" s="549"/>
      <c r="AXG1" s="549"/>
      <c r="AXH1" s="549"/>
      <c r="AXI1" s="549"/>
      <c r="AXJ1" s="549"/>
      <c r="AXK1" s="549"/>
      <c r="AXL1" s="549"/>
      <c r="AXM1" s="549"/>
      <c r="AXN1" s="549"/>
      <c r="AXO1" s="549"/>
      <c r="AXP1" s="549"/>
      <c r="AXQ1" s="549"/>
      <c r="AXR1" s="549"/>
      <c r="AXS1" s="549"/>
      <c r="AXT1" s="549"/>
      <c r="AXU1" s="549"/>
      <c r="AXV1" s="549"/>
      <c r="AXW1" s="549"/>
      <c r="AXX1" s="549"/>
      <c r="AXY1" s="549"/>
      <c r="AXZ1" s="549"/>
      <c r="AYA1" s="549"/>
      <c r="AYB1" s="549"/>
      <c r="AYC1" s="549"/>
      <c r="AYD1" s="549"/>
      <c r="AYE1" s="549"/>
      <c r="AYF1" s="549"/>
      <c r="AYG1" s="549"/>
      <c r="AYH1" s="549"/>
      <c r="AYI1" s="549"/>
      <c r="AYJ1" s="549"/>
      <c r="AYK1" s="549"/>
      <c r="AYL1" s="549"/>
      <c r="AYM1" s="549"/>
      <c r="AYN1" s="549"/>
      <c r="AYO1" s="549"/>
      <c r="AYP1" s="549"/>
      <c r="AYQ1" s="549"/>
      <c r="AYR1" s="549"/>
      <c r="AYS1" s="549"/>
      <c r="AYT1" s="549"/>
      <c r="AYU1" s="549"/>
      <c r="AYV1" s="549"/>
      <c r="AYW1" s="549"/>
      <c r="AYX1" s="549"/>
      <c r="AYY1" s="549"/>
      <c r="AYZ1" s="549"/>
      <c r="AZA1" s="549"/>
      <c r="AZB1" s="549"/>
      <c r="AZC1" s="549"/>
      <c r="AZD1" s="549"/>
      <c r="AZE1" s="549"/>
      <c r="AZF1" s="549"/>
      <c r="AZG1" s="549"/>
      <c r="AZH1" s="549"/>
      <c r="AZI1" s="549"/>
      <c r="AZJ1" s="549"/>
      <c r="AZK1" s="549"/>
      <c r="AZL1" s="549"/>
      <c r="AZM1" s="549"/>
      <c r="AZN1" s="549"/>
      <c r="AZO1" s="549"/>
      <c r="AZP1" s="549"/>
      <c r="AZQ1" s="549"/>
      <c r="AZR1" s="549"/>
      <c r="AZS1" s="549"/>
      <c r="AZT1" s="549"/>
      <c r="AZU1" s="549"/>
      <c r="AZV1" s="549"/>
      <c r="AZW1" s="549"/>
      <c r="AZX1" s="549"/>
      <c r="AZY1" s="549"/>
      <c r="AZZ1" s="549"/>
      <c r="BAA1" s="549"/>
      <c r="BAB1" s="549"/>
      <c r="BAC1" s="549"/>
      <c r="BAD1" s="549"/>
      <c r="BAE1" s="549"/>
      <c r="BAF1" s="549"/>
      <c r="BAG1" s="549"/>
      <c r="BAH1" s="549"/>
      <c r="BAI1" s="549"/>
      <c r="BAJ1" s="549"/>
      <c r="BAK1" s="549"/>
      <c r="BAL1" s="549"/>
      <c r="BAM1" s="549"/>
      <c r="BAN1" s="549"/>
      <c r="BAO1" s="549"/>
      <c r="BAP1" s="549"/>
      <c r="BAQ1" s="549"/>
      <c r="BAR1" s="549"/>
      <c r="BAS1" s="549"/>
      <c r="BAT1" s="549"/>
      <c r="BAU1" s="549"/>
      <c r="BAV1" s="549"/>
      <c r="BAW1" s="549"/>
      <c r="BAX1" s="549"/>
      <c r="BAY1" s="549"/>
      <c r="BAZ1" s="549"/>
      <c r="BBA1" s="549"/>
      <c r="BBB1" s="549"/>
      <c r="BBC1" s="549"/>
      <c r="BBD1" s="549"/>
      <c r="BBE1" s="549"/>
      <c r="BBF1" s="549"/>
      <c r="BBG1" s="549"/>
      <c r="BBH1" s="549"/>
      <c r="BBI1" s="549"/>
      <c r="BBJ1" s="549"/>
      <c r="BBK1" s="549"/>
      <c r="BBL1" s="549"/>
      <c r="BBM1" s="549"/>
      <c r="BBN1" s="549"/>
      <c r="BBO1" s="549"/>
      <c r="BBP1" s="549"/>
      <c r="BBQ1" s="549"/>
      <c r="BBR1" s="549"/>
      <c r="BBS1" s="549"/>
      <c r="BBT1" s="549"/>
      <c r="BBU1" s="549"/>
      <c r="BBV1" s="549"/>
      <c r="BBW1" s="549"/>
      <c r="BBX1" s="549"/>
      <c r="BBY1" s="549"/>
      <c r="BBZ1" s="549"/>
      <c r="BCA1" s="549"/>
      <c r="BCB1" s="549"/>
      <c r="BCC1" s="549"/>
      <c r="BCD1" s="549"/>
      <c r="BCE1" s="549"/>
      <c r="BCF1" s="549"/>
      <c r="BCG1" s="549"/>
      <c r="BCH1" s="549"/>
      <c r="BCI1" s="549"/>
      <c r="BCJ1" s="549"/>
      <c r="BCK1" s="549"/>
      <c r="BCL1" s="549"/>
      <c r="BCM1" s="549"/>
      <c r="BCN1" s="549"/>
      <c r="BCO1" s="549"/>
      <c r="BCP1" s="549"/>
      <c r="BCQ1" s="549"/>
      <c r="BCR1" s="549"/>
      <c r="BCS1" s="549"/>
      <c r="BCT1" s="549"/>
      <c r="BCU1" s="549"/>
      <c r="BCV1" s="549"/>
      <c r="BCW1" s="549"/>
      <c r="BCX1" s="549"/>
      <c r="BCY1" s="549"/>
      <c r="BCZ1" s="549"/>
      <c r="BDA1" s="549"/>
      <c r="BDB1" s="549"/>
      <c r="BDC1" s="549"/>
      <c r="BDD1" s="549"/>
      <c r="BDE1" s="549"/>
      <c r="BDF1" s="549"/>
      <c r="BDG1" s="549"/>
      <c r="BDH1" s="549"/>
      <c r="BDI1" s="549"/>
      <c r="BDJ1" s="549"/>
      <c r="BDK1" s="549"/>
      <c r="BDL1" s="549"/>
      <c r="BDM1" s="549"/>
      <c r="BDN1" s="549"/>
      <c r="BDO1" s="549"/>
      <c r="BDP1" s="549"/>
      <c r="BDQ1" s="549"/>
      <c r="BDR1" s="549"/>
      <c r="BDS1" s="549"/>
      <c r="BDT1" s="549"/>
      <c r="BDU1" s="549"/>
      <c r="BDV1" s="549"/>
      <c r="BDW1" s="549"/>
      <c r="BDX1" s="549"/>
      <c r="BDY1" s="549"/>
      <c r="BDZ1" s="549"/>
      <c r="BEA1" s="549"/>
      <c r="BEB1" s="549"/>
      <c r="BEC1" s="549"/>
      <c r="BED1" s="549"/>
      <c r="BEE1" s="549"/>
      <c r="BEF1" s="549"/>
      <c r="BEG1" s="549"/>
      <c r="BEH1" s="549"/>
      <c r="BEI1" s="549"/>
      <c r="BEJ1" s="549"/>
      <c r="BEK1" s="549"/>
      <c r="BEL1" s="549"/>
      <c r="BEM1" s="549"/>
      <c r="BEN1" s="549"/>
      <c r="BEO1" s="549"/>
      <c r="BEP1" s="549"/>
      <c r="BEQ1" s="549"/>
      <c r="BER1" s="549"/>
      <c r="BES1" s="549"/>
      <c r="BET1" s="549"/>
      <c r="BEU1" s="549"/>
      <c r="BEV1" s="549"/>
      <c r="BEW1" s="549"/>
      <c r="BEX1" s="549"/>
      <c r="BEY1" s="549"/>
      <c r="BEZ1" s="549"/>
      <c r="BFA1" s="549"/>
      <c r="BFB1" s="549"/>
      <c r="BFC1" s="549"/>
      <c r="BFD1" s="549"/>
      <c r="BFE1" s="549"/>
      <c r="BFF1" s="549"/>
      <c r="BFG1" s="549"/>
      <c r="BFH1" s="549"/>
      <c r="BFI1" s="549"/>
      <c r="BFJ1" s="549"/>
      <c r="BFK1" s="549"/>
      <c r="BFL1" s="549"/>
      <c r="BFM1" s="549"/>
      <c r="BFN1" s="549"/>
      <c r="BFO1" s="549"/>
      <c r="BFP1" s="549"/>
      <c r="BFQ1" s="549"/>
      <c r="BFR1" s="549"/>
      <c r="BFS1" s="549"/>
      <c r="BFT1" s="549"/>
      <c r="BFU1" s="549"/>
      <c r="BFV1" s="549"/>
      <c r="BFW1" s="549"/>
      <c r="BFX1" s="549"/>
      <c r="BFY1" s="549"/>
      <c r="BFZ1" s="549"/>
      <c r="BGA1" s="549"/>
      <c r="BGB1" s="549"/>
      <c r="BGC1" s="549"/>
      <c r="BGD1" s="549"/>
      <c r="BGE1" s="549"/>
      <c r="BGF1" s="549"/>
      <c r="BGG1" s="549"/>
      <c r="BGH1" s="549"/>
      <c r="BGI1" s="549"/>
      <c r="BGJ1" s="549"/>
      <c r="BGK1" s="549"/>
      <c r="BGL1" s="549"/>
      <c r="BGM1" s="549"/>
      <c r="BGN1" s="549"/>
      <c r="BGO1" s="549"/>
      <c r="BGP1" s="549"/>
      <c r="BGQ1" s="549"/>
      <c r="BGR1" s="549"/>
      <c r="BGS1" s="549"/>
      <c r="BGT1" s="549"/>
      <c r="BGU1" s="549"/>
      <c r="BGV1" s="549"/>
      <c r="BGW1" s="549"/>
      <c r="BGX1" s="549"/>
      <c r="BGY1" s="549"/>
      <c r="BGZ1" s="549"/>
      <c r="BHA1" s="549"/>
      <c r="BHB1" s="549"/>
      <c r="BHC1" s="549"/>
      <c r="BHD1" s="549"/>
      <c r="BHE1" s="549"/>
      <c r="BHF1" s="549"/>
      <c r="BHG1" s="549"/>
      <c r="BHH1" s="549"/>
      <c r="BHI1" s="549"/>
      <c r="BHJ1" s="549"/>
      <c r="BHK1" s="549"/>
      <c r="BHL1" s="549"/>
      <c r="BHM1" s="549"/>
      <c r="BHN1" s="549"/>
      <c r="BHO1" s="549"/>
      <c r="BHP1" s="549"/>
      <c r="BHQ1" s="549"/>
      <c r="BHR1" s="549"/>
      <c r="BHS1" s="549"/>
      <c r="BHT1" s="549"/>
      <c r="BHU1" s="549"/>
      <c r="BHV1" s="549"/>
      <c r="BHW1" s="549"/>
      <c r="BHX1" s="549"/>
      <c r="BHY1" s="549"/>
      <c r="BHZ1" s="549"/>
      <c r="BIA1" s="549"/>
      <c r="BIB1" s="549"/>
      <c r="BIC1" s="549"/>
      <c r="BID1" s="549"/>
      <c r="BIE1" s="549"/>
      <c r="BIF1" s="549"/>
      <c r="BIG1" s="549"/>
      <c r="BIH1" s="549"/>
      <c r="BII1" s="549"/>
      <c r="BIJ1" s="549"/>
      <c r="BIK1" s="549"/>
      <c r="BIL1" s="549"/>
      <c r="BIM1" s="549"/>
      <c r="BIN1" s="549"/>
      <c r="BIO1" s="549"/>
      <c r="BIP1" s="549"/>
      <c r="BIQ1" s="549"/>
      <c r="BIR1" s="549"/>
      <c r="BIS1" s="549"/>
      <c r="BIT1" s="549"/>
      <c r="BIU1" s="549"/>
      <c r="BIV1" s="549"/>
      <c r="BIW1" s="549"/>
      <c r="BIX1" s="549"/>
      <c r="BIY1" s="549"/>
      <c r="BIZ1" s="549"/>
      <c r="BJA1" s="549"/>
      <c r="BJB1" s="549"/>
      <c r="BJC1" s="549"/>
      <c r="BJD1" s="549"/>
      <c r="BJE1" s="549"/>
      <c r="BJF1" s="549"/>
      <c r="BJG1" s="549"/>
      <c r="BJH1" s="549"/>
      <c r="BJI1" s="549"/>
      <c r="BJJ1" s="549"/>
      <c r="BJK1" s="549"/>
      <c r="BJL1" s="549"/>
      <c r="BJM1" s="549"/>
      <c r="BJN1" s="549"/>
      <c r="BJO1" s="549"/>
      <c r="BJP1" s="549"/>
      <c r="BJQ1" s="549"/>
      <c r="BJR1" s="549"/>
      <c r="BJS1" s="549"/>
      <c r="BJT1" s="549"/>
      <c r="BJU1" s="549"/>
      <c r="BJV1" s="549"/>
      <c r="BJW1" s="549"/>
      <c r="BJX1" s="549"/>
      <c r="BJY1" s="549"/>
      <c r="BJZ1" s="549"/>
      <c r="BKA1" s="549"/>
      <c r="BKB1" s="549"/>
      <c r="BKC1" s="549"/>
      <c r="BKD1" s="549"/>
      <c r="BKE1" s="549"/>
      <c r="BKF1" s="549"/>
      <c r="BKG1" s="549"/>
      <c r="BKH1" s="549"/>
      <c r="BKI1" s="549"/>
      <c r="BKJ1" s="549"/>
      <c r="BKK1" s="549"/>
      <c r="BKL1" s="549"/>
      <c r="BKM1" s="549"/>
      <c r="BKN1" s="549"/>
      <c r="BKO1" s="549"/>
      <c r="BKP1" s="549"/>
      <c r="BKQ1" s="549"/>
      <c r="BKR1" s="549"/>
      <c r="BKS1" s="549"/>
      <c r="BKT1" s="549"/>
      <c r="BKU1" s="549"/>
      <c r="BKV1" s="549"/>
      <c r="BKW1" s="549"/>
      <c r="BKX1" s="549"/>
      <c r="BKY1" s="549"/>
      <c r="BKZ1" s="549"/>
      <c r="BLA1" s="549"/>
      <c r="BLB1" s="549"/>
      <c r="BLC1" s="549"/>
      <c r="BLD1" s="549"/>
      <c r="BLE1" s="549"/>
      <c r="BLF1" s="549"/>
      <c r="BLG1" s="549"/>
      <c r="BLH1" s="549"/>
      <c r="BLI1" s="549"/>
      <c r="BLJ1" s="549"/>
      <c r="BLK1" s="549"/>
      <c r="BLL1" s="549"/>
      <c r="BLM1" s="549"/>
      <c r="BLN1" s="549"/>
      <c r="BLO1" s="549"/>
      <c r="BLP1" s="549"/>
      <c r="BLQ1" s="549"/>
      <c r="BLR1" s="549"/>
      <c r="BLS1" s="549"/>
      <c r="BLT1" s="549"/>
      <c r="BLU1" s="549"/>
      <c r="BLV1" s="549"/>
      <c r="BLW1" s="549"/>
      <c r="BLX1" s="549"/>
      <c r="BLY1" s="549"/>
      <c r="BLZ1" s="549"/>
      <c r="BMA1" s="549"/>
      <c r="BMB1" s="549"/>
      <c r="BMC1" s="549"/>
      <c r="BMD1" s="549"/>
      <c r="BME1" s="549"/>
      <c r="BMF1" s="549"/>
      <c r="BMG1" s="549"/>
      <c r="BMH1" s="549"/>
      <c r="BMI1" s="549"/>
      <c r="BMJ1" s="549"/>
      <c r="BMK1" s="549"/>
      <c r="BML1" s="549"/>
      <c r="BMM1" s="549"/>
      <c r="BMN1" s="549"/>
      <c r="BMO1" s="549"/>
      <c r="BMP1" s="549"/>
      <c r="BMQ1" s="549"/>
      <c r="BMR1" s="549"/>
      <c r="BMS1" s="549"/>
      <c r="BMT1" s="549"/>
      <c r="BMU1" s="549"/>
      <c r="BMV1" s="549"/>
      <c r="BMW1" s="549"/>
      <c r="BMX1" s="549"/>
      <c r="BMY1" s="549"/>
      <c r="BMZ1" s="549"/>
      <c r="BNA1" s="549"/>
      <c r="BNB1" s="549"/>
      <c r="BNC1" s="549"/>
      <c r="BND1" s="549"/>
      <c r="BNE1" s="549"/>
      <c r="BNF1" s="549"/>
      <c r="BNG1" s="549"/>
      <c r="BNH1" s="549"/>
      <c r="BNI1" s="549"/>
      <c r="BNJ1" s="549"/>
      <c r="BNK1" s="549"/>
      <c r="BNL1" s="549"/>
      <c r="BNM1" s="549"/>
      <c r="BNN1" s="549"/>
      <c r="BNO1" s="549"/>
      <c r="BNP1" s="549"/>
      <c r="BNQ1" s="549"/>
      <c r="BNR1" s="549"/>
      <c r="BNS1" s="549"/>
      <c r="BNT1" s="549"/>
      <c r="BNU1" s="549"/>
      <c r="BNV1" s="549"/>
      <c r="BNW1" s="549"/>
      <c r="BNX1" s="549"/>
      <c r="BNY1" s="549"/>
      <c r="BNZ1" s="549"/>
      <c r="BOA1" s="549"/>
      <c r="BOB1" s="549"/>
      <c r="BOC1" s="549"/>
      <c r="BOD1" s="549"/>
      <c r="BOE1" s="549"/>
      <c r="BOF1" s="549"/>
      <c r="BOG1" s="549"/>
      <c r="BOH1" s="549"/>
      <c r="BOI1" s="549"/>
      <c r="BOJ1" s="549"/>
      <c r="BOK1" s="549"/>
      <c r="BOL1" s="549"/>
      <c r="BOM1" s="549"/>
      <c r="BON1" s="549"/>
      <c r="BOO1" s="549"/>
      <c r="BOP1" s="549"/>
      <c r="BOQ1" s="549"/>
      <c r="BOR1" s="549"/>
      <c r="BOS1" s="549"/>
      <c r="BOT1" s="549"/>
      <c r="BOU1" s="549"/>
      <c r="BOV1" s="549"/>
      <c r="BOW1" s="549"/>
      <c r="BOX1" s="549"/>
      <c r="BOY1" s="549"/>
      <c r="BOZ1" s="549"/>
      <c r="BPA1" s="549"/>
      <c r="BPB1" s="549"/>
      <c r="BPC1" s="549"/>
      <c r="BPD1" s="549"/>
      <c r="BPE1" s="549"/>
      <c r="BPF1" s="549"/>
      <c r="BPG1" s="549"/>
      <c r="BPH1" s="549"/>
      <c r="BPI1" s="549"/>
      <c r="BPJ1" s="549"/>
      <c r="BPK1" s="549"/>
      <c r="BPL1" s="549"/>
      <c r="BPM1" s="549"/>
      <c r="BPN1" s="549"/>
      <c r="BPO1" s="549"/>
      <c r="BPP1" s="549"/>
      <c r="BPQ1" s="549"/>
      <c r="BPR1" s="549"/>
      <c r="BPS1" s="549"/>
      <c r="BPT1" s="549"/>
      <c r="BPU1" s="549"/>
      <c r="BPV1" s="549"/>
      <c r="BPW1" s="549"/>
      <c r="BPX1" s="549"/>
      <c r="BPY1" s="549"/>
      <c r="BPZ1" s="549"/>
      <c r="BQA1" s="549"/>
      <c r="BQB1" s="549"/>
      <c r="BQC1" s="549"/>
      <c r="BQD1" s="549"/>
      <c r="BQE1" s="549"/>
      <c r="BQF1" s="549"/>
      <c r="BQG1" s="549"/>
      <c r="BQH1" s="549"/>
      <c r="BQI1" s="549"/>
      <c r="BQJ1" s="549"/>
      <c r="BQK1" s="549"/>
      <c r="BQL1" s="549"/>
      <c r="BQM1" s="549"/>
      <c r="BQN1" s="549"/>
      <c r="BQO1" s="549"/>
      <c r="BQP1" s="549"/>
      <c r="BQQ1" s="549"/>
      <c r="BQR1" s="549"/>
      <c r="BQS1" s="549"/>
      <c r="BQT1" s="549"/>
      <c r="BQU1" s="549"/>
      <c r="BQV1" s="549"/>
      <c r="BQW1" s="549"/>
      <c r="BQX1" s="549"/>
      <c r="BQY1" s="549"/>
      <c r="BQZ1" s="549"/>
      <c r="BRA1" s="549"/>
      <c r="BRB1" s="549"/>
      <c r="BRC1" s="549"/>
      <c r="BRD1" s="549"/>
      <c r="BRE1" s="549"/>
      <c r="BRF1" s="549"/>
      <c r="BRG1" s="549"/>
      <c r="BRH1" s="549"/>
      <c r="BRI1" s="549"/>
      <c r="BRJ1" s="549"/>
      <c r="BRK1" s="549"/>
      <c r="BRL1" s="549"/>
      <c r="BRM1" s="549"/>
      <c r="BRN1" s="549"/>
      <c r="BRO1" s="549"/>
      <c r="BRP1" s="549"/>
      <c r="BRQ1" s="549"/>
      <c r="BRR1" s="549"/>
      <c r="BRS1" s="549"/>
      <c r="BRT1" s="549"/>
      <c r="BRU1" s="549"/>
      <c r="BRV1" s="549"/>
      <c r="BRW1" s="549"/>
      <c r="BRX1" s="549"/>
      <c r="BRY1" s="549"/>
      <c r="BRZ1" s="549"/>
      <c r="BSA1" s="549"/>
      <c r="BSB1" s="549"/>
      <c r="BSC1" s="549"/>
      <c r="BSD1" s="549"/>
      <c r="BSE1" s="549"/>
      <c r="BSF1" s="549"/>
      <c r="BSG1" s="549"/>
      <c r="BSH1" s="549"/>
      <c r="BSI1" s="549"/>
      <c r="BSJ1" s="549"/>
      <c r="BSK1" s="549"/>
      <c r="BSL1" s="549"/>
      <c r="BSM1" s="549"/>
      <c r="BSN1" s="549"/>
      <c r="BSO1" s="549"/>
      <c r="BSP1" s="549"/>
      <c r="BSQ1" s="549"/>
      <c r="BSR1" s="549"/>
      <c r="BSS1" s="549"/>
      <c r="BST1" s="549"/>
      <c r="BSU1" s="549"/>
      <c r="BSV1" s="549"/>
      <c r="BSW1" s="549"/>
      <c r="BSX1" s="549"/>
      <c r="BSY1" s="549"/>
      <c r="BSZ1" s="549"/>
      <c r="BTA1" s="549"/>
      <c r="BTB1" s="549"/>
      <c r="BTC1" s="549"/>
      <c r="BTD1" s="549"/>
      <c r="BTE1" s="549"/>
      <c r="BTF1" s="549"/>
      <c r="BTG1" s="549"/>
      <c r="BTH1" s="549"/>
      <c r="BTI1" s="549"/>
      <c r="BTJ1" s="549"/>
      <c r="BTK1" s="549"/>
      <c r="BTL1" s="549"/>
      <c r="BTM1" s="549"/>
      <c r="BTN1" s="549"/>
      <c r="BTO1" s="549"/>
      <c r="BTP1" s="549"/>
      <c r="BTQ1" s="549"/>
      <c r="BTR1" s="549"/>
      <c r="BTS1" s="549"/>
      <c r="BTT1" s="549"/>
      <c r="BTU1" s="549"/>
      <c r="BTV1" s="549"/>
      <c r="BTW1" s="549"/>
      <c r="BTX1" s="549"/>
      <c r="BTY1" s="549"/>
      <c r="BTZ1" s="549"/>
      <c r="BUA1" s="549"/>
      <c r="BUB1" s="549"/>
      <c r="BUC1" s="549"/>
      <c r="BUD1" s="549"/>
      <c r="BUE1" s="549"/>
      <c r="BUF1" s="549"/>
      <c r="BUG1" s="549"/>
      <c r="BUH1" s="549"/>
      <c r="BUI1" s="549"/>
      <c r="BUJ1" s="549"/>
      <c r="BUK1" s="549"/>
      <c r="BUL1" s="549"/>
      <c r="BUM1" s="549"/>
      <c r="BUN1" s="549"/>
      <c r="BUO1" s="549"/>
      <c r="BUP1" s="549"/>
      <c r="BUQ1" s="549"/>
      <c r="BUR1" s="549"/>
      <c r="BUS1" s="549"/>
      <c r="BUT1" s="549"/>
      <c r="BUU1" s="549"/>
      <c r="BUV1" s="549"/>
      <c r="BUW1" s="549"/>
      <c r="BUX1" s="549"/>
      <c r="BUY1" s="549"/>
      <c r="BUZ1" s="549"/>
      <c r="BVA1" s="549"/>
      <c r="BVB1" s="549"/>
      <c r="BVC1" s="549"/>
      <c r="BVD1" s="549"/>
      <c r="BVE1" s="549"/>
      <c r="BVF1" s="549"/>
      <c r="BVG1" s="549"/>
      <c r="BVH1" s="549"/>
      <c r="BVI1" s="549"/>
      <c r="BVJ1" s="549"/>
      <c r="BVK1" s="549"/>
      <c r="BVL1" s="549"/>
      <c r="BVM1" s="549"/>
      <c r="BVN1" s="549"/>
      <c r="BVO1" s="549"/>
      <c r="BVP1" s="549"/>
      <c r="BVQ1" s="549"/>
      <c r="BVR1" s="549"/>
      <c r="BVS1" s="549"/>
      <c r="BVT1" s="549"/>
      <c r="BVU1" s="549"/>
      <c r="BVV1" s="549"/>
      <c r="BVW1" s="549"/>
      <c r="BVX1" s="549"/>
      <c r="BVY1" s="549"/>
      <c r="BVZ1" s="549"/>
      <c r="BWA1" s="549"/>
      <c r="BWB1" s="549"/>
      <c r="BWC1" s="549"/>
      <c r="BWD1" s="549"/>
      <c r="BWE1" s="549"/>
      <c r="BWF1" s="549"/>
      <c r="BWG1" s="549"/>
      <c r="BWH1" s="549"/>
      <c r="BWI1" s="549"/>
      <c r="BWJ1" s="549"/>
      <c r="BWK1" s="549"/>
      <c r="BWL1" s="549"/>
      <c r="BWM1" s="549"/>
      <c r="BWN1" s="549"/>
      <c r="BWO1" s="549"/>
      <c r="BWP1" s="549"/>
      <c r="BWQ1" s="549"/>
      <c r="BWR1" s="549"/>
      <c r="BWS1" s="549"/>
      <c r="BWT1" s="549"/>
      <c r="BWU1" s="549"/>
      <c r="BWV1" s="549"/>
      <c r="BWW1" s="549"/>
      <c r="BWX1" s="549"/>
      <c r="BWY1" s="549"/>
      <c r="BWZ1" s="549"/>
      <c r="BXA1" s="549"/>
      <c r="BXB1" s="549"/>
      <c r="BXC1" s="549"/>
      <c r="BXD1" s="549"/>
      <c r="BXE1" s="549"/>
      <c r="BXF1" s="549"/>
      <c r="BXG1" s="549"/>
      <c r="BXH1" s="549"/>
      <c r="BXI1" s="549"/>
      <c r="BXJ1" s="549"/>
      <c r="BXK1" s="549"/>
      <c r="BXL1" s="549"/>
      <c r="BXM1" s="549"/>
      <c r="BXN1" s="549"/>
      <c r="BXO1" s="549"/>
      <c r="BXP1" s="549"/>
      <c r="BXQ1" s="549"/>
      <c r="BXR1" s="549"/>
      <c r="BXS1" s="549"/>
      <c r="BXT1" s="549"/>
      <c r="BXU1" s="549"/>
      <c r="BXV1" s="549"/>
      <c r="BXW1" s="549"/>
      <c r="BXX1" s="549"/>
      <c r="BXY1" s="549"/>
      <c r="BXZ1" s="549"/>
      <c r="BYA1" s="549"/>
      <c r="BYB1" s="549"/>
      <c r="BYC1" s="549"/>
      <c r="BYD1" s="549"/>
      <c r="BYE1" s="549"/>
      <c r="BYF1" s="549"/>
      <c r="BYG1" s="549"/>
      <c r="BYH1" s="549"/>
      <c r="BYI1" s="549"/>
      <c r="BYJ1" s="549"/>
      <c r="BYK1" s="549"/>
      <c r="BYL1" s="549"/>
      <c r="BYM1" s="549"/>
      <c r="BYN1" s="549"/>
      <c r="BYO1" s="549"/>
      <c r="BYP1" s="549"/>
      <c r="BYQ1" s="549"/>
    </row>
    <row r="2" spans="1:2019" s="563" customFormat="1" ht="15" hidden="1" customHeight="1" thickTop="1" x14ac:dyDescent="0.3">
      <c r="A2" s="554"/>
      <c r="B2" s="555"/>
      <c r="C2" s="556"/>
      <c r="D2" s="557"/>
      <c r="E2" s="558"/>
      <c r="F2" s="558"/>
      <c r="G2" s="558"/>
      <c r="H2" s="558"/>
      <c r="I2" s="558"/>
      <c r="J2" s="558"/>
      <c r="K2" s="558"/>
      <c r="L2" s="559"/>
      <c r="M2" s="559"/>
      <c r="N2" s="560"/>
      <c r="O2" s="560"/>
      <c r="P2" s="561"/>
      <c r="Q2" s="562"/>
      <c r="R2" s="562"/>
      <c r="S2" s="562"/>
      <c r="T2" s="562"/>
      <c r="U2" s="562"/>
      <c r="V2" s="562"/>
      <c r="W2" s="562"/>
      <c r="X2" s="562"/>
      <c r="Y2" s="562"/>
      <c r="Z2" s="562"/>
      <c r="AA2" s="562"/>
      <c r="AB2" s="554"/>
      <c r="AC2" s="554"/>
      <c r="AD2" s="554"/>
      <c r="AE2" s="554"/>
      <c r="AF2" s="554"/>
      <c r="AG2" s="554"/>
      <c r="AH2" s="556"/>
      <c r="AI2" s="554"/>
      <c r="AJ2" s="554"/>
      <c r="AK2" s="562"/>
      <c r="AL2" s="554"/>
      <c r="AM2" s="554"/>
      <c r="AN2" s="554"/>
      <c r="AO2" s="554"/>
      <c r="AP2" s="554"/>
      <c r="AQ2" s="554"/>
      <c r="AR2" s="562"/>
      <c r="AS2" s="562"/>
      <c r="AT2" s="562"/>
      <c r="AU2" s="562"/>
      <c r="AV2" s="562"/>
      <c r="AW2" s="562"/>
      <c r="AX2" s="562"/>
      <c r="AY2" s="562"/>
      <c r="AZ2" s="562"/>
      <c r="BA2" s="562"/>
      <c r="BB2" s="562"/>
      <c r="BC2" s="562"/>
      <c r="BD2" s="562"/>
      <c r="BE2" s="562"/>
      <c r="BF2" s="562"/>
      <c r="BG2" s="562"/>
      <c r="BH2" s="562"/>
      <c r="BI2" s="562"/>
      <c r="BJ2" s="562"/>
      <c r="BK2" s="562"/>
      <c r="BL2" s="562"/>
      <c r="BM2" s="562"/>
      <c r="BN2" s="562"/>
      <c r="BO2" s="562"/>
      <c r="BP2" s="562"/>
      <c r="BQ2" s="562"/>
      <c r="BR2" s="562"/>
      <c r="BS2" s="562"/>
      <c r="BT2" s="562"/>
      <c r="BU2" s="562"/>
      <c r="BV2" s="562"/>
      <c r="BW2" s="562"/>
      <c r="BX2" s="562"/>
      <c r="BY2" s="562"/>
      <c r="BZ2" s="562"/>
      <c r="CA2" s="562"/>
      <c r="CB2" s="562"/>
      <c r="CC2" s="562"/>
      <c r="CD2" s="562"/>
      <c r="CE2" s="562"/>
      <c r="CF2" s="562"/>
      <c r="CG2" s="562"/>
      <c r="CH2" s="562"/>
      <c r="CI2" s="562"/>
      <c r="CJ2" s="562"/>
      <c r="CK2" s="562"/>
      <c r="CL2" s="562"/>
      <c r="CM2" s="562"/>
      <c r="CN2" s="562"/>
      <c r="CO2" s="562"/>
      <c r="CP2" s="562"/>
      <c r="CQ2" s="562"/>
      <c r="CR2" s="562"/>
      <c r="CS2" s="562"/>
      <c r="CT2" s="562"/>
      <c r="CU2" s="562"/>
      <c r="CV2" s="562"/>
      <c r="CW2" s="562"/>
      <c r="CX2" s="562"/>
      <c r="CY2" s="562"/>
      <c r="CZ2" s="562"/>
      <c r="DA2" s="562"/>
      <c r="DB2" s="562"/>
      <c r="DC2" s="562"/>
      <c r="DD2" s="562"/>
      <c r="DE2" s="562"/>
      <c r="DF2" s="562"/>
      <c r="DG2" s="562"/>
      <c r="DH2" s="562"/>
      <c r="DI2" s="562"/>
      <c r="DJ2" s="562"/>
      <c r="DK2" s="562"/>
      <c r="DL2" s="562"/>
      <c r="DM2" s="562"/>
      <c r="DN2" s="562"/>
      <c r="DO2" s="562"/>
      <c r="DP2" s="562"/>
      <c r="DQ2" s="562"/>
      <c r="DR2" s="562"/>
      <c r="DS2" s="562"/>
      <c r="DT2" s="562"/>
      <c r="DU2" s="562"/>
      <c r="DV2" s="562"/>
      <c r="DW2" s="562"/>
      <c r="DX2" s="562"/>
      <c r="DY2" s="562"/>
      <c r="DZ2" s="562"/>
      <c r="EA2" s="562"/>
      <c r="EB2" s="562"/>
      <c r="EC2" s="562"/>
      <c r="ED2" s="562"/>
      <c r="EE2" s="562"/>
      <c r="EF2" s="562"/>
      <c r="EG2" s="562"/>
      <c r="EH2" s="562"/>
      <c r="EI2" s="562"/>
      <c r="EJ2" s="562"/>
      <c r="EK2" s="562"/>
      <c r="EL2" s="562"/>
      <c r="EM2" s="562"/>
      <c r="EN2" s="562"/>
      <c r="EO2" s="562"/>
      <c r="EP2" s="562"/>
      <c r="EQ2" s="562"/>
      <c r="ER2" s="562"/>
      <c r="ES2" s="562"/>
      <c r="ET2" s="562"/>
      <c r="EU2" s="562"/>
      <c r="EV2" s="562"/>
      <c r="EW2" s="562"/>
      <c r="EX2" s="562"/>
      <c r="EY2" s="562"/>
      <c r="EZ2" s="562"/>
      <c r="FA2" s="562"/>
      <c r="FB2" s="562"/>
      <c r="FC2" s="562"/>
      <c r="FD2" s="562"/>
      <c r="FE2" s="562"/>
      <c r="FF2" s="562"/>
      <c r="FG2" s="562"/>
      <c r="FH2" s="562"/>
      <c r="FI2" s="562"/>
      <c r="FJ2" s="562"/>
      <c r="FK2" s="562"/>
      <c r="FL2" s="562"/>
      <c r="FM2" s="562"/>
      <c r="FN2" s="562"/>
      <c r="FO2" s="562"/>
      <c r="FP2" s="562"/>
      <c r="FQ2" s="562"/>
      <c r="FR2" s="562"/>
      <c r="FS2" s="562"/>
      <c r="FT2" s="562"/>
      <c r="FU2" s="562"/>
      <c r="FV2" s="562"/>
      <c r="FW2" s="562"/>
      <c r="FX2" s="562"/>
      <c r="FY2" s="562"/>
      <c r="FZ2" s="562"/>
      <c r="GA2" s="562"/>
      <c r="GB2" s="562"/>
      <c r="GC2" s="562"/>
      <c r="GD2" s="562"/>
      <c r="GE2" s="562"/>
      <c r="GF2" s="562"/>
      <c r="GG2" s="562"/>
      <c r="GH2" s="562"/>
      <c r="GI2" s="562"/>
      <c r="GJ2" s="562"/>
      <c r="GK2" s="562"/>
      <c r="GL2" s="562"/>
      <c r="GM2" s="562"/>
      <c r="GN2" s="562"/>
      <c r="GO2" s="562"/>
      <c r="GP2" s="562"/>
      <c r="GQ2" s="562"/>
      <c r="GR2" s="562"/>
      <c r="GS2" s="562"/>
      <c r="GT2" s="562"/>
      <c r="GU2" s="562"/>
      <c r="GV2" s="562"/>
      <c r="GW2" s="562"/>
      <c r="GX2" s="562"/>
      <c r="GY2" s="562"/>
      <c r="GZ2" s="562"/>
      <c r="HA2" s="562"/>
      <c r="HB2" s="562"/>
      <c r="HC2" s="562"/>
      <c r="HD2" s="562"/>
      <c r="HE2" s="562"/>
      <c r="HF2" s="562"/>
      <c r="HG2" s="562"/>
      <c r="HH2" s="562"/>
      <c r="HI2" s="562"/>
      <c r="HJ2" s="562"/>
      <c r="HK2" s="562"/>
      <c r="HL2" s="562"/>
      <c r="HM2" s="562"/>
      <c r="HN2" s="562"/>
      <c r="HO2" s="562"/>
      <c r="HP2" s="562"/>
      <c r="HQ2" s="562"/>
      <c r="HR2" s="562"/>
      <c r="HS2" s="562"/>
      <c r="HT2" s="562"/>
      <c r="HU2" s="562"/>
      <c r="HV2" s="562"/>
      <c r="HW2" s="562"/>
      <c r="HX2" s="562"/>
      <c r="HY2" s="562"/>
      <c r="HZ2" s="562"/>
      <c r="IA2" s="562"/>
      <c r="IB2" s="562"/>
      <c r="IC2" s="562"/>
      <c r="ID2" s="562"/>
      <c r="IE2" s="562"/>
      <c r="IF2" s="562"/>
      <c r="IG2" s="562"/>
      <c r="IH2" s="562"/>
      <c r="II2" s="562"/>
      <c r="IJ2" s="562"/>
      <c r="IK2" s="562"/>
      <c r="IL2" s="562"/>
      <c r="IM2" s="562"/>
      <c r="IN2" s="562"/>
      <c r="IO2" s="562"/>
      <c r="IP2" s="562"/>
      <c r="IQ2" s="562"/>
      <c r="IR2" s="562"/>
      <c r="IS2" s="562"/>
      <c r="IT2" s="562"/>
      <c r="IU2" s="562"/>
      <c r="IV2" s="562"/>
      <c r="IW2" s="562"/>
      <c r="IX2" s="562"/>
      <c r="IY2" s="562"/>
      <c r="IZ2" s="562"/>
      <c r="JA2" s="562"/>
      <c r="JB2" s="562"/>
      <c r="JC2" s="562"/>
      <c r="JD2" s="562"/>
      <c r="JE2" s="562"/>
      <c r="JF2" s="562"/>
      <c r="JG2" s="562"/>
      <c r="JH2" s="562"/>
      <c r="JI2" s="562"/>
      <c r="JJ2" s="562"/>
      <c r="JK2" s="562"/>
      <c r="JL2" s="562"/>
      <c r="JM2" s="562"/>
      <c r="JN2" s="562"/>
      <c r="JO2" s="562"/>
      <c r="JP2" s="562"/>
      <c r="JQ2" s="562"/>
      <c r="JR2" s="562"/>
      <c r="JS2" s="562"/>
      <c r="JT2" s="562"/>
      <c r="JU2" s="562"/>
      <c r="JV2" s="562"/>
      <c r="JW2" s="562"/>
      <c r="JX2" s="562"/>
      <c r="JY2" s="562"/>
      <c r="JZ2" s="562"/>
      <c r="KA2" s="562"/>
      <c r="KB2" s="562"/>
      <c r="KC2" s="562"/>
      <c r="KD2" s="562"/>
      <c r="KE2" s="562"/>
      <c r="KF2" s="562"/>
      <c r="KG2" s="562"/>
      <c r="KH2" s="562"/>
      <c r="KI2" s="562"/>
      <c r="KJ2" s="562"/>
      <c r="KK2" s="562"/>
      <c r="KL2" s="562"/>
      <c r="KM2" s="562"/>
      <c r="KN2" s="562"/>
      <c r="KO2" s="562"/>
      <c r="KP2" s="562"/>
      <c r="KQ2" s="562"/>
      <c r="KR2" s="562"/>
      <c r="KS2" s="562"/>
      <c r="KT2" s="562"/>
      <c r="KU2" s="562"/>
      <c r="KV2" s="562"/>
      <c r="KW2" s="562"/>
      <c r="KX2" s="562"/>
      <c r="KY2" s="562"/>
      <c r="KZ2" s="562"/>
      <c r="LA2" s="562"/>
      <c r="LB2" s="562"/>
      <c r="LC2" s="562"/>
      <c r="LD2" s="562"/>
      <c r="LE2" s="562"/>
      <c r="LF2" s="562"/>
      <c r="LG2" s="562"/>
      <c r="LH2" s="562"/>
      <c r="LI2" s="562"/>
      <c r="LJ2" s="562"/>
      <c r="LK2" s="562"/>
      <c r="LL2" s="562"/>
      <c r="LM2" s="562"/>
      <c r="LN2" s="562"/>
      <c r="LO2" s="562"/>
      <c r="LP2" s="562"/>
      <c r="LQ2" s="562"/>
      <c r="LR2" s="562"/>
      <c r="LS2" s="562"/>
      <c r="LT2" s="562"/>
      <c r="LU2" s="562"/>
      <c r="LV2" s="562"/>
      <c r="LW2" s="562"/>
      <c r="LX2" s="562"/>
      <c r="LY2" s="562"/>
      <c r="LZ2" s="562"/>
      <c r="MA2" s="562"/>
      <c r="MB2" s="562"/>
      <c r="MC2" s="562"/>
      <c r="MD2" s="562"/>
      <c r="ME2" s="562"/>
      <c r="MF2" s="562"/>
      <c r="MG2" s="562"/>
      <c r="MH2" s="562"/>
      <c r="MI2" s="562"/>
      <c r="MJ2" s="562"/>
      <c r="MK2" s="562"/>
      <c r="ML2" s="562"/>
      <c r="MM2" s="562"/>
      <c r="MN2" s="562"/>
      <c r="MO2" s="562"/>
      <c r="MP2" s="562"/>
      <c r="MQ2" s="562"/>
      <c r="MR2" s="562"/>
      <c r="MS2" s="562"/>
      <c r="MT2" s="562"/>
      <c r="MU2" s="562"/>
      <c r="MV2" s="562"/>
      <c r="MW2" s="562"/>
      <c r="MX2" s="562"/>
      <c r="MY2" s="562"/>
      <c r="MZ2" s="562"/>
      <c r="NA2" s="562"/>
      <c r="NB2" s="562"/>
      <c r="NC2" s="562"/>
      <c r="ND2" s="562"/>
      <c r="NE2" s="562"/>
      <c r="NF2" s="562"/>
      <c r="NG2" s="562"/>
      <c r="NH2" s="562"/>
      <c r="NI2" s="562"/>
      <c r="NJ2" s="562"/>
      <c r="NK2" s="562"/>
      <c r="NL2" s="562"/>
      <c r="NM2" s="562"/>
      <c r="NN2" s="562"/>
      <c r="NO2" s="562"/>
      <c r="NP2" s="562"/>
      <c r="NQ2" s="562"/>
      <c r="NR2" s="562"/>
      <c r="NS2" s="562"/>
      <c r="NT2" s="562"/>
      <c r="NU2" s="562"/>
      <c r="NV2" s="562"/>
      <c r="NW2" s="562"/>
      <c r="NX2" s="562"/>
      <c r="NY2" s="562"/>
      <c r="NZ2" s="562"/>
      <c r="OA2" s="562"/>
      <c r="OB2" s="562"/>
      <c r="OC2" s="562"/>
      <c r="OD2" s="562"/>
      <c r="OE2" s="562"/>
      <c r="OF2" s="562"/>
      <c r="OG2" s="562"/>
      <c r="OH2" s="562"/>
      <c r="OI2" s="562"/>
      <c r="OJ2" s="562"/>
      <c r="OK2" s="562"/>
      <c r="OL2" s="562"/>
      <c r="OM2" s="562"/>
      <c r="ON2" s="562"/>
      <c r="OO2" s="562"/>
      <c r="OP2" s="562"/>
      <c r="OQ2" s="562"/>
      <c r="OR2" s="562"/>
      <c r="OS2" s="562"/>
      <c r="OT2" s="562"/>
      <c r="OU2" s="562"/>
      <c r="OV2" s="562"/>
      <c r="OW2" s="562"/>
      <c r="OX2" s="562"/>
      <c r="OY2" s="562"/>
      <c r="OZ2" s="562"/>
      <c r="PA2" s="562"/>
      <c r="PB2" s="562"/>
      <c r="PC2" s="562"/>
      <c r="PD2" s="562"/>
      <c r="PE2" s="562"/>
      <c r="PF2" s="562"/>
      <c r="PG2" s="562"/>
      <c r="PH2" s="562"/>
      <c r="PI2" s="562"/>
      <c r="PJ2" s="562"/>
      <c r="PK2" s="562"/>
      <c r="PL2" s="562"/>
      <c r="PM2" s="562"/>
      <c r="PN2" s="562"/>
      <c r="PO2" s="562"/>
      <c r="PP2" s="562"/>
      <c r="PQ2" s="562"/>
      <c r="PR2" s="562"/>
      <c r="PS2" s="562"/>
      <c r="PT2" s="562"/>
      <c r="PU2" s="562"/>
      <c r="PV2" s="562"/>
      <c r="PW2" s="562"/>
      <c r="PX2" s="562"/>
      <c r="PY2" s="562"/>
      <c r="PZ2" s="562"/>
      <c r="QA2" s="562"/>
      <c r="QB2" s="562"/>
      <c r="QC2" s="562"/>
      <c r="QD2" s="562"/>
      <c r="QE2" s="562"/>
      <c r="QF2" s="562"/>
      <c r="QG2" s="562"/>
      <c r="QH2" s="562"/>
      <c r="QI2" s="562"/>
      <c r="QJ2" s="562"/>
      <c r="QK2" s="562"/>
      <c r="QL2" s="562"/>
      <c r="QM2" s="562"/>
      <c r="QN2" s="562"/>
      <c r="QO2" s="562"/>
      <c r="QP2" s="562"/>
      <c r="QQ2" s="562"/>
      <c r="QR2" s="562"/>
      <c r="QS2" s="562"/>
      <c r="QT2" s="562"/>
      <c r="QU2" s="562"/>
      <c r="QV2" s="562"/>
      <c r="QW2" s="562"/>
      <c r="QX2" s="562"/>
      <c r="QY2" s="562"/>
      <c r="QZ2" s="562"/>
      <c r="RA2" s="562"/>
      <c r="RB2" s="562"/>
      <c r="RC2" s="562"/>
      <c r="RD2" s="562"/>
      <c r="RE2" s="562"/>
      <c r="RF2" s="562"/>
      <c r="RG2" s="562"/>
      <c r="RH2" s="562"/>
      <c r="RI2" s="562"/>
      <c r="RJ2" s="562"/>
      <c r="RK2" s="562"/>
      <c r="RL2" s="562"/>
      <c r="RM2" s="562"/>
      <c r="RN2" s="562"/>
      <c r="RO2" s="562"/>
      <c r="RP2" s="562"/>
      <c r="RQ2" s="562"/>
      <c r="RR2" s="562"/>
      <c r="RS2" s="562"/>
      <c r="RT2" s="562"/>
      <c r="RU2" s="562"/>
      <c r="RV2" s="562"/>
      <c r="RW2" s="562"/>
      <c r="RX2" s="562"/>
      <c r="RY2" s="562"/>
      <c r="RZ2" s="562"/>
      <c r="SA2" s="562"/>
      <c r="SB2" s="562"/>
      <c r="SC2" s="562"/>
      <c r="SD2" s="562"/>
      <c r="SE2" s="562"/>
      <c r="SF2" s="562"/>
      <c r="SG2" s="562"/>
      <c r="SH2" s="562"/>
      <c r="SI2" s="562"/>
      <c r="SJ2" s="562"/>
      <c r="SK2" s="562"/>
      <c r="SL2" s="562"/>
      <c r="SM2" s="562"/>
      <c r="SN2" s="562"/>
      <c r="SO2" s="562"/>
      <c r="SP2" s="562"/>
      <c r="SQ2" s="562"/>
      <c r="SR2" s="562"/>
      <c r="SS2" s="562"/>
      <c r="ST2" s="562"/>
      <c r="SU2" s="562"/>
      <c r="SV2" s="562"/>
      <c r="SW2" s="562"/>
      <c r="SX2" s="562"/>
      <c r="SY2" s="562"/>
      <c r="SZ2" s="562"/>
      <c r="TA2" s="562"/>
      <c r="TB2" s="562"/>
      <c r="TC2" s="562"/>
      <c r="TD2" s="562"/>
      <c r="TE2" s="562"/>
      <c r="TF2" s="562"/>
      <c r="TG2" s="562"/>
      <c r="TH2" s="562"/>
      <c r="TI2" s="562"/>
      <c r="TJ2" s="562"/>
      <c r="TK2" s="562"/>
      <c r="TL2" s="562"/>
      <c r="TM2" s="562"/>
      <c r="TN2" s="562"/>
      <c r="TO2" s="562"/>
      <c r="TP2" s="562"/>
      <c r="TQ2" s="562"/>
      <c r="TR2" s="562"/>
      <c r="TS2" s="562"/>
      <c r="TT2" s="562"/>
      <c r="TU2" s="562"/>
      <c r="TV2" s="562"/>
      <c r="TW2" s="562"/>
      <c r="TX2" s="562"/>
      <c r="TY2" s="562"/>
      <c r="TZ2" s="562"/>
      <c r="UA2" s="562"/>
      <c r="UB2" s="562"/>
      <c r="UC2" s="562"/>
      <c r="UD2" s="562"/>
      <c r="UE2" s="562"/>
      <c r="UF2" s="562"/>
      <c r="UG2" s="562"/>
      <c r="UH2" s="562"/>
      <c r="UI2" s="562"/>
      <c r="UJ2" s="562"/>
      <c r="UK2" s="562"/>
      <c r="UL2" s="562"/>
      <c r="UM2" s="562"/>
      <c r="UN2" s="562"/>
      <c r="UO2" s="562"/>
      <c r="UP2" s="562"/>
      <c r="UQ2" s="562"/>
      <c r="UR2" s="562"/>
      <c r="US2" s="562"/>
      <c r="UT2" s="562"/>
      <c r="UU2" s="562"/>
      <c r="UV2" s="562"/>
      <c r="UW2" s="562"/>
      <c r="UX2" s="562"/>
      <c r="UY2" s="562"/>
      <c r="UZ2" s="562"/>
      <c r="VA2" s="562"/>
      <c r="VB2" s="562"/>
      <c r="VC2" s="562"/>
      <c r="VD2" s="562"/>
      <c r="VE2" s="562"/>
      <c r="VF2" s="562"/>
      <c r="VG2" s="562"/>
      <c r="VH2" s="562"/>
      <c r="VI2" s="562"/>
      <c r="VJ2" s="562"/>
      <c r="VK2" s="562"/>
      <c r="VL2" s="562"/>
      <c r="VM2" s="562"/>
      <c r="VN2" s="562"/>
      <c r="VO2" s="562"/>
      <c r="VP2" s="562"/>
      <c r="VQ2" s="562"/>
      <c r="VR2" s="562"/>
      <c r="VS2" s="562"/>
      <c r="VT2" s="562"/>
      <c r="VU2" s="562"/>
      <c r="VV2" s="562"/>
      <c r="VW2" s="562"/>
      <c r="VX2" s="562"/>
      <c r="VY2" s="562"/>
      <c r="VZ2" s="562"/>
      <c r="WA2" s="562"/>
      <c r="WB2" s="562"/>
      <c r="WC2" s="562"/>
      <c r="WD2" s="562"/>
      <c r="WE2" s="562"/>
      <c r="WF2" s="562"/>
      <c r="WG2" s="562"/>
      <c r="WH2" s="562"/>
      <c r="WI2" s="562"/>
      <c r="WJ2" s="562"/>
      <c r="WK2" s="562"/>
      <c r="WL2" s="562"/>
      <c r="WM2" s="562"/>
      <c r="WN2" s="562"/>
      <c r="WO2" s="562"/>
      <c r="WP2" s="562"/>
      <c r="WQ2" s="562"/>
      <c r="WR2" s="562"/>
      <c r="WS2" s="562"/>
      <c r="WT2" s="562"/>
      <c r="WU2" s="562"/>
      <c r="WV2" s="562"/>
      <c r="WW2" s="562"/>
      <c r="WX2" s="562"/>
      <c r="WY2" s="562"/>
      <c r="WZ2" s="562"/>
      <c r="XA2" s="562"/>
      <c r="XB2" s="562"/>
      <c r="XC2" s="562"/>
      <c r="XD2" s="562"/>
      <c r="XE2" s="562"/>
      <c r="XF2" s="562"/>
      <c r="XG2" s="562"/>
      <c r="XH2" s="562"/>
      <c r="XI2" s="562"/>
      <c r="XJ2" s="562"/>
      <c r="XK2" s="562"/>
      <c r="XL2" s="562"/>
      <c r="XM2" s="562"/>
      <c r="XN2" s="562"/>
      <c r="XO2" s="562"/>
      <c r="XP2" s="562"/>
      <c r="XQ2" s="562"/>
      <c r="XR2" s="562"/>
      <c r="XS2" s="562"/>
      <c r="XT2" s="562"/>
      <c r="XU2" s="562"/>
      <c r="XV2" s="562"/>
      <c r="XW2" s="562"/>
      <c r="XX2" s="562"/>
      <c r="XY2" s="562"/>
      <c r="XZ2" s="562"/>
      <c r="YA2" s="562"/>
      <c r="YB2" s="562"/>
      <c r="YC2" s="562"/>
      <c r="YD2" s="562"/>
      <c r="YE2" s="562"/>
      <c r="YF2" s="562"/>
      <c r="YG2" s="562"/>
      <c r="YH2" s="562"/>
      <c r="YI2" s="562"/>
      <c r="YJ2" s="562"/>
      <c r="YK2" s="562"/>
      <c r="YL2" s="562"/>
      <c r="YM2" s="562"/>
      <c r="YN2" s="562"/>
      <c r="YO2" s="562"/>
      <c r="YP2" s="562"/>
      <c r="YQ2" s="562"/>
      <c r="YR2" s="562"/>
      <c r="YS2" s="562"/>
      <c r="YT2" s="562"/>
      <c r="YU2" s="562"/>
      <c r="YV2" s="562"/>
      <c r="YW2" s="562"/>
      <c r="YX2" s="562"/>
      <c r="YY2" s="562"/>
      <c r="YZ2" s="562"/>
      <c r="ZA2" s="562"/>
      <c r="ZB2" s="562"/>
      <c r="ZC2" s="562"/>
      <c r="ZD2" s="562"/>
      <c r="ZE2" s="562"/>
      <c r="ZF2" s="562"/>
      <c r="ZG2" s="562"/>
      <c r="ZH2" s="562"/>
      <c r="ZI2" s="562"/>
      <c r="ZJ2" s="562"/>
      <c r="ZK2" s="562"/>
      <c r="ZL2" s="562"/>
      <c r="ZM2" s="562"/>
      <c r="ZN2" s="562"/>
      <c r="ZO2" s="562"/>
      <c r="ZP2" s="562"/>
      <c r="ZQ2" s="562"/>
      <c r="ZR2" s="562"/>
      <c r="ZS2" s="562"/>
      <c r="ZT2" s="562"/>
      <c r="ZU2" s="562"/>
      <c r="ZV2" s="562"/>
      <c r="ZW2" s="562"/>
      <c r="ZX2" s="562"/>
      <c r="ZY2" s="562"/>
      <c r="ZZ2" s="562"/>
      <c r="AAA2" s="562"/>
      <c r="AAB2" s="562"/>
      <c r="AAC2" s="562"/>
      <c r="AAD2" s="562"/>
      <c r="AAE2" s="562"/>
      <c r="AAF2" s="562"/>
      <c r="AAG2" s="562"/>
      <c r="AAH2" s="562"/>
      <c r="AAI2" s="562"/>
      <c r="AAJ2" s="562"/>
      <c r="AAK2" s="562"/>
      <c r="AAL2" s="562"/>
      <c r="AAM2" s="562"/>
      <c r="AAN2" s="562"/>
      <c r="AAO2" s="562"/>
      <c r="AAP2" s="562"/>
      <c r="AAQ2" s="562"/>
      <c r="AAR2" s="562"/>
      <c r="AAS2" s="562"/>
      <c r="AAT2" s="562"/>
      <c r="AAU2" s="562"/>
      <c r="AAV2" s="562"/>
      <c r="AAW2" s="562"/>
      <c r="AAX2" s="562"/>
      <c r="AAY2" s="562"/>
      <c r="AAZ2" s="562"/>
      <c r="ABA2" s="562"/>
      <c r="ABB2" s="562"/>
      <c r="ABC2" s="562"/>
      <c r="ABD2" s="562"/>
      <c r="ABE2" s="562"/>
      <c r="ABF2" s="562"/>
      <c r="ABG2" s="562"/>
      <c r="ABH2" s="562"/>
      <c r="ABI2" s="562"/>
      <c r="ABJ2" s="562"/>
      <c r="ABK2" s="562"/>
      <c r="ABL2" s="562"/>
      <c r="ABM2" s="562"/>
      <c r="ABN2" s="562"/>
      <c r="ABO2" s="562"/>
      <c r="ABP2" s="562"/>
      <c r="ABQ2" s="562"/>
      <c r="ABR2" s="562"/>
      <c r="ABS2" s="562"/>
      <c r="ABT2" s="562"/>
      <c r="ABU2" s="562"/>
      <c r="ABV2" s="562"/>
      <c r="ABW2" s="562"/>
      <c r="ABX2" s="562"/>
      <c r="ABY2" s="562"/>
      <c r="ABZ2" s="562"/>
      <c r="ACA2" s="562"/>
      <c r="ACB2" s="562"/>
      <c r="ACC2" s="562"/>
      <c r="ACD2" s="562"/>
      <c r="ACE2" s="562"/>
      <c r="ACF2" s="562"/>
      <c r="ACG2" s="562"/>
      <c r="ACH2" s="562"/>
      <c r="ACI2" s="562"/>
      <c r="ACJ2" s="562"/>
      <c r="ACK2" s="562"/>
      <c r="ACL2" s="562"/>
      <c r="ACM2" s="562"/>
      <c r="ACN2" s="562"/>
      <c r="ACO2" s="562"/>
      <c r="ACP2" s="562"/>
      <c r="ACQ2" s="562"/>
      <c r="ACR2" s="562"/>
      <c r="ACS2" s="562"/>
      <c r="ACT2" s="562"/>
      <c r="ACU2" s="562"/>
      <c r="ACV2" s="562"/>
      <c r="ACW2" s="562"/>
      <c r="ACX2" s="562"/>
      <c r="ACY2" s="562"/>
      <c r="ACZ2" s="562"/>
      <c r="ADA2" s="562"/>
      <c r="ADB2" s="562"/>
      <c r="ADC2" s="562"/>
      <c r="ADD2" s="562"/>
      <c r="ADE2" s="562"/>
      <c r="ADF2" s="562"/>
      <c r="ADG2" s="562"/>
      <c r="ADH2" s="562"/>
      <c r="ADI2" s="562"/>
      <c r="ADJ2" s="562"/>
      <c r="ADK2" s="562"/>
      <c r="ADL2" s="562"/>
      <c r="ADM2" s="562"/>
      <c r="ADN2" s="562"/>
      <c r="ADO2" s="562"/>
      <c r="ADP2" s="562"/>
      <c r="ADQ2" s="562"/>
      <c r="ADR2" s="562"/>
      <c r="ADS2" s="562"/>
      <c r="ADT2" s="562"/>
      <c r="ADU2" s="562"/>
      <c r="ADV2" s="562"/>
      <c r="ADW2" s="562"/>
      <c r="ADX2" s="562"/>
      <c r="ADY2" s="562"/>
      <c r="ADZ2" s="562"/>
      <c r="AEA2" s="562"/>
      <c r="AEB2" s="562"/>
      <c r="AEC2" s="562"/>
      <c r="AED2" s="562"/>
      <c r="AEE2" s="562"/>
      <c r="AEF2" s="562"/>
      <c r="AEG2" s="562"/>
      <c r="AEH2" s="562"/>
      <c r="AEI2" s="562"/>
      <c r="AEJ2" s="562"/>
      <c r="AEK2" s="562"/>
      <c r="AEL2" s="562"/>
      <c r="AEM2" s="562"/>
      <c r="AEN2" s="562"/>
      <c r="AEO2" s="562"/>
      <c r="AEP2" s="562"/>
      <c r="AEQ2" s="562"/>
      <c r="AER2" s="562"/>
      <c r="AES2" s="562"/>
      <c r="AET2" s="562"/>
      <c r="AEU2" s="562"/>
      <c r="AEV2" s="562"/>
      <c r="AEW2" s="562"/>
      <c r="AEX2" s="562"/>
      <c r="AEY2" s="562"/>
      <c r="AEZ2" s="562"/>
      <c r="AFA2" s="562"/>
      <c r="AFB2" s="562"/>
      <c r="AFC2" s="562"/>
      <c r="AFD2" s="562"/>
      <c r="AFE2" s="562"/>
      <c r="AFF2" s="562"/>
      <c r="AFG2" s="562"/>
      <c r="AFH2" s="562"/>
      <c r="AFI2" s="562"/>
      <c r="AFJ2" s="562"/>
      <c r="AFK2" s="562"/>
      <c r="AFL2" s="562"/>
      <c r="AFM2" s="562"/>
      <c r="AFN2" s="562"/>
      <c r="AFO2" s="562"/>
      <c r="AFP2" s="562"/>
      <c r="AFQ2" s="562"/>
      <c r="AFR2" s="562"/>
      <c r="AFS2" s="562"/>
      <c r="AFT2" s="562"/>
      <c r="AFU2" s="562"/>
      <c r="AFV2" s="562"/>
      <c r="AFW2" s="562"/>
      <c r="AFX2" s="562"/>
      <c r="AFY2" s="562"/>
      <c r="AFZ2" s="562"/>
      <c r="AGA2" s="562"/>
      <c r="AGB2" s="562"/>
      <c r="AGC2" s="562"/>
      <c r="AGD2" s="562"/>
      <c r="AGE2" s="562"/>
      <c r="AGF2" s="562"/>
      <c r="AGG2" s="562"/>
      <c r="AGH2" s="562"/>
      <c r="AGI2" s="562"/>
      <c r="AGJ2" s="562"/>
      <c r="AGK2" s="562"/>
      <c r="AGL2" s="562"/>
      <c r="AGM2" s="562"/>
      <c r="AGN2" s="562"/>
      <c r="AGO2" s="562"/>
      <c r="AGP2" s="562"/>
      <c r="AGQ2" s="562"/>
      <c r="AGR2" s="562"/>
      <c r="AGS2" s="562"/>
      <c r="AGT2" s="562"/>
      <c r="AGU2" s="562"/>
      <c r="AGV2" s="562"/>
      <c r="AGW2" s="562"/>
      <c r="AGX2" s="562"/>
      <c r="AGY2" s="562"/>
      <c r="AGZ2" s="562"/>
      <c r="AHA2" s="562"/>
      <c r="AHB2" s="562"/>
      <c r="AHC2" s="562"/>
      <c r="AHD2" s="562"/>
      <c r="AHE2" s="562"/>
      <c r="AHF2" s="562"/>
      <c r="AHG2" s="562"/>
      <c r="AHH2" s="562"/>
      <c r="AHI2" s="562"/>
      <c r="AHJ2" s="562"/>
      <c r="AHK2" s="562"/>
      <c r="AHL2" s="562"/>
      <c r="AHM2" s="562"/>
      <c r="AHN2" s="562"/>
      <c r="AHO2" s="562"/>
      <c r="AHP2" s="562"/>
      <c r="AHQ2" s="562"/>
      <c r="AHR2" s="562"/>
      <c r="AHS2" s="562"/>
      <c r="AHT2" s="562"/>
      <c r="AHU2" s="562"/>
      <c r="AHV2" s="562"/>
      <c r="AHW2" s="562"/>
      <c r="AHX2" s="562"/>
      <c r="AHY2" s="562"/>
      <c r="AHZ2" s="562"/>
      <c r="AIA2" s="562"/>
      <c r="AIB2" s="562"/>
      <c r="AIC2" s="562"/>
      <c r="AID2" s="562"/>
      <c r="AIE2" s="562"/>
      <c r="AIF2" s="562"/>
      <c r="AIG2" s="562"/>
      <c r="AIH2" s="562"/>
      <c r="AII2" s="562"/>
      <c r="AIJ2" s="562"/>
      <c r="AIK2" s="562"/>
      <c r="AIL2" s="562"/>
      <c r="AIM2" s="562"/>
      <c r="AIN2" s="562"/>
      <c r="AIO2" s="562"/>
      <c r="AIP2" s="562"/>
      <c r="AIQ2" s="562"/>
      <c r="AIR2" s="562"/>
      <c r="AIS2" s="562"/>
      <c r="AIT2" s="562"/>
      <c r="AIU2" s="562"/>
      <c r="AIV2" s="562"/>
      <c r="AIW2" s="562"/>
      <c r="AIX2" s="562"/>
      <c r="AIY2" s="562"/>
      <c r="AIZ2" s="562"/>
      <c r="AJA2" s="562"/>
      <c r="AJB2" s="562"/>
      <c r="AJC2" s="562"/>
      <c r="AJD2" s="562"/>
      <c r="AJE2" s="562"/>
      <c r="AJF2" s="562"/>
      <c r="AJG2" s="562"/>
      <c r="AJH2" s="562"/>
      <c r="AJI2" s="562"/>
      <c r="AJJ2" s="562"/>
      <c r="AJK2" s="562"/>
      <c r="AJL2" s="562"/>
      <c r="AJM2" s="562"/>
      <c r="AJN2" s="562"/>
      <c r="AJO2" s="562"/>
      <c r="AJP2" s="562"/>
      <c r="AJQ2" s="562"/>
      <c r="AJR2" s="562"/>
      <c r="AJS2" s="562"/>
      <c r="AJT2" s="562"/>
      <c r="AJU2" s="562"/>
      <c r="AJV2" s="562"/>
      <c r="AJW2" s="562"/>
      <c r="AJX2" s="562"/>
      <c r="AJY2" s="562"/>
      <c r="AJZ2" s="562"/>
      <c r="AKA2" s="562"/>
      <c r="AKB2" s="562"/>
      <c r="AKC2" s="562"/>
      <c r="AKD2" s="562"/>
      <c r="AKE2" s="562"/>
      <c r="AKF2" s="562"/>
      <c r="AKG2" s="562"/>
      <c r="AKH2" s="562"/>
      <c r="AKI2" s="562"/>
      <c r="AKJ2" s="562"/>
      <c r="AKK2" s="562"/>
      <c r="AKL2" s="562"/>
      <c r="AKM2" s="562"/>
      <c r="AKN2" s="562"/>
      <c r="AKO2" s="562"/>
      <c r="AKP2" s="562"/>
      <c r="AKQ2" s="562"/>
      <c r="AKR2" s="562"/>
      <c r="AKS2" s="562"/>
      <c r="AKT2" s="562"/>
      <c r="AKU2" s="562"/>
      <c r="AKV2" s="562"/>
      <c r="AKW2" s="562"/>
      <c r="AKX2" s="562"/>
      <c r="AKY2" s="562"/>
      <c r="AKZ2" s="562"/>
      <c r="ALA2" s="562"/>
      <c r="ALB2" s="562"/>
      <c r="ALC2" s="562"/>
      <c r="ALD2" s="562"/>
      <c r="ALE2" s="562"/>
      <c r="ALF2" s="562"/>
      <c r="ALG2" s="562"/>
      <c r="ALH2" s="562"/>
      <c r="ALI2" s="562"/>
      <c r="ALJ2" s="562"/>
      <c r="ALK2" s="562"/>
      <c r="ALL2" s="562"/>
      <c r="ALM2" s="562"/>
      <c r="ALN2" s="562"/>
      <c r="ALO2" s="562"/>
      <c r="ALP2" s="562"/>
      <c r="ALQ2" s="562"/>
      <c r="ALR2" s="562"/>
      <c r="ALS2" s="562"/>
      <c r="ALT2" s="562"/>
      <c r="ALU2" s="562"/>
      <c r="ALV2" s="562"/>
      <c r="ALW2" s="562"/>
      <c r="ALX2" s="562"/>
      <c r="ALY2" s="562"/>
      <c r="ALZ2" s="562"/>
      <c r="AMA2" s="562"/>
      <c r="AMB2" s="562"/>
      <c r="AMC2" s="562"/>
      <c r="AMD2" s="562"/>
      <c r="AME2" s="562"/>
      <c r="AMF2" s="562"/>
      <c r="AMG2" s="562"/>
      <c r="AMH2" s="562"/>
      <c r="AMI2" s="562"/>
      <c r="AMJ2" s="562"/>
      <c r="AMK2" s="562"/>
      <c r="AML2" s="562"/>
      <c r="AMM2" s="562"/>
      <c r="AMN2" s="562"/>
      <c r="AMO2" s="562"/>
      <c r="AMP2" s="562"/>
      <c r="AMQ2" s="562"/>
      <c r="AMR2" s="562"/>
      <c r="AMS2" s="562"/>
      <c r="AMT2" s="562"/>
      <c r="AMU2" s="562"/>
      <c r="AMV2" s="562"/>
      <c r="AMW2" s="562"/>
      <c r="AMX2" s="562"/>
      <c r="AMY2" s="562"/>
      <c r="AMZ2" s="562"/>
      <c r="ANA2" s="562"/>
      <c r="ANB2" s="562"/>
      <c r="ANC2" s="562"/>
      <c r="AND2" s="562"/>
      <c r="ANE2" s="562"/>
      <c r="ANF2" s="562"/>
      <c r="ANG2" s="562"/>
      <c r="ANH2" s="562"/>
      <c r="ANI2" s="562"/>
      <c r="ANJ2" s="562"/>
      <c r="ANK2" s="562"/>
      <c r="ANL2" s="562"/>
      <c r="ANM2" s="562"/>
      <c r="ANN2" s="562"/>
      <c r="ANO2" s="562"/>
      <c r="ANP2" s="562"/>
      <c r="ANQ2" s="562"/>
      <c r="ANR2" s="562"/>
      <c r="ANS2" s="562"/>
      <c r="ANT2" s="562"/>
      <c r="ANU2" s="562"/>
      <c r="ANV2" s="562"/>
      <c r="ANW2" s="562"/>
      <c r="ANX2" s="562"/>
      <c r="ANY2" s="562"/>
      <c r="ANZ2" s="562"/>
      <c r="AOA2" s="562"/>
      <c r="AOB2" s="562"/>
      <c r="AOC2" s="562"/>
      <c r="AOD2" s="562"/>
      <c r="AOE2" s="562"/>
      <c r="AOF2" s="562"/>
      <c r="AOG2" s="562"/>
      <c r="AOH2" s="562"/>
      <c r="AOI2" s="562"/>
      <c r="AOJ2" s="562"/>
      <c r="AOK2" s="562"/>
      <c r="AOL2" s="562"/>
      <c r="AOM2" s="562"/>
      <c r="AON2" s="562"/>
      <c r="AOO2" s="562"/>
      <c r="AOP2" s="562"/>
      <c r="AOQ2" s="562"/>
      <c r="AOR2" s="562"/>
      <c r="AOS2" s="562"/>
      <c r="AOT2" s="562"/>
      <c r="AOU2" s="562"/>
      <c r="AOV2" s="562"/>
      <c r="AOW2" s="562"/>
      <c r="AOX2" s="562"/>
      <c r="AOY2" s="562"/>
      <c r="AOZ2" s="562"/>
      <c r="APA2" s="562"/>
      <c r="APB2" s="562"/>
      <c r="APC2" s="562"/>
      <c r="APD2" s="562"/>
      <c r="APE2" s="562"/>
      <c r="APF2" s="562"/>
      <c r="APG2" s="562"/>
      <c r="APH2" s="562"/>
      <c r="API2" s="562"/>
      <c r="APJ2" s="562"/>
      <c r="APK2" s="562"/>
      <c r="APL2" s="562"/>
      <c r="APM2" s="562"/>
      <c r="APN2" s="562"/>
      <c r="APO2" s="562"/>
      <c r="APP2" s="562"/>
      <c r="APQ2" s="562"/>
      <c r="APR2" s="562"/>
      <c r="APS2" s="562"/>
      <c r="APT2" s="562"/>
      <c r="APU2" s="562"/>
      <c r="APV2" s="562"/>
      <c r="APW2" s="562"/>
      <c r="APX2" s="562"/>
      <c r="APY2" s="562"/>
      <c r="APZ2" s="562"/>
      <c r="AQA2" s="562"/>
      <c r="AQB2" s="562"/>
      <c r="AQC2" s="562"/>
      <c r="AQD2" s="562"/>
      <c r="AQE2" s="562"/>
      <c r="AQF2" s="562"/>
      <c r="AQG2" s="562"/>
      <c r="AQH2" s="562"/>
      <c r="AQI2" s="562"/>
      <c r="AQJ2" s="562"/>
      <c r="AQK2" s="562"/>
      <c r="AQL2" s="562"/>
      <c r="AQM2" s="562"/>
      <c r="AQN2" s="562"/>
      <c r="AQO2" s="562"/>
      <c r="AQP2" s="562"/>
      <c r="AQQ2" s="562"/>
      <c r="AQR2" s="562"/>
      <c r="AQS2" s="562"/>
      <c r="AQT2" s="562"/>
      <c r="AQU2" s="562"/>
      <c r="AQV2" s="562"/>
      <c r="AQW2" s="562"/>
      <c r="AQX2" s="562"/>
      <c r="AQY2" s="562"/>
      <c r="AQZ2" s="562"/>
      <c r="ARA2" s="562"/>
      <c r="ARB2" s="562"/>
      <c r="ARC2" s="562"/>
      <c r="ARD2" s="562"/>
      <c r="ARE2" s="562"/>
      <c r="ARF2" s="562"/>
      <c r="ARG2" s="562"/>
      <c r="ARH2" s="562"/>
      <c r="ARI2" s="562"/>
      <c r="ARJ2" s="562"/>
      <c r="ARK2" s="562"/>
      <c r="ARL2" s="562"/>
      <c r="ARM2" s="562"/>
      <c r="ARN2" s="562"/>
      <c r="ARO2" s="562"/>
      <c r="ARP2" s="562"/>
      <c r="ARQ2" s="562"/>
      <c r="ARR2" s="562"/>
      <c r="ARS2" s="562"/>
      <c r="ART2" s="562"/>
      <c r="ARU2" s="562"/>
      <c r="ARV2" s="562"/>
      <c r="ARW2" s="562"/>
      <c r="ARX2" s="562"/>
      <c r="ARY2" s="562"/>
      <c r="ARZ2" s="562"/>
      <c r="ASA2" s="562"/>
      <c r="ASB2" s="562"/>
      <c r="ASC2" s="562"/>
      <c r="ASD2" s="562"/>
      <c r="ASE2" s="562"/>
      <c r="ASF2" s="562"/>
      <c r="ASG2" s="562"/>
      <c r="ASH2" s="562"/>
      <c r="ASI2" s="562"/>
      <c r="ASJ2" s="562"/>
      <c r="ASK2" s="562"/>
      <c r="ASL2" s="562"/>
      <c r="ASM2" s="562"/>
      <c r="ASN2" s="562"/>
      <c r="ASO2" s="562"/>
      <c r="ASP2" s="562"/>
      <c r="ASQ2" s="562"/>
      <c r="ASR2" s="562"/>
      <c r="ASS2" s="562"/>
      <c r="AST2" s="562"/>
      <c r="ASU2" s="562"/>
      <c r="ASV2" s="562"/>
      <c r="ASW2" s="562"/>
      <c r="ASX2" s="562"/>
      <c r="ASY2" s="562"/>
      <c r="ASZ2" s="562"/>
      <c r="ATA2" s="562"/>
      <c r="ATB2" s="562"/>
      <c r="ATC2" s="562"/>
      <c r="ATD2" s="562"/>
      <c r="ATE2" s="562"/>
      <c r="ATF2" s="562"/>
      <c r="ATG2" s="562"/>
      <c r="ATH2" s="562"/>
      <c r="ATI2" s="562"/>
      <c r="ATJ2" s="562"/>
      <c r="ATK2" s="562"/>
      <c r="ATL2" s="562"/>
      <c r="ATM2" s="562"/>
      <c r="ATN2" s="562"/>
      <c r="ATO2" s="562"/>
      <c r="ATP2" s="562"/>
      <c r="ATQ2" s="562"/>
      <c r="ATR2" s="562"/>
      <c r="ATS2" s="562"/>
      <c r="ATT2" s="562"/>
      <c r="ATU2" s="562"/>
      <c r="ATV2" s="562"/>
      <c r="ATW2" s="562"/>
      <c r="ATX2" s="562"/>
      <c r="ATY2" s="562"/>
      <c r="ATZ2" s="562"/>
      <c r="AUA2" s="562"/>
      <c r="AUB2" s="562"/>
      <c r="AUC2" s="562"/>
      <c r="AUD2" s="562"/>
      <c r="AUE2" s="562"/>
      <c r="AUF2" s="562"/>
      <c r="AUG2" s="562"/>
      <c r="AUH2" s="562"/>
      <c r="AUI2" s="562"/>
      <c r="AUJ2" s="562"/>
      <c r="AUK2" s="562"/>
      <c r="AUL2" s="562"/>
      <c r="AUM2" s="562"/>
      <c r="AUN2" s="562"/>
      <c r="AUO2" s="562"/>
      <c r="AUP2" s="562"/>
      <c r="AUQ2" s="562"/>
      <c r="AUR2" s="562"/>
      <c r="AUS2" s="562"/>
      <c r="AUT2" s="562"/>
      <c r="AUU2" s="562"/>
      <c r="AUV2" s="562"/>
      <c r="AUW2" s="562"/>
      <c r="AUX2" s="562"/>
      <c r="AUY2" s="562"/>
      <c r="AUZ2" s="562"/>
      <c r="AVA2" s="562"/>
      <c r="AVB2" s="562"/>
      <c r="AVC2" s="562"/>
      <c r="AVD2" s="562"/>
      <c r="AVE2" s="562"/>
      <c r="AVF2" s="562"/>
      <c r="AVG2" s="562"/>
      <c r="AVH2" s="562"/>
      <c r="AVI2" s="562"/>
      <c r="AVJ2" s="562"/>
      <c r="AVK2" s="562"/>
      <c r="AVL2" s="562"/>
      <c r="AVM2" s="562"/>
      <c r="AVN2" s="562"/>
      <c r="AVO2" s="562"/>
      <c r="AVP2" s="562"/>
      <c r="AVQ2" s="562"/>
      <c r="AVR2" s="562"/>
      <c r="AVS2" s="562"/>
      <c r="AVT2" s="562"/>
      <c r="AVU2" s="562"/>
      <c r="AVV2" s="562"/>
      <c r="AVW2" s="562"/>
      <c r="AVX2" s="562"/>
      <c r="AVY2" s="562"/>
      <c r="AVZ2" s="562"/>
      <c r="AWA2" s="562"/>
      <c r="AWB2" s="562"/>
      <c r="AWC2" s="562"/>
      <c r="AWD2" s="562"/>
      <c r="AWE2" s="562"/>
      <c r="AWF2" s="562"/>
      <c r="AWG2" s="562"/>
      <c r="AWH2" s="562"/>
      <c r="AWI2" s="562"/>
      <c r="AWJ2" s="562"/>
      <c r="AWK2" s="562"/>
      <c r="AWL2" s="562"/>
      <c r="AWM2" s="562"/>
      <c r="AWN2" s="562"/>
      <c r="AWO2" s="562"/>
      <c r="AWP2" s="562"/>
      <c r="AWQ2" s="562"/>
      <c r="AWR2" s="562"/>
      <c r="AWS2" s="562"/>
      <c r="AWT2" s="562"/>
      <c r="AWU2" s="562"/>
      <c r="AWV2" s="562"/>
      <c r="AWW2" s="562"/>
      <c r="AWX2" s="562"/>
      <c r="AWY2" s="562"/>
      <c r="AWZ2" s="562"/>
      <c r="AXA2" s="562"/>
      <c r="AXB2" s="562"/>
      <c r="AXC2" s="562"/>
      <c r="AXD2" s="562"/>
      <c r="AXE2" s="562"/>
      <c r="AXF2" s="562"/>
      <c r="AXG2" s="562"/>
      <c r="AXH2" s="562"/>
      <c r="AXI2" s="562"/>
      <c r="AXJ2" s="562"/>
      <c r="AXK2" s="562"/>
      <c r="AXL2" s="562"/>
      <c r="AXM2" s="562"/>
      <c r="AXN2" s="562"/>
      <c r="AXO2" s="562"/>
      <c r="AXP2" s="562"/>
      <c r="AXQ2" s="562"/>
      <c r="AXR2" s="562"/>
      <c r="AXS2" s="562"/>
      <c r="AXT2" s="562"/>
      <c r="AXU2" s="562"/>
      <c r="AXV2" s="562"/>
      <c r="AXW2" s="562"/>
      <c r="AXX2" s="562"/>
      <c r="AXY2" s="562"/>
      <c r="AXZ2" s="562"/>
      <c r="AYA2" s="562"/>
      <c r="AYB2" s="562"/>
      <c r="AYC2" s="562"/>
      <c r="AYD2" s="562"/>
      <c r="AYE2" s="562"/>
      <c r="AYF2" s="562"/>
      <c r="AYG2" s="562"/>
      <c r="AYH2" s="562"/>
      <c r="AYI2" s="562"/>
      <c r="AYJ2" s="562"/>
      <c r="AYK2" s="562"/>
      <c r="AYL2" s="562"/>
      <c r="AYM2" s="562"/>
      <c r="AYN2" s="562"/>
      <c r="AYO2" s="562"/>
      <c r="AYP2" s="562"/>
      <c r="AYQ2" s="562"/>
      <c r="AYR2" s="562"/>
      <c r="AYS2" s="562"/>
      <c r="AYT2" s="562"/>
      <c r="AYU2" s="562"/>
      <c r="AYV2" s="562"/>
      <c r="AYW2" s="562"/>
      <c r="AYX2" s="562"/>
      <c r="AYY2" s="562"/>
      <c r="AYZ2" s="562"/>
      <c r="AZA2" s="562"/>
      <c r="AZB2" s="562"/>
      <c r="AZC2" s="562"/>
      <c r="AZD2" s="562"/>
      <c r="AZE2" s="562"/>
      <c r="AZF2" s="562"/>
      <c r="AZG2" s="562"/>
      <c r="AZH2" s="562"/>
      <c r="AZI2" s="562"/>
      <c r="AZJ2" s="562"/>
      <c r="AZK2" s="562"/>
      <c r="AZL2" s="562"/>
      <c r="AZM2" s="562"/>
      <c r="AZN2" s="562"/>
      <c r="AZO2" s="562"/>
      <c r="AZP2" s="562"/>
      <c r="AZQ2" s="562"/>
      <c r="AZR2" s="562"/>
      <c r="AZS2" s="562"/>
      <c r="AZT2" s="562"/>
      <c r="AZU2" s="562"/>
      <c r="AZV2" s="562"/>
      <c r="AZW2" s="562"/>
      <c r="AZX2" s="562"/>
      <c r="AZY2" s="562"/>
      <c r="AZZ2" s="562"/>
      <c r="BAA2" s="562"/>
      <c r="BAB2" s="562"/>
      <c r="BAC2" s="562"/>
      <c r="BAD2" s="562"/>
      <c r="BAE2" s="562"/>
      <c r="BAF2" s="562"/>
      <c r="BAG2" s="562"/>
      <c r="BAH2" s="562"/>
      <c r="BAI2" s="562"/>
      <c r="BAJ2" s="562"/>
      <c r="BAK2" s="562"/>
      <c r="BAL2" s="562"/>
      <c r="BAM2" s="562"/>
      <c r="BAN2" s="562"/>
      <c r="BAO2" s="562"/>
      <c r="BAP2" s="562"/>
      <c r="BAQ2" s="562"/>
      <c r="BAR2" s="562"/>
      <c r="BAS2" s="562"/>
      <c r="BAT2" s="562"/>
      <c r="BAU2" s="562"/>
      <c r="BAV2" s="562"/>
      <c r="BAW2" s="562"/>
      <c r="BAX2" s="562"/>
      <c r="BAY2" s="562"/>
      <c r="BAZ2" s="562"/>
      <c r="BBA2" s="562"/>
      <c r="BBB2" s="562"/>
      <c r="BBC2" s="562"/>
      <c r="BBD2" s="562"/>
      <c r="BBE2" s="562"/>
      <c r="BBF2" s="562"/>
      <c r="BBG2" s="562"/>
      <c r="BBH2" s="562"/>
      <c r="BBI2" s="562"/>
      <c r="BBJ2" s="562"/>
      <c r="BBK2" s="562"/>
      <c r="BBL2" s="562"/>
      <c r="BBM2" s="562"/>
      <c r="BBN2" s="562"/>
      <c r="BBO2" s="562"/>
      <c r="BBP2" s="562"/>
      <c r="BBQ2" s="562"/>
      <c r="BBR2" s="562"/>
      <c r="BBS2" s="562"/>
      <c r="BBT2" s="562"/>
      <c r="BBU2" s="562"/>
      <c r="BBV2" s="562"/>
      <c r="BBW2" s="562"/>
      <c r="BBX2" s="562"/>
      <c r="BBY2" s="562"/>
      <c r="BBZ2" s="562"/>
      <c r="BCA2" s="562"/>
      <c r="BCB2" s="562"/>
      <c r="BCC2" s="562"/>
      <c r="BCD2" s="562"/>
      <c r="BCE2" s="562"/>
      <c r="BCF2" s="562"/>
      <c r="BCG2" s="562"/>
      <c r="BCH2" s="562"/>
      <c r="BCI2" s="562"/>
      <c r="BCJ2" s="562"/>
      <c r="BCK2" s="562"/>
      <c r="BCL2" s="562"/>
      <c r="BCM2" s="562"/>
      <c r="BCN2" s="562"/>
      <c r="BCO2" s="562"/>
      <c r="BCP2" s="562"/>
      <c r="BCQ2" s="562"/>
      <c r="BCR2" s="562"/>
      <c r="BCS2" s="562"/>
      <c r="BCT2" s="562"/>
      <c r="BCU2" s="562"/>
      <c r="BCV2" s="562"/>
      <c r="BCW2" s="562"/>
      <c r="BCX2" s="562"/>
      <c r="BCY2" s="562"/>
      <c r="BCZ2" s="562"/>
      <c r="BDA2" s="562"/>
      <c r="BDB2" s="562"/>
      <c r="BDC2" s="562"/>
      <c r="BDD2" s="562"/>
      <c r="BDE2" s="562"/>
      <c r="BDF2" s="562"/>
      <c r="BDG2" s="562"/>
      <c r="BDH2" s="562"/>
      <c r="BDI2" s="562"/>
      <c r="BDJ2" s="562"/>
      <c r="BDK2" s="562"/>
      <c r="BDL2" s="562"/>
      <c r="BDM2" s="562"/>
      <c r="BDN2" s="562"/>
      <c r="BDO2" s="562"/>
      <c r="BDP2" s="562"/>
      <c r="BDQ2" s="562"/>
      <c r="BDR2" s="562"/>
      <c r="BDS2" s="562"/>
      <c r="BDT2" s="562"/>
      <c r="BDU2" s="562"/>
      <c r="BDV2" s="562"/>
      <c r="BDW2" s="562"/>
      <c r="BDX2" s="562"/>
      <c r="BDY2" s="562"/>
      <c r="BDZ2" s="562"/>
      <c r="BEA2" s="562"/>
      <c r="BEB2" s="562"/>
      <c r="BEC2" s="562"/>
      <c r="BED2" s="562"/>
      <c r="BEE2" s="562"/>
      <c r="BEF2" s="562"/>
      <c r="BEG2" s="562"/>
      <c r="BEH2" s="562"/>
      <c r="BEI2" s="562"/>
      <c r="BEJ2" s="562"/>
      <c r="BEK2" s="562"/>
      <c r="BEL2" s="562"/>
      <c r="BEM2" s="562"/>
      <c r="BEN2" s="562"/>
      <c r="BEO2" s="562"/>
      <c r="BEP2" s="562"/>
      <c r="BEQ2" s="562"/>
      <c r="BER2" s="562"/>
      <c r="BES2" s="562"/>
      <c r="BET2" s="562"/>
      <c r="BEU2" s="562"/>
      <c r="BEV2" s="562"/>
      <c r="BEW2" s="562"/>
      <c r="BEX2" s="562"/>
      <c r="BEY2" s="562"/>
      <c r="BEZ2" s="562"/>
      <c r="BFA2" s="562"/>
      <c r="BFB2" s="562"/>
      <c r="BFC2" s="562"/>
      <c r="BFD2" s="562"/>
      <c r="BFE2" s="562"/>
      <c r="BFF2" s="562"/>
      <c r="BFG2" s="562"/>
      <c r="BFH2" s="562"/>
      <c r="BFI2" s="562"/>
      <c r="BFJ2" s="562"/>
      <c r="BFK2" s="562"/>
      <c r="BFL2" s="562"/>
      <c r="BFM2" s="562"/>
      <c r="BFN2" s="562"/>
      <c r="BFO2" s="562"/>
      <c r="BFP2" s="562"/>
      <c r="BFQ2" s="562"/>
      <c r="BFR2" s="562"/>
      <c r="BFS2" s="562"/>
      <c r="BFT2" s="562"/>
      <c r="BFU2" s="562"/>
      <c r="BFV2" s="562"/>
      <c r="BFW2" s="562"/>
      <c r="BFX2" s="562"/>
      <c r="BFY2" s="562"/>
      <c r="BFZ2" s="562"/>
      <c r="BGA2" s="562"/>
      <c r="BGB2" s="562"/>
      <c r="BGC2" s="562"/>
      <c r="BGD2" s="562"/>
      <c r="BGE2" s="562"/>
      <c r="BGF2" s="562"/>
      <c r="BGG2" s="562"/>
      <c r="BGH2" s="562"/>
      <c r="BGI2" s="562"/>
      <c r="BGJ2" s="562"/>
      <c r="BGK2" s="562"/>
      <c r="BGL2" s="562"/>
      <c r="BGM2" s="562"/>
      <c r="BGN2" s="562"/>
      <c r="BGO2" s="562"/>
      <c r="BGP2" s="562"/>
      <c r="BGQ2" s="562"/>
      <c r="BGR2" s="562"/>
      <c r="BGS2" s="562"/>
      <c r="BGT2" s="562"/>
      <c r="BGU2" s="562"/>
      <c r="BGV2" s="562"/>
      <c r="BGW2" s="562"/>
      <c r="BGX2" s="562"/>
      <c r="BGY2" s="562"/>
      <c r="BGZ2" s="562"/>
      <c r="BHA2" s="562"/>
      <c r="BHB2" s="562"/>
      <c r="BHC2" s="562"/>
      <c r="BHD2" s="562"/>
      <c r="BHE2" s="562"/>
      <c r="BHF2" s="562"/>
      <c r="BHG2" s="562"/>
      <c r="BHH2" s="562"/>
      <c r="BHI2" s="562"/>
      <c r="BHJ2" s="562"/>
      <c r="BHK2" s="562"/>
      <c r="BHL2" s="562"/>
      <c r="BHM2" s="562"/>
      <c r="BHN2" s="562"/>
      <c r="BHO2" s="562"/>
      <c r="BHP2" s="562"/>
      <c r="BHQ2" s="562"/>
      <c r="BHR2" s="562"/>
      <c r="BHS2" s="562"/>
      <c r="BHT2" s="562"/>
      <c r="BHU2" s="562"/>
      <c r="BHV2" s="562"/>
      <c r="BHW2" s="562"/>
      <c r="BHX2" s="562"/>
      <c r="BHY2" s="562"/>
      <c r="BHZ2" s="562"/>
      <c r="BIA2" s="562"/>
      <c r="BIB2" s="562"/>
      <c r="BIC2" s="562"/>
      <c r="BID2" s="562"/>
      <c r="BIE2" s="562"/>
      <c r="BIF2" s="562"/>
      <c r="BIG2" s="562"/>
      <c r="BIH2" s="562"/>
      <c r="BII2" s="562"/>
      <c r="BIJ2" s="562"/>
      <c r="BIK2" s="562"/>
      <c r="BIL2" s="562"/>
      <c r="BIM2" s="562"/>
      <c r="BIN2" s="562"/>
      <c r="BIO2" s="562"/>
      <c r="BIP2" s="562"/>
      <c r="BIQ2" s="562"/>
      <c r="BIR2" s="562"/>
      <c r="BIS2" s="562"/>
      <c r="BIT2" s="562"/>
      <c r="BIU2" s="562"/>
      <c r="BIV2" s="562"/>
      <c r="BIW2" s="562"/>
      <c r="BIX2" s="562"/>
      <c r="BIY2" s="562"/>
      <c r="BIZ2" s="562"/>
      <c r="BJA2" s="562"/>
      <c r="BJB2" s="562"/>
      <c r="BJC2" s="562"/>
      <c r="BJD2" s="562"/>
      <c r="BJE2" s="562"/>
      <c r="BJF2" s="562"/>
      <c r="BJG2" s="562"/>
      <c r="BJH2" s="562"/>
      <c r="BJI2" s="562"/>
      <c r="BJJ2" s="562"/>
      <c r="BJK2" s="562"/>
      <c r="BJL2" s="562"/>
      <c r="BJM2" s="562"/>
      <c r="BJN2" s="562"/>
      <c r="BJO2" s="562"/>
      <c r="BJP2" s="562"/>
      <c r="BJQ2" s="562"/>
      <c r="BJR2" s="562"/>
      <c r="BJS2" s="562"/>
      <c r="BJT2" s="562"/>
      <c r="BJU2" s="562"/>
      <c r="BJV2" s="562"/>
      <c r="BJW2" s="562"/>
      <c r="BJX2" s="562"/>
      <c r="BJY2" s="562"/>
      <c r="BJZ2" s="562"/>
      <c r="BKA2" s="562"/>
      <c r="BKB2" s="562"/>
      <c r="BKC2" s="562"/>
      <c r="BKD2" s="562"/>
      <c r="BKE2" s="562"/>
      <c r="BKF2" s="562"/>
      <c r="BKG2" s="562"/>
      <c r="BKH2" s="562"/>
      <c r="BKI2" s="562"/>
      <c r="BKJ2" s="562"/>
      <c r="BKK2" s="562"/>
      <c r="BKL2" s="562"/>
      <c r="BKM2" s="562"/>
      <c r="BKN2" s="562"/>
      <c r="BKO2" s="562"/>
      <c r="BKP2" s="562"/>
      <c r="BKQ2" s="562"/>
      <c r="BKR2" s="562"/>
      <c r="BKS2" s="562"/>
      <c r="BKT2" s="562"/>
      <c r="BKU2" s="562"/>
      <c r="BKV2" s="562"/>
      <c r="BKW2" s="562"/>
      <c r="BKX2" s="562"/>
      <c r="BKY2" s="562"/>
      <c r="BKZ2" s="562"/>
      <c r="BLA2" s="562"/>
      <c r="BLB2" s="562"/>
      <c r="BLC2" s="562"/>
      <c r="BLD2" s="562"/>
      <c r="BLE2" s="562"/>
      <c r="BLF2" s="562"/>
      <c r="BLG2" s="562"/>
      <c r="BLH2" s="562"/>
      <c r="BLI2" s="562"/>
      <c r="BLJ2" s="562"/>
      <c r="BLK2" s="562"/>
      <c r="BLL2" s="562"/>
      <c r="BLM2" s="562"/>
      <c r="BLN2" s="562"/>
      <c r="BLO2" s="562"/>
      <c r="BLP2" s="562"/>
      <c r="BLQ2" s="562"/>
      <c r="BLR2" s="562"/>
      <c r="BLS2" s="562"/>
      <c r="BLT2" s="562"/>
      <c r="BLU2" s="562"/>
      <c r="BLV2" s="562"/>
      <c r="BLW2" s="562"/>
      <c r="BLX2" s="562"/>
      <c r="BLY2" s="562"/>
      <c r="BLZ2" s="562"/>
      <c r="BMA2" s="562"/>
      <c r="BMB2" s="562"/>
      <c r="BMC2" s="562"/>
      <c r="BMD2" s="562"/>
      <c r="BME2" s="562"/>
      <c r="BMF2" s="562"/>
      <c r="BMG2" s="562"/>
      <c r="BMH2" s="562"/>
      <c r="BMI2" s="562"/>
      <c r="BMJ2" s="562"/>
      <c r="BMK2" s="562"/>
      <c r="BML2" s="562"/>
      <c r="BMM2" s="562"/>
      <c r="BMN2" s="562"/>
      <c r="BMO2" s="562"/>
      <c r="BMP2" s="562"/>
      <c r="BMQ2" s="562"/>
      <c r="BMR2" s="562"/>
      <c r="BMS2" s="562"/>
      <c r="BMT2" s="562"/>
      <c r="BMU2" s="562"/>
      <c r="BMV2" s="562"/>
      <c r="BMW2" s="562"/>
      <c r="BMX2" s="562"/>
      <c r="BMY2" s="562"/>
      <c r="BMZ2" s="562"/>
      <c r="BNA2" s="562"/>
      <c r="BNB2" s="562"/>
      <c r="BNC2" s="562"/>
      <c r="BND2" s="562"/>
      <c r="BNE2" s="562"/>
      <c r="BNF2" s="562"/>
      <c r="BNG2" s="562"/>
      <c r="BNH2" s="562"/>
      <c r="BNI2" s="562"/>
      <c r="BNJ2" s="562"/>
      <c r="BNK2" s="562"/>
      <c r="BNL2" s="562"/>
      <c r="BNM2" s="562"/>
      <c r="BNN2" s="562"/>
      <c r="BNO2" s="562"/>
      <c r="BNP2" s="562"/>
      <c r="BNQ2" s="562"/>
      <c r="BNR2" s="562"/>
      <c r="BNS2" s="562"/>
      <c r="BNT2" s="562"/>
      <c r="BNU2" s="562"/>
      <c r="BNV2" s="562"/>
      <c r="BNW2" s="562"/>
      <c r="BNX2" s="562"/>
      <c r="BNY2" s="562"/>
      <c r="BNZ2" s="562"/>
      <c r="BOA2" s="562"/>
      <c r="BOB2" s="562"/>
      <c r="BOC2" s="562"/>
      <c r="BOD2" s="562"/>
      <c r="BOE2" s="562"/>
      <c r="BOF2" s="562"/>
      <c r="BOG2" s="562"/>
      <c r="BOH2" s="562"/>
      <c r="BOI2" s="562"/>
      <c r="BOJ2" s="562"/>
      <c r="BOK2" s="562"/>
      <c r="BOL2" s="562"/>
      <c r="BOM2" s="562"/>
      <c r="BON2" s="562"/>
      <c r="BOO2" s="562"/>
      <c r="BOP2" s="562"/>
      <c r="BOQ2" s="562"/>
      <c r="BOR2" s="562"/>
      <c r="BOS2" s="562"/>
      <c r="BOT2" s="562"/>
      <c r="BOU2" s="562"/>
      <c r="BOV2" s="562"/>
      <c r="BOW2" s="562"/>
      <c r="BOX2" s="562"/>
      <c r="BOY2" s="562"/>
      <c r="BOZ2" s="562"/>
      <c r="BPA2" s="562"/>
      <c r="BPB2" s="562"/>
      <c r="BPC2" s="562"/>
      <c r="BPD2" s="562"/>
      <c r="BPE2" s="562"/>
      <c r="BPF2" s="562"/>
      <c r="BPG2" s="562"/>
      <c r="BPH2" s="562"/>
      <c r="BPI2" s="562"/>
      <c r="BPJ2" s="562"/>
      <c r="BPK2" s="562"/>
      <c r="BPL2" s="562"/>
      <c r="BPM2" s="562"/>
      <c r="BPN2" s="562"/>
      <c r="BPO2" s="562"/>
      <c r="BPP2" s="562"/>
      <c r="BPQ2" s="562"/>
      <c r="BPR2" s="562"/>
      <c r="BPS2" s="562"/>
      <c r="BPT2" s="562"/>
      <c r="BPU2" s="562"/>
      <c r="BPV2" s="562"/>
      <c r="BPW2" s="562"/>
      <c r="BPX2" s="562"/>
      <c r="BPY2" s="562"/>
      <c r="BPZ2" s="562"/>
      <c r="BQA2" s="562"/>
      <c r="BQB2" s="562"/>
      <c r="BQC2" s="562"/>
      <c r="BQD2" s="562"/>
      <c r="BQE2" s="562"/>
      <c r="BQF2" s="562"/>
      <c r="BQG2" s="562"/>
      <c r="BQH2" s="562"/>
      <c r="BQI2" s="562"/>
      <c r="BQJ2" s="562"/>
      <c r="BQK2" s="562"/>
      <c r="BQL2" s="562"/>
      <c r="BQM2" s="562"/>
      <c r="BQN2" s="562"/>
      <c r="BQO2" s="562"/>
      <c r="BQP2" s="562"/>
      <c r="BQQ2" s="562"/>
      <c r="BQR2" s="562"/>
      <c r="BQS2" s="562"/>
      <c r="BQT2" s="562"/>
      <c r="BQU2" s="562"/>
      <c r="BQV2" s="562"/>
      <c r="BQW2" s="562"/>
      <c r="BQX2" s="562"/>
      <c r="BQY2" s="562"/>
      <c r="BQZ2" s="562"/>
      <c r="BRA2" s="562"/>
      <c r="BRB2" s="562"/>
      <c r="BRC2" s="562"/>
      <c r="BRD2" s="562"/>
      <c r="BRE2" s="562"/>
      <c r="BRF2" s="562"/>
      <c r="BRG2" s="562"/>
      <c r="BRH2" s="562"/>
      <c r="BRI2" s="562"/>
      <c r="BRJ2" s="562"/>
      <c r="BRK2" s="562"/>
      <c r="BRL2" s="562"/>
      <c r="BRM2" s="562"/>
      <c r="BRN2" s="562"/>
      <c r="BRO2" s="562"/>
      <c r="BRP2" s="562"/>
      <c r="BRQ2" s="562"/>
      <c r="BRR2" s="562"/>
      <c r="BRS2" s="562"/>
      <c r="BRT2" s="562"/>
      <c r="BRU2" s="562"/>
      <c r="BRV2" s="562"/>
      <c r="BRW2" s="562"/>
      <c r="BRX2" s="562"/>
      <c r="BRY2" s="562"/>
      <c r="BRZ2" s="562"/>
      <c r="BSA2" s="562"/>
      <c r="BSB2" s="562"/>
      <c r="BSC2" s="562"/>
      <c r="BSD2" s="562"/>
      <c r="BSE2" s="562"/>
      <c r="BSF2" s="562"/>
      <c r="BSG2" s="562"/>
      <c r="BSH2" s="562"/>
      <c r="BSI2" s="562"/>
      <c r="BSJ2" s="562"/>
      <c r="BSK2" s="562"/>
      <c r="BSL2" s="562"/>
      <c r="BSM2" s="562"/>
      <c r="BSN2" s="562"/>
      <c r="BSO2" s="562"/>
      <c r="BSP2" s="562"/>
      <c r="BSQ2" s="562"/>
      <c r="BSR2" s="562"/>
      <c r="BSS2" s="562"/>
      <c r="BST2" s="562"/>
      <c r="BSU2" s="562"/>
      <c r="BSV2" s="562"/>
      <c r="BSW2" s="562"/>
      <c r="BSX2" s="562"/>
      <c r="BSY2" s="562"/>
      <c r="BSZ2" s="562"/>
      <c r="BTA2" s="562"/>
      <c r="BTB2" s="562"/>
      <c r="BTC2" s="562"/>
      <c r="BTD2" s="562"/>
      <c r="BTE2" s="562"/>
      <c r="BTF2" s="562"/>
      <c r="BTG2" s="562"/>
      <c r="BTH2" s="562"/>
      <c r="BTI2" s="562"/>
      <c r="BTJ2" s="562"/>
      <c r="BTK2" s="562"/>
      <c r="BTL2" s="562"/>
      <c r="BTM2" s="562"/>
      <c r="BTN2" s="562"/>
      <c r="BTO2" s="562"/>
      <c r="BTP2" s="562"/>
      <c r="BTQ2" s="562"/>
      <c r="BTR2" s="562"/>
      <c r="BTS2" s="562"/>
      <c r="BTT2" s="562"/>
      <c r="BTU2" s="562"/>
      <c r="BTV2" s="562"/>
      <c r="BTW2" s="562"/>
      <c r="BTX2" s="562"/>
      <c r="BTY2" s="562"/>
      <c r="BTZ2" s="562"/>
      <c r="BUA2" s="562"/>
      <c r="BUB2" s="562"/>
      <c r="BUC2" s="562"/>
      <c r="BUD2" s="562"/>
      <c r="BUE2" s="562"/>
      <c r="BUF2" s="562"/>
      <c r="BUG2" s="562"/>
      <c r="BUH2" s="562"/>
      <c r="BUI2" s="562"/>
      <c r="BUJ2" s="562"/>
      <c r="BUK2" s="562"/>
      <c r="BUL2" s="562"/>
      <c r="BUM2" s="562"/>
      <c r="BUN2" s="562"/>
      <c r="BUO2" s="562"/>
      <c r="BUP2" s="562"/>
      <c r="BUQ2" s="562"/>
      <c r="BUR2" s="562"/>
      <c r="BUS2" s="562"/>
      <c r="BUT2" s="562"/>
      <c r="BUU2" s="562"/>
      <c r="BUV2" s="562"/>
      <c r="BUW2" s="562"/>
      <c r="BUX2" s="562"/>
      <c r="BUY2" s="562"/>
      <c r="BUZ2" s="562"/>
      <c r="BVA2" s="562"/>
      <c r="BVB2" s="562"/>
      <c r="BVC2" s="562"/>
      <c r="BVD2" s="562"/>
      <c r="BVE2" s="562"/>
      <c r="BVF2" s="562"/>
      <c r="BVG2" s="562"/>
      <c r="BVH2" s="562"/>
      <c r="BVI2" s="562"/>
      <c r="BVJ2" s="562"/>
      <c r="BVK2" s="562"/>
      <c r="BVL2" s="562"/>
      <c r="BVM2" s="562"/>
      <c r="BVN2" s="562"/>
      <c r="BVO2" s="562"/>
      <c r="BVP2" s="562"/>
      <c r="BVQ2" s="562"/>
      <c r="BVR2" s="562"/>
      <c r="BVS2" s="562"/>
      <c r="BVT2" s="562"/>
      <c r="BVU2" s="562"/>
      <c r="BVV2" s="562"/>
      <c r="BVW2" s="562"/>
      <c r="BVX2" s="562"/>
      <c r="BVY2" s="562"/>
      <c r="BVZ2" s="562"/>
      <c r="BWA2" s="562"/>
      <c r="BWB2" s="562"/>
      <c r="BWC2" s="562"/>
      <c r="BWD2" s="562"/>
      <c r="BWE2" s="562"/>
      <c r="BWF2" s="562"/>
      <c r="BWG2" s="562"/>
      <c r="BWH2" s="562"/>
      <c r="BWI2" s="562"/>
      <c r="BWJ2" s="562"/>
      <c r="BWK2" s="562"/>
      <c r="BWL2" s="562"/>
      <c r="BWM2" s="562"/>
      <c r="BWN2" s="562"/>
      <c r="BWO2" s="562"/>
      <c r="BWP2" s="562"/>
      <c r="BWQ2" s="562"/>
      <c r="BWR2" s="562"/>
      <c r="BWS2" s="562"/>
      <c r="BWT2" s="562"/>
      <c r="BWU2" s="562"/>
      <c r="BWV2" s="562"/>
      <c r="BWW2" s="562"/>
      <c r="BWX2" s="562"/>
      <c r="BWY2" s="562"/>
      <c r="BWZ2" s="562"/>
      <c r="BXA2" s="562"/>
      <c r="BXB2" s="562"/>
      <c r="BXC2" s="562"/>
      <c r="BXD2" s="562"/>
      <c r="BXE2" s="562"/>
      <c r="BXF2" s="562"/>
      <c r="BXG2" s="562"/>
      <c r="BXH2" s="562"/>
      <c r="BXI2" s="562"/>
      <c r="BXJ2" s="562"/>
      <c r="BXK2" s="562"/>
      <c r="BXL2" s="562"/>
      <c r="BXM2" s="562"/>
      <c r="BXN2" s="562"/>
      <c r="BXO2" s="562"/>
      <c r="BXP2" s="562"/>
      <c r="BXQ2" s="562"/>
      <c r="BXR2" s="562"/>
      <c r="BXS2" s="562"/>
      <c r="BXT2" s="562"/>
      <c r="BXU2" s="562"/>
      <c r="BXV2" s="562"/>
      <c r="BXW2" s="562"/>
      <c r="BXX2" s="562"/>
      <c r="BXY2" s="562"/>
      <c r="BXZ2" s="562"/>
      <c r="BYA2" s="562"/>
      <c r="BYB2" s="562"/>
      <c r="BYC2" s="562"/>
      <c r="BYD2" s="562"/>
      <c r="BYE2" s="562"/>
      <c r="BYF2" s="562"/>
      <c r="BYG2" s="562"/>
      <c r="BYH2" s="562"/>
      <c r="BYI2" s="562"/>
      <c r="BYJ2" s="562"/>
      <c r="BYK2" s="562"/>
      <c r="BYL2" s="562"/>
      <c r="BYM2" s="562"/>
      <c r="BYN2" s="562"/>
      <c r="BYO2" s="562"/>
      <c r="BYP2" s="562"/>
      <c r="BYQ2" s="562"/>
    </row>
    <row r="3" spans="1:2019" s="300" customFormat="1" ht="15" hidden="1" customHeight="1" x14ac:dyDescent="0.3">
      <c r="A3" s="276"/>
      <c r="B3" s="277" t="s">
        <v>690</v>
      </c>
      <c r="C3" s="684"/>
      <c r="D3" s="685"/>
      <c r="E3" s="685"/>
      <c r="F3" s="685"/>
      <c r="G3" s="685"/>
      <c r="H3" s="685"/>
      <c r="I3" s="685"/>
      <c r="J3" s="685"/>
      <c r="K3" s="685"/>
      <c r="L3" s="685"/>
      <c r="M3" s="685"/>
      <c r="N3" s="685"/>
      <c r="O3" s="685"/>
      <c r="P3" s="685"/>
      <c r="Q3" s="685"/>
      <c r="R3" s="279"/>
      <c r="S3" s="279"/>
      <c r="T3" s="279"/>
      <c r="U3" s="279"/>
      <c r="V3" s="279"/>
      <c r="W3" s="279"/>
      <c r="X3" s="279"/>
      <c r="Y3" s="279"/>
      <c r="Z3" s="279"/>
      <c r="AA3" s="279"/>
      <c r="AB3" s="276"/>
      <c r="AC3" s="276"/>
      <c r="AD3" s="276"/>
      <c r="AE3" s="276"/>
      <c r="AF3" s="276"/>
      <c r="AG3" s="276"/>
      <c r="AH3" s="278"/>
      <c r="AI3" s="276"/>
      <c r="AJ3" s="276"/>
      <c r="AK3" s="279"/>
      <c r="AL3" s="276"/>
      <c r="AM3" s="276"/>
      <c r="AN3" s="276"/>
      <c r="AO3" s="276"/>
      <c r="AP3" s="276"/>
      <c r="AQ3" s="276"/>
      <c r="AR3" s="279"/>
      <c r="AS3" s="279"/>
      <c r="AT3" s="279"/>
      <c r="AU3" s="279"/>
      <c r="AV3" s="279"/>
      <c r="AW3" s="279"/>
      <c r="AX3" s="279"/>
      <c r="AY3" s="279"/>
      <c r="AZ3" s="279"/>
      <c r="BA3" s="279"/>
      <c r="BB3" s="279"/>
      <c r="BC3" s="279"/>
      <c r="BD3" s="279"/>
      <c r="BE3" s="279"/>
      <c r="BF3" s="279"/>
      <c r="BG3" s="279"/>
      <c r="BH3" s="279"/>
      <c r="BI3" s="279"/>
      <c r="BJ3" s="279"/>
      <c r="BK3" s="279"/>
      <c r="BL3" s="279"/>
      <c r="BM3" s="279"/>
      <c r="BN3" s="279"/>
      <c r="BO3" s="279"/>
      <c r="BP3" s="279"/>
      <c r="BQ3" s="279"/>
      <c r="BR3" s="279"/>
      <c r="BS3" s="279"/>
      <c r="BT3" s="279"/>
      <c r="BU3" s="279"/>
      <c r="BV3" s="279"/>
      <c r="BW3" s="279"/>
      <c r="BX3" s="279"/>
      <c r="BY3" s="279"/>
      <c r="BZ3" s="279"/>
      <c r="CA3" s="279"/>
      <c r="CB3" s="279"/>
      <c r="CC3" s="279"/>
      <c r="CD3" s="279"/>
      <c r="CE3" s="279"/>
      <c r="CF3" s="279"/>
      <c r="CG3" s="279"/>
      <c r="CH3" s="279"/>
      <c r="CI3" s="279"/>
      <c r="CJ3" s="279"/>
      <c r="CK3" s="279"/>
      <c r="CL3" s="279"/>
      <c r="CM3" s="279"/>
      <c r="CN3" s="279"/>
      <c r="CO3" s="279"/>
      <c r="CP3" s="279"/>
      <c r="CQ3" s="279"/>
      <c r="CR3" s="279"/>
      <c r="CS3" s="279"/>
      <c r="CT3" s="279"/>
      <c r="CU3" s="279"/>
      <c r="CV3" s="279"/>
      <c r="CW3" s="279"/>
      <c r="CX3" s="279"/>
      <c r="CY3" s="279"/>
      <c r="CZ3" s="279"/>
      <c r="DA3" s="279"/>
      <c r="DB3" s="279"/>
      <c r="DC3" s="279"/>
      <c r="DD3" s="279"/>
      <c r="DE3" s="279"/>
      <c r="DF3" s="279"/>
      <c r="DG3" s="279"/>
      <c r="DH3" s="279"/>
      <c r="DI3" s="279"/>
      <c r="DJ3" s="279"/>
      <c r="DK3" s="279"/>
      <c r="DL3" s="279"/>
      <c r="DM3" s="279"/>
      <c r="DN3" s="279"/>
      <c r="DO3" s="279"/>
      <c r="DP3" s="279"/>
      <c r="DQ3" s="279"/>
      <c r="DR3" s="279"/>
      <c r="DS3" s="279"/>
      <c r="DT3" s="279"/>
      <c r="DU3" s="279"/>
      <c r="DV3" s="279"/>
      <c r="DW3" s="279"/>
      <c r="DX3" s="279"/>
      <c r="DY3" s="279"/>
      <c r="DZ3" s="279"/>
      <c r="EA3" s="279"/>
      <c r="EB3" s="279"/>
      <c r="EC3" s="279"/>
      <c r="ED3" s="279"/>
      <c r="EE3" s="279"/>
      <c r="EF3" s="279"/>
      <c r="EG3" s="279"/>
      <c r="EH3" s="279"/>
      <c r="EI3" s="279"/>
      <c r="EJ3" s="279"/>
      <c r="EK3" s="279"/>
      <c r="EL3" s="279"/>
      <c r="EM3" s="279"/>
      <c r="EN3" s="279"/>
      <c r="EO3" s="279"/>
      <c r="EP3" s="279"/>
      <c r="EQ3" s="279"/>
      <c r="ER3" s="279"/>
      <c r="ES3" s="279"/>
      <c r="ET3" s="279"/>
      <c r="EU3" s="279"/>
      <c r="EV3" s="279"/>
      <c r="EW3" s="279"/>
      <c r="EX3" s="279"/>
      <c r="EY3" s="279"/>
      <c r="EZ3" s="279"/>
      <c r="FA3" s="279"/>
      <c r="FB3" s="279"/>
      <c r="FC3" s="279"/>
      <c r="FD3" s="279"/>
      <c r="FE3" s="279"/>
      <c r="FF3" s="279"/>
      <c r="FG3" s="279"/>
      <c r="FH3" s="279"/>
      <c r="FI3" s="279"/>
      <c r="FJ3" s="279"/>
      <c r="FK3" s="279"/>
      <c r="FL3" s="279"/>
      <c r="FM3" s="279"/>
      <c r="FN3" s="279"/>
      <c r="FO3" s="279"/>
      <c r="FP3" s="279"/>
      <c r="FQ3" s="279"/>
      <c r="FR3" s="279"/>
      <c r="FS3" s="279"/>
      <c r="FT3" s="279"/>
      <c r="FU3" s="279"/>
      <c r="FV3" s="279"/>
      <c r="FW3" s="279"/>
      <c r="FX3" s="279"/>
      <c r="FY3" s="279"/>
      <c r="FZ3" s="279"/>
      <c r="GA3" s="279"/>
      <c r="GB3" s="279"/>
      <c r="GC3" s="279"/>
      <c r="GD3" s="279"/>
      <c r="GE3" s="279"/>
      <c r="GF3" s="279"/>
      <c r="GG3" s="279"/>
      <c r="GH3" s="279"/>
      <c r="GI3" s="279"/>
      <c r="GJ3" s="279"/>
      <c r="GK3" s="279"/>
      <c r="GL3" s="279"/>
      <c r="GM3" s="279"/>
      <c r="GN3" s="279"/>
      <c r="GO3" s="279"/>
      <c r="GP3" s="279"/>
      <c r="GQ3" s="279"/>
      <c r="GR3" s="279"/>
      <c r="GS3" s="279"/>
      <c r="GT3" s="279"/>
      <c r="GU3" s="279"/>
      <c r="GV3" s="279"/>
      <c r="GW3" s="279"/>
      <c r="GX3" s="279"/>
      <c r="GY3" s="279"/>
      <c r="GZ3" s="279"/>
      <c r="HA3" s="279"/>
      <c r="HB3" s="279"/>
      <c r="HC3" s="279"/>
      <c r="HD3" s="279"/>
      <c r="HE3" s="279"/>
      <c r="HF3" s="279"/>
      <c r="HG3" s="279"/>
      <c r="HH3" s="279"/>
      <c r="HI3" s="279"/>
      <c r="HJ3" s="279"/>
      <c r="HK3" s="279"/>
      <c r="HL3" s="279"/>
      <c r="HM3" s="279"/>
      <c r="HN3" s="279"/>
      <c r="HO3" s="279"/>
      <c r="HP3" s="279"/>
      <c r="HQ3" s="279"/>
      <c r="HR3" s="279"/>
      <c r="HS3" s="279"/>
      <c r="HT3" s="279"/>
      <c r="HU3" s="279"/>
      <c r="HV3" s="279"/>
      <c r="HW3" s="279"/>
      <c r="HX3" s="279"/>
      <c r="HY3" s="279"/>
      <c r="HZ3" s="279"/>
      <c r="IA3" s="279"/>
      <c r="IB3" s="279"/>
      <c r="IC3" s="279"/>
      <c r="ID3" s="279"/>
      <c r="IE3" s="279"/>
      <c r="IF3" s="279"/>
      <c r="IG3" s="279"/>
      <c r="IH3" s="279"/>
      <c r="II3" s="279"/>
      <c r="IJ3" s="279"/>
      <c r="IK3" s="279"/>
      <c r="IL3" s="279"/>
      <c r="IM3" s="279"/>
      <c r="IN3" s="279"/>
      <c r="IO3" s="279"/>
      <c r="IP3" s="279"/>
      <c r="IQ3" s="279"/>
      <c r="IR3" s="279"/>
      <c r="IS3" s="279"/>
      <c r="IT3" s="279"/>
      <c r="IU3" s="279"/>
      <c r="IV3" s="279"/>
      <c r="IW3" s="279"/>
      <c r="IX3" s="279"/>
      <c r="IY3" s="279"/>
      <c r="IZ3" s="279"/>
      <c r="JA3" s="279"/>
      <c r="JB3" s="279"/>
      <c r="JC3" s="279"/>
      <c r="JD3" s="279"/>
      <c r="JE3" s="279"/>
      <c r="JF3" s="279"/>
      <c r="JG3" s="279"/>
      <c r="JH3" s="279"/>
      <c r="JI3" s="279"/>
      <c r="JJ3" s="279"/>
      <c r="JK3" s="279"/>
      <c r="JL3" s="279"/>
      <c r="JM3" s="279"/>
      <c r="JN3" s="279"/>
      <c r="JO3" s="279"/>
      <c r="JP3" s="279"/>
      <c r="JQ3" s="279"/>
      <c r="JR3" s="279"/>
      <c r="JS3" s="279"/>
      <c r="JT3" s="279"/>
      <c r="JU3" s="279"/>
      <c r="JV3" s="279"/>
      <c r="JW3" s="279"/>
      <c r="JX3" s="279"/>
      <c r="JY3" s="279"/>
      <c r="JZ3" s="279"/>
      <c r="KA3" s="279"/>
      <c r="KB3" s="279"/>
      <c r="KC3" s="279"/>
      <c r="KD3" s="279"/>
      <c r="KE3" s="279"/>
      <c r="KF3" s="279"/>
      <c r="KG3" s="279"/>
      <c r="KH3" s="279"/>
      <c r="KI3" s="279"/>
      <c r="KJ3" s="279"/>
      <c r="KK3" s="279"/>
      <c r="KL3" s="279"/>
      <c r="KM3" s="279"/>
      <c r="KN3" s="279"/>
      <c r="KO3" s="279"/>
      <c r="KP3" s="279"/>
      <c r="KQ3" s="279"/>
      <c r="KR3" s="279"/>
      <c r="KS3" s="279"/>
      <c r="KT3" s="279"/>
      <c r="KU3" s="279"/>
      <c r="KV3" s="279"/>
      <c r="KW3" s="279"/>
      <c r="KX3" s="279"/>
      <c r="KY3" s="279"/>
      <c r="KZ3" s="279"/>
      <c r="LA3" s="279"/>
      <c r="LB3" s="279"/>
      <c r="LC3" s="279"/>
      <c r="LD3" s="279"/>
      <c r="LE3" s="279"/>
      <c r="LF3" s="279"/>
      <c r="LG3" s="279"/>
      <c r="LH3" s="279"/>
      <c r="LI3" s="279"/>
      <c r="LJ3" s="279"/>
      <c r="LK3" s="279"/>
      <c r="LL3" s="279"/>
      <c r="LM3" s="279"/>
      <c r="LN3" s="279"/>
      <c r="LO3" s="279"/>
      <c r="LP3" s="279"/>
      <c r="LQ3" s="279"/>
      <c r="LR3" s="279"/>
      <c r="LS3" s="279"/>
      <c r="LT3" s="279"/>
      <c r="LU3" s="279"/>
      <c r="LV3" s="279"/>
      <c r="LW3" s="279"/>
      <c r="LX3" s="279"/>
      <c r="LY3" s="279"/>
      <c r="LZ3" s="279"/>
      <c r="MA3" s="279"/>
      <c r="MB3" s="279"/>
      <c r="MC3" s="279"/>
      <c r="MD3" s="279"/>
      <c r="ME3" s="279"/>
      <c r="MF3" s="279"/>
      <c r="MG3" s="279"/>
      <c r="MH3" s="279"/>
      <c r="MI3" s="279"/>
      <c r="MJ3" s="279"/>
      <c r="MK3" s="279"/>
      <c r="ML3" s="279"/>
      <c r="MM3" s="279"/>
      <c r="MN3" s="279"/>
      <c r="MO3" s="279"/>
      <c r="MP3" s="279"/>
      <c r="MQ3" s="279"/>
      <c r="MR3" s="279"/>
      <c r="MS3" s="279"/>
      <c r="MT3" s="279"/>
      <c r="MU3" s="279"/>
      <c r="MV3" s="279"/>
      <c r="MW3" s="279"/>
      <c r="MX3" s="279"/>
      <c r="MY3" s="279"/>
      <c r="MZ3" s="279"/>
      <c r="NA3" s="279"/>
      <c r="NB3" s="279"/>
      <c r="NC3" s="279"/>
      <c r="ND3" s="279"/>
      <c r="NE3" s="279"/>
      <c r="NF3" s="279"/>
      <c r="NG3" s="279"/>
      <c r="NH3" s="279"/>
      <c r="NI3" s="279"/>
      <c r="NJ3" s="279"/>
      <c r="NK3" s="279"/>
      <c r="NL3" s="279"/>
      <c r="NM3" s="279"/>
      <c r="NN3" s="279"/>
      <c r="NO3" s="279"/>
      <c r="NP3" s="279"/>
      <c r="NQ3" s="279"/>
      <c r="NR3" s="279"/>
      <c r="NS3" s="279"/>
      <c r="NT3" s="279"/>
      <c r="NU3" s="279"/>
      <c r="NV3" s="279"/>
      <c r="NW3" s="279"/>
      <c r="NX3" s="279"/>
      <c r="NY3" s="279"/>
      <c r="NZ3" s="279"/>
      <c r="OA3" s="279"/>
      <c r="OB3" s="279"/>
      <c r="OC3" s="279"/>
      <c r="OD3" s="279"/>
      <c r="OE3" s="279"/>
      <c r="OF3" s="279"/>
      <c r="OG3" s="279"/>
      <c r="OH3" s="279"/>
      <c r="OI3" s="279"/>
      <c r="OJ3" s="279"/>
      <c r="OK3" s="279"/>
      <c r="OL3" s="279"/>
      <c r="OM3" s="279"/>
      <c r="ON3" s="279"/>
      <c r="OO3" s="279"/>
      <c r="OP3" s="279"/>
      <c r="OQ3" s="279"/>
      <c r="OR3" s="279"/>
      <c r="OS3" s="279"/>
      <c r="OT3" s="279"/>
      <c r="OU3" s="279"/>
      <c r="OV3" s="279"/>
      <c r="OW3" s="279"/>
      <c r="OX3" s="279"/>
      <c r="OY3" s="279"/>
      <c r="OZ3" s="279"/>
      <c r="PA3" s="279"/>
      <c r="PB3" s="279"/>
      <c r="PC3" s="279"/>
      <c r="PD3" s="279"/>
      <c r="PE3" s="279"/>
      <c r="PF3" s="279"/>
      <c r="PG3" s="279"/>
      <c r="PH3" s="279"/>
      <c r="PI3" s="279"/>
      <c r="PJ3" s="279"/>
      <c r="PK3" s="279"/>
      <c r="PL3" s="279"/>
      <c r="PM3" s="279"/>
      <c r="PN3" s="279"/>
      <c r="PO3" s="279"/>
      <c r="PP3" s="279"/>
      <c r="PQ3" s="279"/>
      <c r="PR3" s="279"/>
      <c r="PS3" s="279"/>
      <c r="PT3" s="279"/>
      <c r="PU3" s="279"/>
      <c r="PV3" s="279"/>
      <c r="PW3" s="279"/>
      <c r="PX3" s="279"/>
      <c r="PY3" s="279"/>
      <c r="PZ3" s="279"/>
      <c r="QA3" s="279"/>
      <c r="QB3" s="279"/>
      <c r="QC3" s="279"/>
      <c r="QD3" s="279"/>
      <c r="QE3" s="279"/>
      <c r="QF3" s="279"/>
      <c r="QG3" s="279"/>
      <c r="QH3" s="279"/>
      <c r="QI3" s="279"/>
      <c r="QJ3" s="279"/>
      <c r="QK3" s="279"/>
      <c r="QL3" s="279"/>
      <c r="QM3" s="279"/>
      <c r="QN3" s="279"/>
      <c r="QO3" s="279"/>
      <c r="QP3" s="279"/>
      <c r="QQ3" s="279"/>
      <c r="QR3" s="279"/>
      <c r="QS3" s="279"/>
      <c r="QT3" s="279"/>
      <c r="QU3" s="279"/>
      <c r="QV3" s="279"/>
      <c r="QW3" s="279"/>
      <c r="QX3" s="279"/>
      <c r="QY3" s="279"/>
      <c r="QZ3" s="279"/>
      <c r="RA3" s="279"/>
      <c r="RB3" s="279"/>
      <c r="RC3" s="279"/>
      <c r="RD3" s="279"/>
      <c r="RE3" s="279"/>
      <c r="RF3" s="279"/>
      <c r="RG3" s="279"/>
      <c r="RH3" s="279"/>
      <c r="RI3" s="279"/>
      <c r="RJ3" s="279"/>
      <c r="RK3" s="279"/>
      <c r="RL3" s="279"/>
      <c r="RM3" s="279"/>
      <c r="RN3" s="279"/>
      <c r="RO3" s="279"/>
      <c r="RP3" s="279"/>
      <c r="RQ3" s="279"/>
      <c r="RR3" s="279"/>
      <c r="RS3" s="279"/>
      <c r="RT3" s="279"/>
      <c r="RU3" s="279"/>
      <c r="RV3" s="279"/>
      <c r="RW3" s="279"/>
      <c r="RX3" s="279"/>
      <c r="RY3" s="279"/>
      <c r="RZ3" s="279"/>
      <c r="SA3" s="279"/>
      <c r="SB3" s="279"/>
      <c r="SC3" s="279"/>
      <c r="SD3" s="279"/>
      <c r="SE3" s="279"/>
      <c r="SF3" s="279"/>
      <c r="SG3" s="279"/>
      <c r="SH3" s="279"/>
      <c r="SI3" s="279"/>
      <c r="SJ3" s="279"/>
      <c r="SK3" s="279"/>
      <c r="SL3" s="279"/>
      <c r="SM3" s="279"/>
      <c r="SN3" s="279"/>
      <c r="SO3" s="279"/>
      <c r="SP3" s="279"/>
      <c r="SQ3" s="279"/>
      <c r="SR3" s="279"/>
      <c r="SS3" s="279"/>
      <c r="ST3" s="279"/>
      <c r="SU3" s="279"/>
      <c r="SV3" s="279"/>
      <c r="SW3" s="279"/>
      <c r="SX3" s="279"/>
      <c r="SY3" s="279"/>
      <c r="SZ3" s="279"/>
      <c r="TA3" s="279"/>
      <c r="TB3" s="279"/>
      <c r="TC3" s="279"/>
      <c r="TD3" s="279"/>
      <c r="TE3" s="279"/>
      <c r="TF3" s="279"/>
      <c r="TG3" s="279"/>
      <c r="TH3" s="279"/>
      <c r="TI3" s="279"/>
      <c r="TJ3" s="279"/>
      <c r="TK3" s="279"/>
      <c r="TL3" s="279"/>
      <c r="TM3" s="279"/>
      <c r="TN3" s="279"/>
      <c r="TO3" s="279"/>
      <c r="TP3" s="279"/>
      <c r="TQ3" s="279"/>
      <c r="TR3" s="279"/>
      <c r="TS3" s="279"/>
      <c r="TT3" s="279"/>
      <c r="TU3" s="279"/>
      <c r="TV3" s="279"/>
      <c r="TW3" s="279"/>
      <c r="TX3" s="279"/>
      <c r="TY3" s="279"/>
      <c r="TZ3" s="279"/>
      <c r="UA3" s="279"/>
      <c r="UB3" s="279"/>
      <c r="UC3" s="279"/>
      <c r="UD3" s="279"/>
      <c r="UE3" s="279"/>
      <c r="UF3" s="279"/>
      <c r="UG3" s="279"/>
      <c r="UH3" s="279"/>
      <c r="UI3" s="279"/>
      <c r="UJ3" s="279"/>
      <c r="UK3" s="279"/>
      <c r="UL3" s="279"/>
      <c r="UM3" s="279"/>
      <c r="UN3" s="279"/>
      <c r="UO3" s="279"/>
      <c r="UP3" s="279"/>
      <c r="UQ3" s="279"/>
      <c r="UR3" s="279"/>
      <c r="US3" s="279"/>
      <c r="UT3" s="279"/>
      <c r="UU3" s="279"/>
      <c r="UV3" s="279"/>
      <c r="UW3" s="279"/>
      <c r="UX3" s="279"/>
      <c r="UY3" s="279"/>
      <c r="UZ3" s="279"/>
      <c r="VA3" s="279"/>
      <c r="VB3" s="279"/>
      <c r="VC3" s="279"/>
      <c r="VD3" s="279"/>
      <c r="VE3" s="279"/>
      <c r="VF3" s="279"/>
      <c r="VG3" s="279"/>
      <c r="VH3" s="279"/>
      <c r="VI3" s="279"/>
      <c r="VJ3" s="279"/>
      <c r="VK3" s="279"/>
      <c r="VL3" s="279"/>
      <c r="VM3" s="279"/>
      <c r="VN3" s="279"/>
      <c r="VO3" s="279"/>
      <c r="VP3" s="279"/>
      <c r="VQ3" s="279"/>
      <c r="VR3" s="279"/>
      <c r="VS3" s="279"/>
      <c r="VT3" s="279"/>
      <c r="VU3" s="279"/>
      <c r="VV3" s="279"/>
      <c r="VW3" s="279"/>
      <c r="VX3" s="279"/>
      <c r="VY3" s="279"/>
      <c r="VZ3" s="279"/>
      <c r="WA3" s="279"/>
      <c r="WB3" s="279"/>
      <c r="WC3" s="279"/>
      <c r="WD3" s="279"/>
      <c r="WE3" s="279"/>
      <c r="WF3" s="279"/>
      <c r="WG3" s="279"/>
      <c r="WH3" s="279"/>
      <c r="WI3" s="279"/>
      <c r="WJ3" s="279"/>
      <c r="WK3" s="279"/>
      <c r="WL3" s="279"/>
      <c r="WM3" s="279"/>
      <c r="WN3" s="279"/>
      <c r="WO3" s="279"/>
      <c r="WP3" s="279"/>
      <c r="WQ3" s="279"/>
      <c r="WR3" s="279"/>
      <c r="WS3" s="279"/>
      <c r="WT3" s="279"/>
      <c r="WU3" s="279"/>
      <c r="WV3" s="279"/>
      <c r="WW3" s="279"/>
      <c r="WX3" s="279"/>
      <c r="WY3" s="279"/>
      <c r="WZ3" s="279"/>
      <c r="XA3" s="279"/>
      <c r="XB3" s="279"/>
      <c r="XC3" s="279"/>
      <c r="XD3" s="279"/>
      <c r="XE3" s="279"/>
      <c r="XF3" s="279"/>
      <c r="XG3" s="279"/>
      <c r="XH3" s="279"/>
      <c r="XI3" s="279"/>
      <c r="XJ3" s="279"/>
      <c r="XK3" s="279"/>
      <c r="XL3" s="279"/>
      <c r="XM3" s="279"/>
      <c r="XN3" s="279"/>
      <c r="XO3" s="279"/>
      <c r="XP3" s="279"/>
      <c r="XQ3" s="279"/>
      <c r="XR3" s="279"/>
      <c r="XS3" s="279"/>
      <c r="XT3" s="279"/>
      <c r="XU3" s="279"/>
      <c r="XV3" s="279"/>
      <c r="XW3" s="279"/>
      <c r="XX3" s="279"/>
      <c r="XY3" s="279"/>
      <c r="XZ3" s="279"/>
      <c r="YA3" s="279"/>
      <c r="YB3" s="279"/>
      <c r="YC3" s="279"/>
      <c r="YD3" s="279"/>
      <c r="YE3" s="279"/>
      <c r="YF3" s="279"/>
      <c r="YG3" s="279"/>
      <c r="YH3" s="279"/>
      <c r="YI3" s="279"/>
      <c r="YJ3" s="279"/>
      <c r="YK3" s="279"/>
      <c r="YL3" s="279"/>
      <c r="YM3" s="279"/>
      <c r="YN3" s="279"/>
      <c r="YO3" s="279"/>
      <c r="YP3" s="279"/>
      <c r="YQ3" s="279"/>
      <c r="YR3" s="279"/>
      <c r="YS3" s="279"/>
      <c r="YT3" s="279"/>
      <c r="YU3" s="279"/>
      <c r="YV3" s="279"/>
      <c r="YW3" s="279"/>
      <c r="YX3" s="279"/>
      <c r="YY3" s="279"/>
      <c r="YZ3" s="279"/>
      <c r="ZA3" s="279"/>
      <c r="ZB3" s="279"/>
      <c r="ZC3" s="279"/>
      <c r="ZD3" s="279"/>
      <c r="ZE3" s="279"/>
      <c r="ZF3" s="279"/>
      <c r="ZG3" s="279"/>
      <c r="ZH3" s="279"/>
      <c r="ZI3" s="279"/>
      <c r="ZJ3" s="279"/>
      <c r="ZK3" s="279"/>
      <c r="ZL3" s="279"/>
      <c r="ZM3" s="279"/>
      <c r="ZN3" s="279"/>
      <c r="ZO3" s="279"/>
      <c r="ZP3" s="279"/>
      <c r="ZQ3" s="279"/>
      <c r="ZR3" s="279"/>
      <c r="ZS3" s="279"/>
      <c r="ZT3" s="279"/>
      <c r="ZU3" s="279"/>
      <c r="ZV3" s="279"/>
      <c r="ZW3" s="279"/>
      <c r="ZX3" s="279"/>
      <c r="ZY3" s="279"/>
      <c r="ZZ3" s="279"/>
      <c r="AAA3" s="279"/>
      <c r="AAB3" s="279"/>
      <c r="AAC3" s="279"/>
      <c r="AAD3" s="279"/>
      <c r="AAE3" s="279"/>
      <c r="AAF3" s="279"/>
      <c r="AAG3" s="279"/>
      <c r="AAH3" s="279"/>
      <c r="AAI3" s="279"/>
      <c r="AAJ3" s="279"/>
      <c r="AAK3" s="279"/>
      <c r="AAL3" s="279"/>
      <c r="AAM3" s="279"/>
      <c r="AAN3" s="279"/>
      <c r="AAO3" s="279"/>
      <c r="AAP3" s="279"/>
      <c r="AAQ3" s="279"/>
      <c r="AAR3" s="279"/>
      <c r="AAS3" s="279"/>
      <c r="AAT3" s="279"/>
      <c r="AAU3" s="279"/>
      <c r="AAV3" s="279"/>
      <c r="AAW3" s="279"/>
      <c r="AAX3" s="279"/>
      <c r="AAY3" s="279"/>
      <c r="AAZ3" s="279"/>
      <c r="ABA3" s="279"/>
      <c r="ABB3" s="279"/>
      <c r="ABC3" s="279"/>
      <c r="ABD3" s="279"/>
      <c r="ABE3" s="279"/>
      <c r="ABF3" s="279"/>
      <c r="ABG3" s="279"/>
      <c r="ABH3" s="279"/>
      <c r="ABI3" s="279"/>
      <c r="ABJ3" s="279"/>
      <c r="ABK3" s="279"/>
      <c r="ABL3" s="279"/>
      <c r="ABM3" s="279"/>
      <c r="ABN3" s="279"/>
      <c r="ABO3" s="279"/>
      <c r="ABP3" s="279"/>
      <c r="ABQ3" s="279"/>
      <c r="ABR3" s="279"/>
      <c r="ABS3" s="279"/>
      <c r="ABT3" s="279"/>
      <c r="ABU3" s="279"/>
      <c r="ABV3" s="279"/>
      <c r="ABW3" s="279"/>
      <c r="ABX3" s="279"/>
      <c r="ABY3" s="279"/>
      <c r="ABZ3" s="279"/>
      <c r="ACA3" s="279"/>
      <c r="ACB3" s="279"/>
      <c r="ACC3" s="279"/>
      <c r="ACD3" s="279"/>
      <c r="ACE3" s="279"/>
      <c r="ACF3" s="279"/>
      <c r="ACG3" s="279"/>
      <c r="ACH3" s="279"/>
      <c r="ACI3" s="279"/>
      <c r="ACJ3" s="279"/>
      <c r="ACK3" s="279"/>
      <c r="ACL3" s="279"/>
      <c r="ACM3" s="279"/>
      <c r="ACN3" s="279"/>
      <c r="ACO3" s="279"/>
      <c r="ACP3" s="279"/>
      <c r="ACQ3" s="279"/>
      <c r="ACR3" s="279"/>
      <c r="ACS3" s="279"/>
      <c r="ACT3" s="279"/>
      <c r="ACU3" s="279"/>
      <c r="ACV3" s="279"/>
      <c r="ACW3" s="279"/>
      <c r="ACX3" s="279"/>
      <c r="ACY3" s="279"/>
      <c r="ACZ3" s="279"/>
      <c r="ADA3" s="279"/>
      <c r="ADB3" s="279"/>
      <c r="ADC3" s="279"/>
      <c r="ADD3" s="279"/>
      <c r="ADE3" s="279"/>
      <c r="ADF3" s="279"/>
      <c r="ADG3" s="279"/>
      <c r="ADH3" s="279"/>
      <c r="ADI3" s="279"/>
      <c r="ADJ3" s="279"/>
      <c r="ADK3" s="279"/>
      <c r="ADL3" s="279"/>
      <c r="ADM3" s="279"/>
      <c r="ADN3" s="279"/>
      <c r="ADO3" s="279"/>
      <c r="ADP3" s="279"/>
      <c r="ADQ3" s="279"/>
      <c r="ADR3" s="279"/>
      <c r="ADS3" s="279"/>
      <c r="ADT3" s="279"/>
      <c r="ADU3" s="279"/>
      <c r="ADV3" s="279"/>
      <c r="ADW3" s="279"/>
      <c r="ADX3" s="279"/>
      <c r="ADY3" s="279"/>
      <c r="ADZ3" s="279"/>
      <c r="AEA3" s="279"/>
      <c r="AEB3" s="279"/>
      <c r="AEC3" s="279"/>
      <c r="AED3" s="279"/>
      <c r="AEE3" s="279"/>
      <c r="AEF3" s="279"/>
      <c r="AEG3" s="279"/>
      <c r="AEH3" s="279"/>
      <c r="AEI3" s="279"/>
      <c r="AEJ3" s="279"/>
      <c r="AEK3" s="279"/>
      <c r="AEL3" s="279"/>
      <c r="AEM3" s="279"/>
      <c r="AEN3" s="279"/>
      <c r="AEO3" s="279"/>
      <c r="AEP3" s="279"/>
      <c r="AEQ3" s="279"/>
      <c r="AER3" s="279"/>
      <c r="AES3" s="279"/>
      <c r="AET3" s="279"/>
      <c r="AEU3" s="279"/>
      <c r="AEV3" s="279"/>
      <c r="AEW3" s="279"/>
      <c r="AEX3" s="279"/>
      <c r="AEY3" s="279"/>
      <c r="AEZ3" s="279"/>
      <c r="AFA3" s="279"/>
      <c r="AFB3" s="279"/>
      <c r="AFC3" s="279"/>
      <c r="AFD3" s="279"/>
      <c r="AFE3" s="279"/>
      <c r="AFF3" s="279"/>
      <c r="AFG3" s="279"/>
      <c r="AFH3" s="279"/>
      <c r="AFI3" s="279"/>
      <c r="AFJ3" s="279"/>
      <c r="AFK3" s="279"/>
      <c r="AFL3" s="279"/>
      <c r="AFM3" s="279"/>
      <c r="AFN3" s="279"/>
      <c r="AFO3" s="279"/>
      <c r="AFP3" s="279"/>
      <c r="AFQ3" s="279"/>
      <c r="AFR3" s="279"/>
      <c r="AFS3" s="279"/>
      <c r="AFT3" s="279"/>
      <c r="AFU3" s="279"/>
      <c r="AFV3" s="279"/>
      <c r="AFW3" s="279"/>
      <c r="AFX3" s="279"/>
      <c r="AFY3" s="279"/>
      <c r="AFZ3" s="279"/>
      <c r="AGA3" s="279"/>
      <c r="AGB3" s="279"/>
      <c r="AGC3" s="279"/>
      <c r="AGD3" s="279"/>
      <c r="AGE3" s="279"/>
      <c r="AGF3" s="279"/>
      <c r="AGG3" s="279"/>
      <c r="AGH3" s="279"/>
      <c r="AGI3" s="279"/>
      <c r="AGJ3" s="279"/>
      <c r="AGK3" s="279"/>
      <c r="AGL3" s="279"/>
      <c r="AGM3" s="279"/>
      <c r="AGN3" s="279"/>
      <c r="AGO3" s="279"/>
      <c r="AGP3" s="279"/>
      <c r="AGQ3" s="279"/>
      <c r="AGR3" s="279"/>
      <c r="AGS3" s="279"/>
      <c r="AGT3" s="279"/>
      <c r="AGU3" s="279"/>
      <c r="AGV3" s="279"/>
      <c r="AGW3" s="279"/>
      <c r="AGX3" s="279"/>
      <c r="AGY3" s="279"/>
      <c r="AGZ3" s="279"/>
      <c r="AHA3" s="279"/>
      <c r="AHB3" s="279"/>
      <c r="AHC3" s="279"/>
      <c r="AHD3" s="279"/>
      <c r="AHE3" s="279"/>
      <c r="AHF3" s="279"/>
      <c r="AHG3" s="279"/>
      <c r="AHH3" s="279"/>
      <c r="AHI3" s="279"/>
      <c r="AHJ3" s="279"/>
      <c r="AHK3" s="279"/>
      <c r="AHL3" s="279"/>
      <c r="AHM3" s="279"/>
      <c r="AHN3" s="279"/>
      <c r="AHO3" s="279"/>
      <c r="AHP3" s="279"/>
      <c r="AHQ3" s="279"/>
      <c r="AHR3" s="279"/>
      <c r="AHS3" s="279"/>
      <c r="AHT3" s="279"/>
      <c r="AHU3" s="279"/>
      <c r="AHV3" s="279"/>
      <c r="AHW3" s="279"/>
      <c r="AHX3" s="279"/>
      <c r="AHY3" s="279"/>
      <c r="AHZ3" s="279"/>
      <c r="AIA3" s="279"/>
      <c r="AIB3" s="279"/>
      <c r="AIC3" s="279"/>
      <c r="AID3" s="279"/>
      <c r="AIE3" s="279"/>
      <c r="AIF3" s="279"/>
      <c r="AIG3" s="279"/>
      <c r="AIH3" s="279"/>
      <c r="AII3" s="279"/>
      <c r="AIJ3" s="279"/>
      <c r="AIK3" s="279"/>
      <c r="AIL3" s="279"/>
      <c r="AIM3" s="279"/>
      <c r="AIN3" s="279"/>
      <c r="AIO3" s="279"/>
      <c r="AIP3" s="279"/>
      <c r="AIQ3" s="279"/>
      <c r="AIR3" s="279"/>
      <c r="AIS3" s="279"/>
      <c r="AIT3" s="279"/>
      <c r="AIU3" s="279"/>
      <c r="AIV3" s="279"/>
      <c r="AIW3" s="279"/>
      <c r="AIX3" s="279"/>
      <c r="AIY3" s="279"/>
      <c r="AIZ3" s="279"/>
      <c r="AJA3" s="279"/>
      <c r="AJB3" s="279"/>
      <c r="AJC3" s="279"/>
      <c r="AJD3" s="279"/>
      <c r="AJE3" s="279"/>
      <c r="AJF3" s="279"/>
      <c r="AJG3" s="279"/>
      <c r="AJH3" s="279"/>
      <c r="AJI3" s="279"/>
      <c r="AJJ3" s="279"/>
      <c r="AJK3" s="279"/>
      <c r="AJL3" s="279"/>
      <c r="AJM3" s="279"/>
      <c r="AJN3" s="279"/>
      <c r="AJO3" s="279"/>
      <c r="AJP3" s="279"/>
      <c r="AJQ3" s="279"/>
      <c r="AJR3" s="279"/>
      <c r="AJS3" s="279"/>
      <c r="AJT3" s="279"/>
      <c r="AJU3" s="279"/>
      <c r="AJV3" s="279"/>
      <c r="AJW3" s="279"/>
      <c r="AJX3" s="279"/>
      <c r="AJY3" s="279"/>
      <c r="AJZ3" s="279"/>
      <c r="AKA3" s="279"/>
      <c r="AKB3" s="279"/>
      <c r="AKC3" s="279"/>
      <c r="AKD3" s="279"/>
      <c r="AKE3" s="279"/>
      <c r="AKF3" s="279"/>
      <c r="AKG3" s="279"/>
      <c r="AKH3" s="279"/>
      <c r="AKI3" s="279"/>
      <c r="AKJ3" s="279"/>
      <c r="AKK3" s="279"/>
      <c r="AKL3" s="279"/>
      <c r="AKM3" s="279"/>
      <c r="AKN3" s="279"/>
      <c r="AKO3" s="279"/>
      <c r="AKP3" s="279"/>
      <c r="AKQ3" s="279"/>
      <c r="AKR3" s="279"/>
      <c r="AKS3" s="279"/>
      <c r="AKT3" s="279"/>
      <c r="AKU3" s="279"/>
      <c r="AKV3" s="279"/>
      <c r="AKW3" s="279"/>
      <c r="AKX3" s="279"/>
      <c r="AKY3" s="279"/>
      <c r="AKZ3" s="279"/>
      <c r="ALA3" s="279"/>
      <c r="ALB3" s="279"/>
      <c r="ALC3" s="279"/>
      <c r="ALD3" s="279"/>
      <c r="ALE3" s="279"/>
      <c r="ALF3" s="279"/>
      <c r="ALG3" s="279"/>
      <c r="ALH3" s="279"/>
      <c r="ALI3" s="279"/>
      <c r="ALJ3" s="279"/>
      <c r="ALK3" s="279"/>
      <c r="ALL3" s="279"/>
      <c r="ALM3" s="279"/>
      <c r="ALN3" s="279"/>
      <c r="ALO3" s="279"/>
      <c r="ALP3" s="279"/>
      <c r="ALQ3" s="279"/>
      <c r="ALR3" s="279"/>
      <c r="ALS3" s="279"/>
      <c r="ALT3" s="279"/>
      <c r="ALU3" s="279"/>
      <c r="ALV3" s="279"/>
      <c r="ALW3" s="279"/>
      <c r="ALX3" s="279"/>
      <c r="ALY3" s="279"/>
      <c r="ALZ3" s="279"/>
      <c r="AMA3" s="279"/>
      <c r="AMB3" s="279"/>
      <c r="AMC3" s="279"/>
      <c r="AMD3" s="279"/>
      <c r="AME3" s="279"/>
      <c r="AMF3" s="279"/>
      <c r="AMG3" s="279"/>
      <c r="AMH3" s="279"/>
      <c r="AMI3" s="279"/>
      <c r="AMJ3" s="279"/>
      <c r="AMK3" s="279"/>
      <c r="AML3" s="279"/>
      <c r="AMM3" s="279"/>
      <c r="AMN3" s="279"/>
      <c r="AMO3" s="279"/>
      <c r="AMP3" s="279"/>
      <c r="AMQ3" s="279"/>
      <c r="AMR3" s="279"/>
      <c r="AMS3" s="279"/>
      <c r="AMT3" s="279"/>
      <c r="AMU3" s="279"/>
      <c r="AMV3" s="279"/>
      <c r="AMW3" s="279"/>
      <c r="AMX3" s="279"/>
      <c r="AMY3" s="279"/>
      <c r="AMZ3" s="279"/>
      <c r="ANA3" s="279"/>
      <c r="ANB3" s="279"/>
      <c r="ANC3" s="279"/>
      <c r="AND3" s="279"/>
      <c r="ANE3" s="279"/>
      <c r="ANF3" s="279"/>
      <c r="ANG3" s="279"/>
      <c r="ANH3" s="279"/>
      <c r="ANI3" s="279"/>
      <c r="ANJ3" s="279"/>
      <c r="ANK3" s="279"/>
      <c r="ANL3" s="279"/>
      <c r="ANM3" s="279"/>
      <c r="ANN3" s="279"/>
      <c r="ANO3" s="279"/>
      <c r="ANP3" s="279"/>
      <c r="ANQ3" s="279"/>
      <c r="ANR3" s="279"/>
      <c r="ANS3" s="279"/>
      <c r="ANT3" s="279"/>
      <c r="ANU3" s="279"/>
      <c r="ANV3" s="279"/>
      <c r="ANW3" s="279"/>
      <c r="ANX3" s="279"/>
      <c r="ANY3" s="279"/>
      <c r="ANZ3" s="279"/>
      <c r="AOA3" s="279"/>
      <c r="AOB3" s="279"/>
      <c r="AOC3" s="279"/>
      <c r="AOD3" s="279"/>
      <c r="AOE3" s="279"/>
      <c r="AOF3" s="279"/>
      <c r="AOG3" s="279"/>
      <c r="AOH3" s="279"/>
      <c r="AOI3" s="279"/>
      <c r="AOJ3" s="279"/>
      <c r="AOK3" s="279"/>
      <c r="AOL3" s="279"/>
      <c r="AOM3" s="279"/>
      <c r="AON3" s="279"/>
      <c r="AOO3" s="279"/>
      <c r="AOP3" s="279"/>
      <c r="AOQ3" s="279"/>
      <c r="AOR3" s="279"/>
      <c r="AOS3" s="279"/>
      <c r="AOT3" s="279"/>
      <c r="AOU3" s="279"/>
      <c r="AOV3" s="279"/>
      <c r="AOW3" s="279"/>
      <c r="AOX3" s="279"/>
      <c r="AOY3" s="279"/>
      <c r="AOZ3" s="279"/>
      <c r="APA3" s="279"/>
      <c r="APB3" s="279"/>
      <c r="APC3" s="279"/>
      <c r="APD3" s="279"/>
      <c r="APE3" s="279"/>
      <c r="APF3" s="279"/>
      <c r="APG3" s="279"/>
      <c r="APH3" s="279"/>
      <c r="API3" s="279"/>
      <c r="APJ3" s="279"/>
      <c r="APK3" s="279"/>
      <c r="APL3" s="279"/>
      <c r="APM3" s="279"/>
      <c r="APN3" s="279"/>
      <c r="APO3" s="279"/>
      <c r="APP3" s="279"/>
      <c r="APQ3" s="279"/>
      <c r="APR3" s="279"/>
      <c r="APS3" s="279"/>
      <c r="APT3" s="279"/>
      <c r="APU3" s="279"/>
      <c r="APV3" s="279"/>
      <c r="APW3" s="279"/>
      <c r="APX3" s="279"/>
      <c r="APY3" s="279"/>
      <c r="APZ3" s="279"/>
      <c r="AQA3" s="279"/>
      <c r="AQB3" s="279"/>
      <c r="AQC3" s="279"/>
      <c r="AQD3" s="279"/>
      <c r="AQE3" s="279"/>
      <c r="AQF3" s="279"/>
      <c r="AQG3" s="279"/>
      <c r="AQH3" s="279"/>
      <c r="AQI3" s="279"/>
      <c r="AQJ3" s="279"/>
      <c r="AQK3" s="279"/>
      <c r="AQL3" s="279"/>
      <c r="AQM3" s="279"/>
      <c r="AQN3" s="279"/>
      <c r="AQO3" s="279"/>
      <c r="AQP3" s="279"/>
      <c r="AQQ3" s="279"/>
      <c r="AQR3" s="279"/>
      <c r="AQS3" s="279"/>
      <c r="AQT3" s="279"/>
      <c r="AQU3" s="279"/>
      <c r="AQV3" s="279"/>
      <c r="AQW3" s="279"/>
      <c r="AQX3" s="279"/>
      <c r="AQY3" s="279"/>
      <c r="AQZ3" s="279"/>
      <c r="ARA3" s="279"/>
      <c r="ARB3" s="279"/>
      <c r="ARC3" s="279"/>
      <c r="ARD3" s="279"/>
      <c r="ARE3" s="279"/>
      <c r="ARF3" s="279"/>
      <c r="ARG3" s="279"/>
      <c r="ARH3" s="279"/>
      <c r="ARI3" s="279"/>
      <c r="ARJ3" s="279"/>
      <c r="ARK3" s="279"/>
      <c r="ARL3" s="279"/>
      <c r="ARM3" s="279"/>
      <c r="ARN3" s="279"/>
      <c r="ARO3" s="279"/>
      <c r="ARP3" s="279"/>
      <c r="ARQ3" s="279"/>
      <c r="ARR3" s="279"/>
      <c r="ARS3" s="279"/>
      <c r="ART3" s="279"/>
      <c r="ARU3" s="279"/>
      <c r="ARV3" s="279"/>
      <c r="ARW3" s="279"/>
      <c r="ARX3" s="279"/>
      <c r="ARY3" s="279"/>
      <c r="ARZ3" s="279"/>
      <c r="ASA3" s="279"/>
      <c r="ASB3" s="279"/>
      <c r="ASC3" s="279"/>
      <c r="ASD3" s="279"/>
      <c r="ASE3" s="279"/>
      <c r="ASF3" s="279"/>
      <c r="ASG3" s="279"/>
      <c r="ASH3" s="279"/>
      <c r="ASI3" s="279"/>
      <c r="ASJ3" s="279"/>
      <c r="ASK3" s="279"/>
      <c r="ASL3" s="279"/>
      <c r="ASM3" s="279"/>
      <c r="ASN3" s="279"/>
      <c r="ASO3" s="279"/>
      <c r="ASP3" s="279"/>
      <c r="ASQ3" s="279"/>
      <c r="ASR3" s="279"/>
      <c r="ASS3" s="279"/>
      <c r="AST3" s="279"/>
      <c r="ASU3" s="279"/>
      <c r="ASV3" s="279"/>
      <c r="ASW3" s="279"/>
      <c r="ASX3" s="279"/>
      <c r="ASY3" s="279"/>
      <c r="ASZ3" s="279"/>
      <c r="ATA3" s="279"/>
      <c r="ATB3" s="279"/>
      <c r="ATC3" s="279"/>
      <c r="ATD3" s="279"/>
      <c r="ATE3" s="279"/>
      <c r="ATF3" s="279"/>
      <c r="ATG3" s="279"/>
      <c r="ATH3" s="279"/>
      <c r="ATI3" s="279"/>
      <c r="ATJ3" s="279"/>
      <c r="ATK3" s="279"/>
      <c r="ATL3" s="279"/>
      <c r="ATM3" s="279"/>
      <c r="ATN3" s="279"/>
      <c r="ATO3" s="279"/>
      <c r="ATP3" s="279"/>
      <c r="ATQ3" s="279"/>
      <c r="ATR3" s="279"/>
      <c r="ATS3" s="279"/>
      <c r="ATT3" s="279"/>
      <c r="ATU3" s="279"/>
      <c r="ATV3" s="279"/>
      <c r="ATW3" s="279"/>
      <c r="ATX3" s="279"/>
      <c r="ATY3" s="279"/>
      <c r="ATZ3" s="279"/>
      <c r="AUA3" s="279"/>
      <c r="AUB3" s="279"/>
      <c r="AUC3" s="279"/>
      <c r="AUD3" s="279"/>
      <c r="AUE3" s="279"/>
      <c r="AUF3" s="279"/>
      <c r="AUG3" s="279"/>
      <c r="AUH3" s="279"/>
      <c r="AUI3" s="279"/>
      <c r="AUJ3" s="279"/>
      <c r="AUK3" s="279"/>
      <c r="AUL3" s="279"/>
      <c r="AUM3" s="279"/>
      <c r="AUN3" s="279"/>
      <c r="AUO3" s="279"/>
      <c r="AUP3" s="279"/>
      <c r="AUQ3" s="279"/>
      <c r="AUR3" s="279"/>
      <c r="AUS3" s="279"/>
      <c r="AUT3" s="279"/>
      <c r="AUU3" s="279"/>
      <c r="AUV3" s="279"/>
      <c r="AUW3" s="279"/>
      <c r="AUX3" s="279"/>
      <c r="AUY3" s="279"/>
      <c r="AUZ3" s="279"/>
      <c r="AVA3" s="279"/>
      <c r="AVB3" s="279"/>
      <c r="AVC3" s="279"/>
      <c r="AVD3" s="279"/>
      <c r="AVE3" s="279"/>
      <c r="AVF3" s="279"/>
      <c r="AVG3" s="279"/>
      <c r="AVH3" s="279"/>
      <c r="AVI3" s="279"/>
      <c r="AVJ3" s="279"/>
      <c r="AVK3" s="279"/>
      <c r="AVL3" s="279"/>
      <c r="AVM3" s="279"/>
      <c r="AVN3" s="279"/>
      <c r="AVO3" s="279"/>
      <c r="AVP3" s="279"/>
      <c r="AVQ3" s="279"/>
      <c r="AVR3" s="279"/>
      <c r="AVS3" s="279"/>
      <c r="AVT3" s="279"/>
      <c r="AVU3" s="279"/>
      <c r="AVV3" s="279"/>
      <c r="AVW3" s="279"/>
      <c r="AVX3" s="279"/>
      <c r="AVY3" s="279"/>
      <c r="AVZ3" s="279"/>
      <c r="AWA3" s="279"/>
      <c r="AWB3" s="279"/>
      <c r="AWC3" s="279"/>
      <c r="AWD3" s="279"/>
      <c r="AWE3" s="279"/>
      <c r="AWF3" s="279"/>
      <c r="AWG3" s="279"/>
      <c r="AWH3" s="279"/>
      <c r="AWI3" s="279"/>
      <c r="AWJ3" s="279"/>
      <c r="AWK3" s="279"/>
      <c r="AWL3" s="279"/>
      <c r="AWM3" s="279"/>
      <c r="AWN3" s="279"/>
      <c r="AWO3" s="279"/>
      <c r="AWP3" s="279"/>
      <c r="AWQ3" s="279"/>
      <c r="AWR3" s="279"/>
      <c r="AWS3" s="279"/>
      <c r="AWT3" s="279"/>
      <c r="AWU3" s="279"/>
      <c r="AWV3" s="279"/>
      <c r="AWW3" s="279"/>
      <c r="AWX3" s="279"/>
      <c r="AWY3" s="279"/>
      <c r="AWZ3" s="279"/>
      <c r="AXA3" s="279"/>
      <c r="AXB3" s="279"/>
      <c r="AXC3" s="279"/>
      <c r="AXD3" s="279"/>
      <c r="AXE3" s="279"/>
      <c r="AXF3" s="279"/>
      <c r="AXG3" s="279"/>
      <c r="AXH3" s="279"/>
      <c r="AXI3" s="279"/>
      <c r="AXJ3" s="279"/>
      <c r="AXK3" s="279"/>
      <c r="AXL3" s="279"/>
      <c r="AXM3" s="279"/>
      <c r="AXN3" s="279"/>
      <c r="AXO3" s="279"/>
      <c r="AXP3" s="279"/>
      <c r="AXQ3" s="279"/>
      <c r="AXR3" s="279"/>
      <c r="AXS3" s="279"/>
      <c r="AXT3" s="279"/>
      <c r="AXU3" s="279"/>
      <c r="AXV3" s="279"/>
      <c r="AXW3" s="279"/>
      <c r="AXX3" s="279"/>
      <c r="AXY3" s="279"/>
      <c r="AXZ3" s="279"/>
      <c r="AYA3" s="279"/>
      <c r="AYB3" s="279"/>
      <c r="AYC3" s="279"/>
      <c r="AYD3" s="279"/>
      <c r="AYE3" s="279"/>
      <c r="AYF3" s="279"/>
      <c r="AYG3" s="279"/>
      <c r="AYH3" s="279"/>
      <c r="AYI3" s="279"/>
      <c r="AYJ3" s="279"/>
      <c r="AYK3" s="279"/>
      <c r="AYL3" s="279"/>
      <c r="AYM3" s="279"/>
      <c r="AYN3" s="279"/>
      <c r="AYO3" s="279"/>
      <c r="AYP3" s="279"/>
      <c r="AYQ3" s="279"/>
      <c r="AYR3" s="279"/>
      <c r="AYS3" s="279"/>
      <c r="AYT3" s="279"/>
      <c r="AYU3" s="279"/>
      <c r="AYV3" s="279"/>
      <c r="AYW3" s="279"/>
      <c r="AYX3" s="279"/>
      <c r="AYY3" s="279"/>
      <c r="AYZ3" s="279"/>
      <c r="AZA3" s="279"/>
      <c r="AZB3" s="279"/>
      <c r="AZC3" s="279"/>
      <c r="AZD3" s="279"/>
      <c r="AZE3" s="279"/>
      <c r="AZF3" s="279"/>
      <c r="AZG3" s="279"/>
      <c r="AZH3" s="279"/>
      <c r="AZI3" s="279"/>
      <c r="AZJ3" s="279"/>
      <c r="AZK3" s="279"/>
      <c r="AZL3" s="279"/>
      <c r="AZM3" s="279"/>
      <c r="AZN3" s="279"/>
      <c r="AZO3" s="279"/>
      <c r="AZP3" s="279"/>
      <c r="AZQ3" s="279"/>
      <c r="AZR3" s="279"/>
      <c r="AZS3" s="279"/>
      <c r="AZT3" s="279"/>
      <c r="AZU3" s="279"/>
      <c r="AZV3" s="279"/>
      <c r="AZW3" s="279"/>
      <c r="AZX3" s="279"/>
      <c r="AZY3" s="279"/>
      <c r="AZZ3" s="279"/>
      <c r="BAA3" s="279"/>
      <c r="BAB3" s="279"/>
      <c r="BAC3" s="279"/>
      <c r="BAD3" s="279"/>
      <c r="BAE3" s="279"/>
      <c r="BAF3" s="279"/>
      <c r="BAG3" s="279"/>
      <c r="BAH3" s="279"/>
      <c r="BAI3" s="279"/>
      <c r="BAJ3" s="279"/>
      <c r="BAK3" s="279"/>
      <c r="BAL3" s="279"/>
      <c r="BAM3" s="279"/>
      <c r="BAN3" s="279"/>
      <c r="BAO3" s="279"/>
      <c r="BAP3" s="279"/>
      <c r="BAQ3" s="279"/>
      <c r="BAR3" s="279"/>
      <c r="BAS3" s="279"/>
      <c r="BAT3" s="279"/>
      <c r="BAU3" s="279"/>
      <c r="BAV3" s="279"/>
      <c r="BAW3" s="279"/>
      <c r="BAX3" s="279"/>
      <c r="BAY3" s="279"/>
      <c r="BAZ3" s="279"/>
      <c r="BBA3" s="279"/>
      <c r="BBB3" s="279"/>
      <c r="BBC3" s="279"/>
      <c r="BBD3" s="279"/>
      <c r="BBE3" s="279"/>
      <c r="BBF3" s="279"/>
      <c r="BBG3" s="279"/>
      <c r="BBH3" s="279"/>
      <c r="BBI3" s="279"/>
      <c r="BBJ3" s="279"/>
      <c r="BBK3" s="279"/>
      <c r="BBL3" s="279"/>
      <c r="BBM3" s="279"/>
      <c r="BBN3" s="279"/>
      <c r="BBO3" s="279"/>
      <c r="BBP3" s="279"/>
      <c r="BBQ3" s="279"/>
      <c r="BBR3" s="279"/>
      <c r="BBS3" s="279"/>
      <c r="BBT3" s="279"/>
      <c r="BBU3" s="279"/>
      <c r="BBV3" s="279"/>
      <c r="BBW3" s="279"/>
      <c r="BBX3" s="279"/>
      <c r="BBY3" s="279"/>
      <c r="BBZ3" s="279"/>
      <c r="BCA3" s="279"/>
      <c r="BCB3" s="279"/>
      <c r="BCC3" s="279"/>
      <c r="BCD3" s="279"/>
      <c r="BCE3" s="279"/>
      <c r="BCF3" s="279"/>
      <c r="BCG3" s="279"/>
      <c r="BCH3" s="279"/>
      <c r="BCI3" s="279"/>
      <c r="BCJ3" s="279"/>
      <c r="BCK3" s="279"/>
      <c r="BCL3" s="279"/>
      <c r="BCM3" s="279"/>
      <c r="BCN3" s="279"/>
      <c r="BCO3" s="279"/>
      <c r="BCP3" s="279"/>
      <c r="BCQ3" s="279"/>
      <c r="BCR3" s="279"/>
      <c r="BCS3" s="279"/>
      <c r="BCT3" s="279"/>
      <c r="BCU3" s="279"/>
      <c r="BCV3" s="279"/>
      <c r="BCW3" s="279"/>
      <c r="BCX3" s="279"/>
      <c r="BCY3" s="279"/>
      <c r="BCZ3" s="279"/>
      <c r="BDA3" s="279"/>
      <c r="BDB3" s="279"/>
      <c r="BDC3" s="279"/>
      <c r="BDD3" s="279"/>
      <c r="BDE3" s="279"/>
      <c r="BDF3" s="279"/>
      <c r="BDG3" s="279"/>
      <c r="BDH3" s="279"/>
      <c r="BDI3" s="279"/>
      <c r="BDJ3" s="279"/>
      <c r="BDK3" s="279"/>
      <c r="BDL3" s="279"/>
      <c r="BDM3" s="279"/>
      <c r="BDN3" s="279"/>
      <c r="BDO3" s="279"/>
      <c r="BDP3" s="279"/>
      <c r="BDQ3" s="279"/>
      <c r="BDR3" s="279"/>
      <c r="BDS3" s="279"/>
      <c r="BDT3" s="279"/>
      <c r="BDU3" s="279"/>
      <c r="BDV3" s="279"/>
      <c r="BDW3" s="279"/>
      <c r="BDX3" s="279"/>
      <c r="BDY3" s="279"/>
      <c r="BDZ3" s="279"/>
      <c r="BEA3" s="279"/>
      <c r="BEB3" s="279"/>
      <c r="BEC3" s="279"/>
      <c r="BED3" s="279"/>
      <c r="BEE3" s="279"/>
      <c r="BEF3" s="279"/>
      <c r="BEG3" s="279"/>
      <c r="BEH3" s="279"/>
      <c r="BEI3" s="279"/>
      <c r="BEJ3" s="279"/>
      <c r="BEK3" s="279"/>
      <c r="BEL3" s="279"/>
      <c r="BEM3" s="279"/>
      <c r="BEN3" s="279"/>
      <c r="BEO3" s="279"/>
      <c r="BEP3" s="279"/>
      <c r="BEQ3" s="279"/>
      <c r="BER3" s="279"/>
      <c r="BES3" s="279"/>
      <c r="BET3" s="279"/>
      <c r="BEU3" s="279"/>
      <c r="BEV3" s="279"/>
      <c r="BEW3" s="279"/>
      <c r="BEX3" s="279"/>
      <c r="BEY3" s="279"/>
      <c r="BEZ3" s="279"/>
      <c r="BFA3" s="279"/>
      <c r="BFB3" s="279"/>
      <c r="BFC3" s="279"/>
      <c r="BFD3" s="279"/>
      <c r="BFE3" s="279"/>
      <c r="BFF3" s="279"/>
      <c r="BFG3" s="279"/>
      <c r="BFH3" s="279"/>
      <c r="BFI3" s="279"/>
      <c r="BFJ3" s="279"/>
      <c r="BFK3" s="279"/>
      <c r="BFL3" s="279"/>
      <c r="BFM3" s="279"/>
      <c r="BFN3" s="279"/>
      <c r="BFO3" s="279"/>
      <c r="BFP3" s="279"/>
      <c r="BFQ3" s="279"/>
      <c r="BFR3" s="279"/>
      <c r="BFS3" s="279"/>
      <c r="BFT3" s="279"/>
      <c r="BFU3" s="279"/>
      <c r="BFV3" s="279"/>
      <c r="BFW3" s="279"/>
      <c r="BFX3" s="279"/>
      <c r="BFY3" s="279"/>
      <c r="BFZ3" s="279"/>
      <c r="BGA3" s="279"/>
      <c r="BGB3" s="279"/>
      <c r="BGC3" s="279"/>
      <c r="BGD3" s="279"/>
      <c r="BGE3" s="279"/>
      <c r="BGF3" s="279"/>
      <c r="BGG3" s="279"/>
      <c r="BGH3" s="279"/>
      <c r="BGI3" s="279"/>
      <c r="BGJ3" s="279"/>
      <c r="BGK3" s="279"/>
      <c r="BGL3" s="279"/>
      <c r="BGM3" s="279"/>
      <c r="BGN3" s="279"/>
      <c r="BGO3" s="279"/>
      <c r="BGP3" s="279"/>
      <c r="BGQ3" s="279"/>
      <c r="BGR3" s="279"/>
      <c r="BGS3" s="279"/>
      <c r="BGT3" s="279"/>
      <c r="BGU3" s="279"/>
      <c r="BGV3" s="279"/>
      <c r="BGW3" s="279"/>
      <c r="BGX3" s="279"/>
      <c r="BGY3" s="279"/>
      <c r="BGZ3" s="279"/>
      <c r="BHA3" s="279"/>
      <c r="BHB3" s="279"/>
      <c r="BHC3" s="279"/>
      <c r="BHD3" s="279"/>
      <c r="BHE3" s="279"/>
      <c r="BHF3" s="279"/>
      <c r="BHG3" s="279"/>
      <c r="BHH3" s="279"/>
      <c r="BHI3" s="279"/>
      <c r="BHJ3" s="279"/>
      <c r="BHK3" s="279"/>
      <c r="BHL3" s="279"/>
      <c r="BHM3" s="279"/>
      <c r="BHN3" s="279"/>
      <c r="BHO3" s="279"/>
      <c r="BHP3" s="279"/>
      <c r="BHQ3" s="279"/>
      <c r="BHR3" s="279"/>
      <c r="BHS3" s="279"/>
      <c r="BHT3" s="279"/>
      <c r="BHU3" s="279"/>
      <c r="BHV3" s="279"/>
      <c r="BHW3" s="279"/>
      <c r="BHX3" s="279"/>
      <c r="BHY3" s="279"/>
      <c r="BHZ3" s="279"/>
      <c r="BIA3" s="279"/>
      <c r="BIB3" s="279"/>
      <c r="BIC3" s="279"/>
      <c r="BID3" s="279"/>
      <c r="BIE3" s="279"/>
      <c r="BIF3" s="279"/>
      <c r="BIG3" s="279"/>
      <c r="BIH3" s="279"/>
      <c r="BII3" s="279"/>
      <c r="BIJ3" s="279"/>
      <c r="BIK3" s="279"/>
      <c r="BIL3" s="279"/>
      <c r="BIM3" s="279"/>
      <c r="BIN3" s="279"/>
      <c r="BIO3" s="279"/>
      <c r="BIP3" s="279"/>
      <c r="BIQ3" s="279"/>
      <c r="BIR3" s="279"/>
      <c r="BIS3" s="279"/>
      <c r="BIT3" s="279"/>
      <c r="BIU3" s="279"/>
      <c r="BIV3" s="279"/>
      <c r="BIW3" s="279"/>
      <c r="BIX3" s="279"/>
      <c r="BIY3" s="279"/>
      <c r="BIZ3" s="279"/>
      <c r="BJA3" s="279"/>
      <c r="BJB3" s="279"/>
      <c r="BJC3" s="279"/>
      <c r="BJD3" s="279"/>
      <c r="BJE3" s="279"/>
      <c r="BJF3" s="279"/>
      <c r="BJG3" s="279"/>
      <c r="BJH3" s="279"/>
      <c r="BJI3" s="279"/>
      <c r="BJJ3" s="279"/>
      <c r="BJK3" s="279"/>
      <c r="BJL3" s="279"/>
      <c r="BJM3" s="279"/>
      <c r="BJN3" s="279"/>
      <c r="BJO3" s="279"/>
      <c r="BJP3" s="279"/>
      <c r="BJQ3" s="279"/>
      <c r="BJR3" s="279"/>
      <c r="BJS3" s="279"/>
      <c r="BJT3" s="279"/>
      <c r="BJU3" s="279"/>
      <c r="BJV3" s="279"/>
      <c r="BJW3" s="279"/>
      <c r="BJX3" s="279"/>
      <c r="BJY3" s="279"/>
      <c r="BJZ3" s="279"/>
      <c r="BKA3" s="279"/>
      <c r="BKB3" s="279"/>
      <c r="BKC3" s="279"/>
      <c r="BKD3" s="279"/>
      <c r="BKE3" s="279"/>
      <c r="BKF3" s="279"/>
      <c r="BKG3" s="279"/>
      <c r="BKH3" s="279"/>
      <c r="BKI3" s="279"/>
      <c r="BKJ3" s="279"/>
      <c r="BKK3" s="279"/>
      <c r="BKL3" s="279"/>
      <c r="BKM3" s="279"/>
      <c r="BKN3" s="279"/>
      <c r="BKO3" s="279"/>
      <c r="BKP3" s="279"/>
      <c r="BKQ3" s="279"/>
      <c r="BKR3" s="279"/>
      <c r="BKS3" s="279"/>
      <c r="BKT3" s="279"/>
      <c r="BKU3" s="279"/>
      <c r="BKV3" s="279"/>
      <c r="BKW3" s="279"/>
      <c r="BKX3" s="279"/>
      <c r="BKY3" s="279"/>
      <c r="BKZ3" s="279"/>
      <c r="BLA3" s="279"/>
      <c r="BLB3" s="279"/>
      <c r="BLC3" s="279"/>
      <c r="BLD3" s="279"/>
      <c r="BLE3" s="279"/>
      <c r="BLF3" s="279"/>
      <c r="BLG3" s="279"/>
      <c r="BLH3" s="279"/>
      <c r="BLI3" s="279"/>
      <c r="BLJ3" s="279"/>
      <c r="BLK3" s="279"/>
      <c r="BLL3" s="279"/>
      <c r="BLM3" s="279"/>
      <c r="BLN3" s="279"/>
      <c r="BLO3" s="279"/>
      <c r="BLP3" s="279"/>
      <c r="BLQ3" s="279"/>
      <c r="BLR3" s="279"/>
      <c r="BLS3" s="279"/>
      <c r="BLT3" s="279"/>
      <c r="BLU3" s="279"/>
      <c r="BLV3" s="279"/>
      <c r="BLW3" s="279"/>
      <c r="BLX3" s="279"/>
      <c r="BLY3" s="279"/>
      <c r="BLZ3" s="279"/>
      <c r="BMA3" s="279"/>
      <c r="BMB3" s="279"/>
      <c r="BMC3" s="279"/>
      <c r="BMD3" s="279"/>
      <c r="BME3" s="279"/>
      <c r="BMF3" s="279"/>
      <c r="BMG3" s="279"/>
      <c r="BMH3" s="279"/>
      <c r="BMI3" s="279"/>
      <c r="BMJ3" s="279"/>
      <c r="BMK3" s="279"/>
      <c r="BML3" s="279"/>
      <c r="BMM3" s="279"/>
      <c r="BMN3" s="279"/>
      <c r="BMO3" s="279"/>
      <c r="BMP3" s="279"/>
      <c r="BMQ3" s="279"/>
      <c r="BMR3" s="279"/>
      <c r="BMS3" s="279"/>
      <c r="BMT3" s="279"/>
      <c r="BMU3" s="279"/>
      <c r="BMV3" s="279"/>
      <c r="BMW3" s="279"/>
      <c r="BMX3" s="279"/>
      <c r="BMY3" s="279"/>
      <c r="BMZ3" s="279"/>
      <c r="BNA3" s="279"/>
      <c r="BNB3" s="279"/>
      <c r="BNC3" s="279"/>
      <c r="BND3" s="279"/>
      <c r="BNE3" s="279"/>
      <c r="BNF3" s="279"/>
      <c r="BNG3" s="279"/>
      <c r="BNH3" s="279"/>
      <c r="BNI3" s="279"/>
      <c r="BNJ3" s="279"/>
      <c r="BNK3" s="279"/>
      <c r="BNL3" s="279"/>
      <c r="BNM3" s="279"/>
      <c r="BNN3" s="279"/>
      <c r="BNO3" s="279"/>
      <c r="BNP3" s="279"/>
      <c r="BNQ3" s="279"/>
      <c r="BNR3" s="279"/>
      <c r="BNS3" s="279"/>
      <c r="BNT3" s="279"/>
      <c r="BNU3" s="279"/>
      <c r="BNV3" s="279"/>
      <c r="BNW3" s="279"/>
      <c r="BNX3" s="279"/>
      <c r="BNY3" s="279"/>
      <c r="BNZ3" s="279"/>
      <c r="BOA3" s="279"/>
      <c r="BOB3" s="279"/>
      <c r="BOC3" s="279"/>
      <c r="BOD3" s="279"/>
      <c r="BOE3" s="279"/>
      <c r="BOF3" s="279"/>
      <c r="BOG3" s="279"/>
      <c r="BOH3" s="279"/>
      <c r="BOI3" s="279"/>
      <c r="BOJ3" s="279"/>
      <c r="BOK3" s="279"/>
      <c r="BOL3" s="279"/>
      <c r="BOM3" s="279"/>
      <c r="BON3" s="279"/>
      <c r="BOO3" s="279"/>
      <c r="BOP3" s="279"/>
      <c r="BOQ3" s="279"/>
      <c r="BOR3" s="279"/>
      <c r="BOS3" s="279"/>
      <c r="BOT3" s="279"/>
      <c r="BOU3" s="279"/>
      <c r="BOV3" s="279"/>
      <c r="BOW3" s="279"/>
      <c r="BOX3" s="279"/>
      <c r="BOY3" s="279"/>
      <c r="BOZ3" s="279"/>
      <c r="BPA3" s="279"/>
      <c r="BPB3" s="279"/>
      <c r="BPC3" s="279"/>
      <c r="BPD3" s="279"/>
      <c r="BPE3" s="279"/>
      <c r="BPF3" s="279"/>
      <c r="BPG3" s="279"/>
      <c r="BPH3" s="279"/>
      <c r="BPI3" s="279"/>
      <c r="BPJ3" s="279"/>
      <c r="BPK3" s="279"/>
      <c r="BPL3" s="279"/>
      <c r="BPM3" s="279"/>
      <c r="BPN3" s="279"/>
      <c r="BPO3" s="279"/>
      <c r="BPP3" s="279"/>
      <c r="BPQ3" s="279"/>
      <c r="BPR3" s="279"/>
      <c r="BPS3" s="279"/>
      <c r="BPT3" s="279"/>
      <c r="BPU3" s="279"/>
      <c r="BPV3" s="279"/>
      <c r="BPW3" s="279"/>
      <c r="BPX3" s="279"/>
      <c r="BPY3" s="279"/>
      <c r="BPZ3" s="279"/>
      <c r="BQA3" s="279"/>
      <c r="BQB3" s="279"/>
      <c r="BQC3" s="279"/>
      <c r="BQD3" s="279"/>
      <c r="BQE3" s="279"/>
      <c r="BQF3" s="279"/>
      <c r="BQG3" s="279"/>
      <c r="BQH3" s="279"/>
      <c r="BQI3" s="279"/>
      <c r="BQJ3" s="279"/>
      <c r="BQK3" s="279"/>
      <c r="BQL3" s="279"/>
      <c r="BQM3" s="279"/>
      <c r="BQN3" s="279"/>
      <c r="BQO3" s="279"/>
      <c r="BQP3" s="279"/>
      <c r="BQQ3" s="279"/>
      <c r="BQR3" s="279"/>
      <c r="BQS3" s="279"/>
      <c r="BQT3" s="279"/>
      <c r="BQU3" s="279"/>
      <c r="BQV3" s="279"/>
      <c r="BQW3" s="279"/>
      <c r="BQX3" s="279"/>
      <c r="BQY3" s="279"/>
      <c r="BQZ3" s="279"/>
      <c r="BRA3" s="279"/>
      <c r="BRB3" s="279"/>
      <c r="BRC3" s="279"/>
      <c r="BRD3" s="279"/>
      <c r="BRE3" s="279"/>
      <c r="BRF3" s="279"/>
      <c r="BRG3" s="279"/>
      <c r="BRH3" s="279"/>
      <c r="BRI3" s="279"/>
      <c r="BRJ3" s="279"/>
      <c r="BRK3" s="279"/>
      <c r="BRL3" s="279"/>
      <c r="BRM3" s="279"/>
      <c r="BRN3" s="279"/>
      <c r="BRO3" s="279"/>
      <c r="BRP3" s="279"/>
      <c r="BRQ3" s="279"/>
      <c r="BRR3" s="279"/>
      <c r="BRS3" s="279"/>
      <c r="BRT3" s="279"/>
      <c r="BRU3" s="279"/>
      <c r="BRV3" s="279"/>
      <c r="BRW3" s="279"/>
      <c r="BRX3" s="279"/>
      <c r="BRY3" s="279"/>
      <c r="BRZ3" s="279"/>
      <c r="BSA3" s="279"/>
      <c r="BSB3" s="279"/>
      <c r="BSC3" s="279"/>
      <c r="BSD3" s="279"/>
      <c r="BSE3" s="279"/>
      <c r="BSF3" s="279"/>
      <c r="BSG3" s="279"/>
      <c r="BSH3" s="279"/>
      <c r="BSI3" s="279"/>
      <c r="BSJ3" s="279"/>
      <c r="BSK3" s="279"/>
      <c r="BSL3" s="279"/>
      <c r="BSM3" s="279"/>
      <c r="BSN3" s="279"/>
      <c r="BSO3" s="279"/>
      <c r="BSP3" s="279"/>
      <c r="BSQ3" s="279"/>
      <c r="BSR3" s="279"/>
      <c r="BSS3" s="279"/>
      <c r="BST3" s="279"/>
      <c r="BSU3" s="279"/>
      <c r="BSV3" s="279"/>
      <c r="BSW3" s="279"/>
      <c r="BSX3" s="279"/>
      <c r="BSY3" s="279"/>
      <c r="BSZ3" s="279"/>
      <c r="BTA3" s="279"/>
      <c r="BTB3" s="279"/>
      <c r="BTC3" s="279"/>
      <c r="BTD3" s="279"/>
      <c r="BTE3" s="279"/>
      <c r="BTF3" s="279"/>
      <c r="BTG3" s="279"/>
      <c r="BTH3" s="279"/>
      <c r="BTI3" s="279"/>
      <c r="BTJ3" s="279"/>
      <c r="BTK3" s="279"/>
      <c r="BTL3" s="279"/>
      <c r="BTM3" s="279"/>
      <c r="BTN3" s="279"/>
      <c r="BTO3" s="279"/>
      <c r="BTP3" s="279"/>
      <c r="BTQ3" s="279"/>
      <c r="BTR3" s="279"/>
      <c r="BTS3" s="279"/>
      <c r="BTT3" s="279"/>
      <c r="BTU3" s="279"/>
      <c r="BTV3" s="279"/>
      <c r="BTW3" s="279"/>
      <c r="BTX3" s="279"/>
      <c r="BTY3" s="279"/>
      <c r="BTZ3" s="279"/>
      <c r="BUA3" s="279"/>
      <c r="BUB3" s="279"/>
      <c r="BUC3" s="279"/>
      <c r="BUD3" s="279"/>
      <c r="BUE3" s="279"/>
      <c r="BUF3" s="279"/>
      <c r="BUG3" s="279"/>
      <c r="BUH3" s="279"/>
      <c r="BUI3" s="279"/>
      <c r="BUJ3" s="279"/>
      <c r="BUK3" s="279"/>
      <c r="BUL3" s="279"/>
      <c r="BUM3" s="279"/>
      <c r="BUN3" s="279"/>
      <c r="BUO3" s="279"/>
      <c r="BUP3" s="279"/>
      <c r="BUQ3" s="279"/>
      <c r="BUR3" s="279"/>
      <c r="BUS3" s="279"/>
      <c r="BUT3" s="279"/>
      <c r="BUU3" s="279"/>
      <c r="BUV3" s="279"/>
      <c r="BUW3" s="279"/>
      <c r="BUX3" s="279"/>
      <c r="BUY3" s="279"/>
      <c r="BUZ3" s="279"/>
      <c r="BVA3" s="279"/>
      <c r="BVB3" s="279"/>
      <c r="BVC3" s="279"/>
      <c r="BVD3" s="279"/>
      <c r="BVE3" s="279"/>
      <c r="BVF3" s="279"/>
      <c r="BVG3" s="279"/>
      <c r="BVH3" s="279"/>
      <c r="BVI3" s="279"/>
      <c r="BVJ3" s="279"/>
      <c r="BVK3" s="279"/>
      <c r="BVL3" s="279"/>
      <c r="BVM3" s="279"/>
      <c r="BVN3" s="279"/>
      <c r="BVO3" s="279"/>
      <c r="BVP3" s="279"/>
      <c r="BVQ3" s="279"/>
      <c r="BVR3" s="279"/>
      <c r="BVS3" s="279"/>
      <c r="BVT3" s="279"/>
      <c r="BVU3" s="279"/>
      <c r="BVV3" s="279"/>
      <c r="BVW3" s="279"/>
      <c r="BVX3" s="279"/>
      <c r="BVY3" s="279"/>
      <c r="BVZ3" s="279"/>
      <c r="BWA3" s="279"/>
      <c r="BWB3" s="279"/>
      <c r="BWC3" s="279"/>
      <c r="BWD3" s="279"/>
      <c r="BWE3" s="279"/>
      <c r="BWF3" s="279"/>
      <c r="BWG3" s="279"/>
      <c r="BWH3" s="279"/>
      <c r="BWI3" s="279"/>
      <c r="BWJ3" s="279"/>
      <c r="BWK3" s="279"/>
      <c r="BWL3" s="279"/>
      <c r="BWM3" s="279"/>
      <c r="BWN3" s="279"/>
      <c r="BWO3" s="279"/>
      <c r="BWP3" s="279"/>
      <c r="BWQ3" s="279"/>
      <c r="BWR3" s="279"/>
      <c r="BWS3" s="279"/>
      <c r="BWT3" s="279"/>
      <c r="BWU3" s="279"/>
      <c r="BWV3" s="279"/>
      <c r="BWW3" s="279"/>
      <c r="BWX3" s="279"/>
      <c r="BWY3" s="279"/>
      <c r="BWZ3" s="279"/>
      <c r="BXA3" s="279"/>
      <c r="BXB3" s="279"/>
      <c r="BXC3" s="279"/>
      <c r="BXD3" s="279"/>
      <c r="BXE3" s="279"/>
      <c r="BXF3" s="279"/>
      <c r="BXG3" s="279"/>
      <c r="BXH3" s="279"/>
      <c r="BXI3" s="279"/>
      <c r="BXJ3" s="279"/>
      <c r="BXK3" s="279"/>
      <c r="BXL3" s="279"/>
      <c r="BXM3" s="279"/>
      <c r="BXN3" s="279"/>
      <c r="BXO3" s="279"/>
      <c r="BXP3" s="279"/>
      <c r="BXQ3" s="279"/>
      <c r="BXR3" s="279"/>
      <c r="BXS3" s="279"/>
      <c r="BXT3" s="279"/>
      <c r="BXU3" s="279"/>
      <c r="BXV3" s="279"/>
      <c r="BXW3" s="279"/>
      <c r="BXX3" s="279"/>
      <c r="BXY3" s="279"/>
      <c r="BXZ3" s="279"/>
      <c r="BYA3" s="279"/>
      <c r="BYB3" s="279"/>
      <c r="BYC3" s="279"/>
      <c r="BYD3" s="279"/>
      <c r="BYE3" s="279"/>
      <c r="BYF3" s="279"/>
      <c r="BYG3" s="279"/>
      <c r="BYH3" s="279"/>
      <c r="BYI3" s="279"/>
      <c r="BYJ3" s="279"/>
      <c r="BYK3" s="279"/>
      <c r="BYL3" s="279"/>
      <c r="BYM3" s="279"/>
      <c r="BYN3" s="279"/>
      <c r="BYO3" s="279"/>
      <c r="BYP3" s="279"/>
      <c r="BYQ3" s="279"/>
    </row>
    <row r="4" spans="1:2019" s="571" customFormat="1" ht="15" hidden="1" customHeight="1" thickBot="1" x14ac:dyDescent="0.3">
      <c r="A4" s="564"/>
      <c r="B4" s="564"/>
      <c r="C4" s="564"/>
      <c r="D4" s="565"/>
      <c r="E4" s="566"/>
      <c r="F4" s="566"/>
      <c r="G4" s="566"/>
      <c r="H4" s="566"/>
      <c r="I4" s="567"/>
      <c r="J4" s="567"/>
      <c r="K4" s="567"/>
      <c r="L4" s="568"/>
      <c r="M4" s="568"/>
      <c r="N4" s="569"/>
      <c r="O4" s="569"/>
      <c r="P4" s="569"/>
      <c r="Q4" s="569"/>
      <c r="R4" s="570"/>
      <c r="S4" s="570"/>
      <c r="T4" s="570"/>
      <c r="U4" s="570"/>
      <c r="V4" s="570"/>
      <c r="W4" s="570"/>
      <c r="X4" s="570"/>
      <c r="Y4" s="570"/>
      <c r="Z4" s="570"/>
      <c r="AA4" s="570"/>
      <c r="AB4" s="564"/>
      <c r="AC4" s="564"/>
      <c r="AD4" s="564"/>
      <c r="AE4" s="566"/>
      <c r="AF4" s="566"/>
      <c r="AG4" s="566"/>
      <c r="AH4" s="629"/>
      <c r="AI4" s="564"/>
      <c r="AJ4" s="564"/>
      <c r="AK4" s="570"/>
      <c r="AL4" s="570"/>
      <c r="AM4" s="570"/>
      <c r="AN4" s="570"/>
      <c r="AO4" s="570"/>
      <c r="AP4" s="570"/>
      <c r="AQ4" s="570"/>
      <c r="AR4" s="570"/>
      <c r="AS4" s="570"/>
      <c r="AT4" s="570"/>
      <c r="AU4" s="570"/>
      <c r="AV4" s="570"/>
      <c r="AW4" s="570"/>
      <c r="AX4" s="570"/>
      <c r="AY4" s="570"/>
      <c r="AZ4" s="570"/>
      <c r="BA4" s="570"/>
      <c r="BB4" s="570"/>
      <c r="BC4" s="570"/>
      <c r="BD4" s="570"/>
      <c r="BE4" s="570"/>
      <c r="BF4" s="570"/>
      <c r="BG4" s="570"/>
      <c r="BH4" s="570"/>
      <c r="BI4" s="570"/>
      <c r="BJ4" s="570"/>
      <c r="BK4" s="570"/>
      <c r="BL4" s="570"/>
      <c r="BM4" s="570"/>
      <c r="BN4" s="570"/>
      <c r="BO4" s="570"/>
      <c r="BP4" s="570"/>
      <c r="BQ4" s="570"/>
      <c r="BR4" s="570"/>
      <c r="BS4" s="570"/>
      <c r="BT4" s="570"/>
      <c r="BU4" s="570"/>
      <c r="BV4" s="570"/>
      <c r="BW4" s="570"/>
      <c r="BX4" s="570"/>
      <c r="BY4" s="570"/>
      <c r="BZ4" s="570"/>
      <c r="CA4" s="570"/>
      <c r="CB4" s="570"/>
      <c r="CC4" s="570"/>
      <c r="CD4" s="570"/>
      <c r="CE4" s="570"/>
      <c r="CF4" s="570"/>
      <c r="CG4" s="570"/>
      <c r="CH4" s="570"/>
      <c r="CI4" s="570"/>
      <c r="CJ4" s="570"/>
      <c r="CK4" s="570"/>
      <c r="CL4" s="570"/>
      <c r="CM4" s="570"/>
      <c r="CN4" s="570"/>
      <c r="CO4" s="570"/>
      <c r="CP4" s="570"/>
      <c r="CQ4" s="570"/>
      <c r="CR4" s="570"/>
      <c r="CS4" s="570"/>
      <c r="CT4" s="570"/>
      <c r="CU4" s="570"/>
      <c r="CV4" s="570"/>
      <c r="CW4" s="570"/>
      <c r="CX4" s="570"/>
      <c r="CY4" s="570"/>
      <c r="CZ4" s="570"/>
      <c r="DA4" s="570"/>
      <c r="DB4" s="570"/>
      <c r="DC4" s="570"/>
      <c r="DD4" s="570"/>
      <c r="DE4" s="570"/>
      <c r="DF4" s="570"/>
      <c r="DG4" s="570"/>
      <c r="DH4" s="570"/>
      <c r="DI4" s="570"/>
      <c r="DJ4" s="570"/>
      <c r="DK4" s="570"/>
      <c r="DL4" s="570"/>
      <c r="DM4" s="570"/>
      <c r="DN4" s="570"/>
      <c r="DO4" s="570"/>
      <c r="DP4" s="570"/>
      <c r="DQ4" s="570"/>
      <c r="DR4" s="570"/>
      <c r="DS4" s="570"/>
      <c r="DT4" s="570"/>
      <c r="DU4" s="570"/>
      <c r="DV4" s="570"/>
      <c r="DW4" s="570"/>
      <c r="DX4" s="570"/>
      <c r="DY4" s="570"/>
      <c r="DZ4" s="570"/>
      <c r="EA4" s="570"/>
      <c r="EB4" s="570"/>
      <c r="EC4" s="570"/>
      <c r="ED4" s="570"/>
      <c r="EE4" s="570"/>
      <c r="EF4" s="570"/>
      <c r="EG4" s="570"/>
      <c r="EH4" s="570"/>
      <c r="EI4" s="570"/>
      <c r="EJ4" s="570"/>
      <c r="EK4" s="570"/>
      <c r="EL4" s="570"/>
      <c r="EM4" s="570"/>
      <c r="EN4" s="570"/>
      <c r="EO4" s="570"/>
      <c r="EP4" s="570"/>
      <c r="EQ4" s="570"/>
      <c r="ER4" s="570"/>
      <c r="ES4" s="570"/>
      <c r="ET4" s="570"/>
      <c r="EU4" s="570"/>
      <c r="EV4" s="570"/>
      <c r="EW4" s="570"/>
      <c r="EX4" s="570"/>
      <c r="EY4" s="570"/>
      <c r="EZ4" s="570"/>
      <c r="FA4" s="570"/>
      <c r="FB4" s="570"/>
      <c r="FC4" s="570"/>
      <c r="FD4" s="570"/>
      <c r="FE4" s="570"/>
      <c r="FF4" s="570"/>
      <c r="FG4" s="570"/>
      <c r="FH4" s="570"/>
      <c r="FI4" s="570"/>
      <c r="FJ4" s="570"/>
      <c r="FK4" s="570"/>
      <c r="FL4" s="570"/>
      <c r="FM4" s="570"/>
      <c r="FN4" s="570"/>
      <c r="FO4" s="570"/>
      <c r="FP4" s="570"/>
      <c r="FQ4" s="570"/>
      <c r="FR4" s="570"/>
      <c r="FS4" s="570"/>
      <c r="FT4" s="570"/>
      <c r="FU4" s="570"/>
      <c r="FV4" s="570"/>
      <c r="FW4" s="570"/>
      <c r="FX4" s="570"/>
      <c r="FY4" s="570"/>
      <c r="FZ4" s="570"/>
      <c r="GA4" s="570"/>
      <c r="GB4" s="570"/>
      <c r="GC4" s="570"/>
      <c r="GD4" s="570"/>
      <c r="GE4" s="570"/>
      <c r="GF4" s="570"/>
      <c r="GG4" s="570"/>
      <c r="GH4" s="570"/>
      <c r="GI4" s="570"/>
      <c r="GJ4" s="570"/>
      <c r="GK4" s="570"/>
      <c r="GL4" s="570"/>
      <c r="GM4" s="570"/>
      <c r="GN4" s="570"/>
      <c r="GO4" s="570"/>
      <c r="GP4" s="570"/>
      <c r="GQ4" s="570"/>
      <c r="GR4" s="570"/>
      <c r="GS4" s="570"/>
      <c r="GT4" s="570"/>
      <c r="GU4" s="570"/>
      <c r="GV4" s="570"/>
      <c r="GW4" s="570"/>
      <c r="GX4" s="570"/>
      <c r="GY4" s="570"/>
      <c r="GZ4" s="570"/>
      <c r="HA4" s="570"/>
      <c r="HB4" s="570"/>
      <c r="HC4" s="570"/>
      <c r="HD4" s="570"/>
      <c r="HE4" s="570"/>
      <c r="HF4" s="570"/>
      <c r="HG4" s="570"/>
      <c r="HH4" s="570"/>
      <c r="HI4" s="570"/>
      <c r="HJ4" s="570"/>
      <c r="HK4" s="570"/>
      <c r="HL4" s="570"/>
      <c r="HM4" s="570"/>
      <c r="HN4" s="570"/>
      <c r="HO4" s="570"/>
      <c r="HP4" s="570"/>
      <c r="HQ4" s="570"/>
      <c r="HR4" s="570"/>
      <c r="HS4" s="570"/>
      <c r="HT4" s="570"/>
      <c r="HU4" s="570"/>
      <c r="HV4" s="570"/>
      <c r="HW4" s="570"/>
      <c r="HX4" s="570"/>
      <c r="HY4" s="570"/>
      <c r="HZ4" s="570"/>
      <c r="IA4" s="570"/>
      <c r="IB4" s="570"/>
      <c r="IC4" s="570"/>
      <c r="ID4" s="570"/>
      <c r="IE4" s="570"/>
      <c r="IF4" s="570"/>
      <c r="IG4" s="570"/>
      <c r="IH4" s="570"/>
      <c r="II4" s="570"/>
      <c r="IJ4" s="570"/>
      <c r="IK4" s="570"/>
      <c r="IL4" s="570"/>
      <c r="IM4" s="570"/>
      <c r="IN4" s="570"/>
      <c r="IO4" s="570"/>
      <c r="IP4" s="570"/>
      <c r="IQ4" s="570"/>
      <c r="IR4" s="570"/>
      <c r="IS4" s="570"/>
      <c r="IT4" s="570"/>
      <c r="IU4" s="570"/>
      <c r="IV4" s="570"/>
      <c r="IW4" s="570"/>
      <c r="IX4" s="570"/>
      <c r="IY4" s="570"/>
      <c r="IZ4" s="570"/>
      <c r="JA4" s="570"/>
      <c r="JB4" s="570"/>
      <c r="JC4" s="570"/>
      <c r="JD4" s="570"/>
      <c r="JE4" s="570"/>
      <c r="JF4" s="570"/>
      <c r="JG4" s="570"/>
      <c r="JH4" s="570"/>
      <c r="JI4" s="570"/>
      <c r="JJ4" s="570"/>
      <c r="JK4" s="570"/>
      <c r="JL4" s="570"/>
      <c r="JM4" s="570"/>
      <c r="JN4" s="570"/>
      <c r="JO4" s="570"/>
      <c r="JP4" s="570"/>
      <c r="JQ4" s="570"/>
      <c r="JR4" s="570"/>
      <c r="JS4" s="570"/>
      <c r="JT4" s="570"/>
      <c r="JU4" s="570"/>
      <c r="JV4" s="570"/>
      <c r="JW4" s="570"/>
      <c r="JX4" s="570"/>
      <c r="JY4" s="570"/>
      <c r="JZ4" s="570"/>
      <c r="KA4" s="570"/>
      <c r="KB4" s="570"/>
      <c r="KC4" s="570"/>
      <c r="KD4" s="570"/>
      <c r="KE4" s="570"/>
      <c r="KF4" s="570"/>
      <c r="KG4" s="570"/>
      <c r="KH4" s="570"/>
      <c r="KI4" s="570"/>
      <c r="KJ4" s="570"/>
      <c r="KK4" s="570"/>
      <c r="KL4" s="570"/>
      <c r="KM4" s="570"/>
      <c r="KN4" s="570"/>
      <c r="KO4" s="570"/>
      <c r="KP4" s="570"/>
      <c r="KQ4" s="570"/>
      <c r="KR4" s="570"/>
      <c r="KS4" s="570"/>
      <c r="KT4" s="570"/>
      <c r="KU4" s="570"/>
      <c r="KV4" s="570"/>
      <c r="KW4" s="570"/>
      <c r="KX4" s="570"/>
      <c r="KY4" s="570"/>
      <c r="KZ4" s="570"/>
      <c r="LA4" s="570"/>
      <c r="LB4" s="570"/>
      <c r="LC4" s="570"/>
      <c r="LD4" s="570"/>
      <c r="LE4" s="570"/>
      <c r="LF4" s="570"/>
      <c r="LG4" s="570"/>
      <c r="LH4" s="570"/>
      <c r="LI4" s="570"/>
      <c r="LJ4" s="570"/>
      <c r="LK4" s="570"/>
      <c r="LL4" s="570"/>
      <c r="LM4" s="570"/>
      <c r="LN4" s="570"/>
      <c r="LO4" s="570"/>
      <c r="LP4" s="570"/>
      <c r="LQ4" s="570"/>
      <c r="LR4" s="570"/>
      <c r="LS4" s="570"/>
      <c r="LT4" s="570"/>
      <c r="LU4" s="570"/>
      <c r="LV4" s="570"/>
      <c r="LW4" s="570"/>
      <c r="LX4" s="570"/>
      <c r="LY4" s="570"/>
      <c r="LZ4" s="570"/>
      <c r="MA4" s="570"/>
      <c r="MB4" s="570"/>
      <c r="MC4" s="570"/>
      <c r="MD4" s="570"/>
      <c r="ME4" s="570"/>
      <c r="MF4" s="570"/>
      <c r="MG4" s="570"/>
      <c r="MH4" s="570"/>
      <c r="MI4" s="570"/>
      <c r="MJ4" s="570"/>
      <c r="MK4" s="570"/>
      <c r="ML4" s="570"/>
      <c r="MM4" s="570"/>
      <c r="MN4" s="570"/>
      <c r="MO4" s="570"/>
      <c r="MP4" s="570"/>
      <c r="MQ4" s="570"/>
      <c r="MR4" s="570"/>
      <c r="MS4" s="570"/>
      <c r="MT4" s="570"/>
      <c r="MU4" s="570"/>
      <c r="MV4" s="570"/>
      <c r="MW4" s="570"/>
      <c r="MX4" s="570"/>
      <c r="MY4" s="570"/>
      <c r="MZ4" s="570"/>
      <c r="NA4" s="570"/>
      <c r="NB4" s="570"/>
      <c r="NC4" s="570"/>
      <c r="ND4" s="570"/>
      <c r="NE4" s="570"/>
      <c r="NF4" s="570"/>
      <c r="NG4" s="570"/>
      <c r="NH4" s="570"/>
      <c r="NI4" s="570"/>
      <c r="NJ4" s="570"/>
      <c r="NK4" s="570"/>
      <c r="NL4" s="570"/>
      <c r="NM4" s="570"/>
      <c r="NN4" s="570"/>
      <c r="NO4" s="570"/>
      <c r="NP4" s="570"/>
      <c r="NQ4" s="570"/>
      <c r="NR4" s="570"/>
      <c r="NS4" s="570"/>
      <c r="NT4" s="570"/>
      <c r="NU4" s="570"/>
      <c r="NV4" s="570"/>
      <c r="NW4" s="570"/>
      <c r="NX4" s="570"/>
      <c r="NY4" s="570"/>
      <c r="NZ4" s="570"/>
      <c r="OA4" s="570"/>
      <c r="OB4" s="570"/>
      <c r="OC4" s="570"/>
      <c r="OD4" s="570"/>
      <c r="OE4" s="570"/>
      <c r="OF4" s="570"/>
      <c r="OG4" s="570"/>
      <c r="OH4" s="570"/>
      <c r="OI4" s="570"/>
      <c r="OJ4" s="570"/>
      <c r="OK4" s="570"/>
      <c r="OL4" s="570"/>
      <c r="OM4" s="570"/>
      <c r="ON4" s="570"/>
      <c r="OO4" s="570"/>
      <c r="OP4" s="570"/>
      <c r="OQ4" s="570"/>
      <c r="OR4" s="570"/>
      <c r="OS4" s="570"/>
      <c r="OT4" s="570"/>
      <c r="OU4" s="570"/>
      <c r="OV4" s="570"/>
      <c r="OW4" s="570"/>
      <c r="OX4" s="570"/>
      <c r="OY4" s="570"/>
      <c r="OZ4" s="570"/>
      <c r="PA4" s="570"/>
      <c r="PB4" s="570"/>
      <c r="PC4" s="570"/>
      <c r="PD4" s="570"/>
      <c r="PE4" s="570"/>
      <c r="PF4" s="570"/>
      <c r="PG4" s="570"/>
      <c r="PH4" s="570"/>
      <c r="PI4" s="570"/>
      <c r="PJ4" s="570"/>
      <c r="PK4" s="570"/>
      <c r="PL4" s="570"/>
      <c r="PM4" s="570"/>
      <c r="PN4" s="570"/>
      <c r="PO4" s="570"/>
      <c r="PP4" s="570"/>
      <c r="PQ4" s="570"/>
      <c r="PR4" s="570"/>
      <c r="PS4" s="570"/>
      <c r="PT4" s="570"/>
      <c r="PU4" s="570"/>
      <c r="PV4" s="570"/>
      <c r="PW4" s="570"/>
      <c r="PX4" s="570"/>
      <c r="PY4" s="570"/>
      <c r="PZ4" s="570"/>
      <c r="QA4" s="570"/>
      <c r="QB4" s="570"/>
      <c r="QC4" s="570"/>
      <c r="QD4" s="570"/>
      <c r="QE4" s="570"/>
      <c r="QF4" s="570"/>
      <c r="QG4" s="570"/>
      <c r="QH4" s="570"/>
      <c r="QI4" s="570"/>
      <c r="QJ4" s="570"/>
      <c r="QK4" s="570"/>
      <c r="QL4" s="570"/>
      <c r="QM4" s="570"/>
      <c r="QN4" s="570"/>
      <c r="QO4" s="570"/>
      <c r="QP4" s="570"/>
      <c r="QQ4" s="570"/>
      <c r="QR4" s="570"/>
      <c r="QS4" s="570"/>
      <c r="QT4" s="570"/>
      <c r="QU4" s="570"/>
      <c r="QV4" s="570"/>
      <c r="QW4" s="570"/>
      <c r="QX4" s="570"/>
      <c r="QY4" s="570"/>
      <c r="QZ4" s="570"/>
      <c r="RA4" s="570"/>
      <c r="RB4" s="570"/>
      <c r="RC4" s="570"/>
      <c r="RD4" s="570"/>
      <c r="RE4" s="570"/>
      <c r="RF4" s="570"/>
      <c r="RG4" s="570"/>
      <c r="RH4" s="570"/>
      <c r="RI4" s="570"/>
      <c r="RJ4" s="570"/>
      <c r="RK4" s="570"/>
      <c r="RL4" s="570"/>
      <c r="RM4" s="570"/>
      <c r="RN4" s="570"/>
      <c r="RO4" s="570"/>
      <c r="RP4" s="570"/>
      <c r="RQ4" s="570"/>
      <c r="RR4" s="570"/>
      <c r="RS4" s="570"/>
      <c r="RT4" s="570"/>
      <c r="RU4" s="570"/>
      <c r="RV4" s="570"/>
      <c r="RW4" s="570"/>
      <c r="RX4" s="570"/>
      <c r="RY4" s="570"/>
      <c r="RZ4" s="570"/>
      <c r="SA4" s="570"/>
      <c r="SB4" s="570"/>
      <c r="SC4" s="570"/>
      <c r="SD4" s="570"/>
      <c r="SE4" s="570"/>
      <c r="SF4" s="570"/>
      <c r="SG4" s="570"/>
      <c r="SH4" s="570"/>
      <c r="SI4" s="570"/>
      <c r="SJ4" s="570"/>
      <c r="SK4" s="570"/>
      <c r="SL4" s="570"/>
      <c r="SM4" s="570"/>
      <c r="SN4" s="570"/>
      <c r="SO4" s="570"/>
      <c r="SP4" s="570"/>
      <c r="SQ4" s="570"/>
      <c r="SR4" s="570"/>
      <c r="SS4" s="570"/>
      <c r="ST4" s="570"/>
      <c r="SU4" s="570"/>
      <c r="SV4" s="570"/>
      <c r="SW4" s="570"/>
      <c r="SX4" s="570"/>
      <c r="SY4" s="570"/>
      <c r="SZ4" s="570"/>
      <c r="TA4" s="570"/>
      <c r="TB4" s="570"/>
      <c r="TC4" s="570"/>
      <c r="TD4" s="570"/>
      <c r="TE4" s="570"/>
      <c r="TF4" s="570"/>
      <c r="TG4" s="570"/>
      <c r="TH4" s="570"/>
      <c r="TI4" s="570"/>
      <c r="TJ4" s="570"/>
      <c r="TK4" s="570"/>
      <c r="TL4" s="570"/>
      <c r="TM4" s="570"/>
      <c r="TN4" s="570"/>
      <c r="TO4" s="570"/>
      <c r="TP4" s="570"/>
      <c r="TQ4" s="570"/>
      <c r="TR4" s="570"/>
      <c r="TS4" s="570"/>
      <c r="TT4" s="570"/>
      <c r="TU4" s="570"/>
      <c r="TV4" s="570"/>
      <c r="TW4" s="570"/>
      <c r="TX4" s="570"/>
      <c r="TY4" s="570"/>
      <c r="TZ4" s="570"/>
      <c r="UA4" s="570"/>
      <c r="UB4" s="570"/>
      <c r="UC4" s="570"/>
      <c r="UD4" s="570"/>
      <c r="UE4" s="570"/>
      <c r="UF4" s="570"/>
      <c r="UG4" s="570"/>
      <c r="UH4" s="570"/>
      <c r="UI4" s="570"/>
      <c r="UJ4" s="570"/>
      <c r="UK4" s="570"/>
      <c r="UL4" s="570"/>
      <c r="UM4" s="570"/>
      <c r="UN4" s="570"/>
      <c r="UO4" s="570"/>
      <c r="UP4" s="570"/>
      <c r="UQ4" s="570"/>
      <c r="UR4" s="570"/>
      <c r="US4" s="570"/>
      <c r="UT4" s="570"/>
      <c r="UU4" s="570"/>
      <c r="UV4" s="570"/>
      <c r="UW4" s="570"/>
      <c r="UX4" s="570"/>
      <c r="UY4" s="570"/>
      <c r="UZ4" s="570"/>
      <c r="VA4" s="570"/>
      <c r="VB4" s="570"/>
      <c r="VC4" s="570"/>
      <c r="VD4" s="570"/>
      <c r="VE4" s="570"/>
      <c r="VF4" s="570"/>
      <c r="VG4" s="570"/>
      <c r="VH4" s="570"/>
      <c r="VI4" s="570"/>
      <c r="VJ4" s="570"/>
      <c r="VK4" s="570"/>
      <c r="VL4" s="570"/>
      <c r="VM4" s="570"/>
      <c r="VN4" s="570"/>
      <c r="VO4" s="570"/>
      <c r="VP4" s="570"/>
      <c r="VQ4" s="570"/>
      <c r="VR4" s="570"/>
      <c r="VS4" s="570"/>
      <c r="VT4" s="570"/>
      <c r="VU4" s="570"/>
      <c r="VV4" s="570"/>
      <c r="VW4" s="570"/>
      <c r="VX4" s="570"/>
      <c r="VY4" s="570"/>
      <c r="VZ4" s="570"/>
      <c r="WA4" s="570"/>
      <c r="WB4" s="570"/>
      <c r="WC4" s="570"/>
      <c r="WD4" s="570"/>
      <c r="WE4" s="570"/>
      <c r="WF4" s="570"/>
      <c r="WG4" s="570"/>
      <c r="WH4" s="570"/>
      <c r="WI4" s="570"/>
      <c r="WJ4" s="570"/>
      <c r="WK4" s="570"/>
      <c r="WL4" s="570"/>
      <c r="WM4" s="570"/>
      <c r="WN4" s="570"/>
      <c r="WO4" s="570"/>
      <c r="WP4" s="570"/>
      <c r="WQ4" s="570"/>
      <c r="WR4" s="570"/>
      <c r="WS4" s="570"/>
      <c r="WT4" s="570"/>
      <c r="WU4" s="570"/>
      <c r="WV4" s="570"/>
      <c r="WW4" s="570"/>
      <c r="WX4" s="570"/>
      <c r="WY4" s="570"/>
      <c r="WZ4" s="570"/>
      <c r="XA4" s="570"/>
      <c r="XB4" s="570"/>
      <c r="XC4" s="570"/>
      <c r="XD4" s="570"/>
      <c r="XE4" s="570"/>
      <c r="XF4" s="570"/>
      <c r="XG4" s="570"/>
      <c r="XH4" s="570"/>
      <c r="XI4" s="570"/>
      <c r="XJ4" s="570"/>
      <c r="XK4" s="570"/>
      <c r="XL4" s="570"/>
      <c r="XM4" s="570"/>
      <c r="XN4" s="570"/>
      <c r="XO4" s="570"/>
      <c r="XP4" s="570"/>
      <c r="XQ4" s="570"/>
      <c r="XR4" s="570"/>
      <c r="XS4" s="570"/>
      <c r="XT4" s="570"/>
      <c r="XU4" s="570"/>
      <c r="XV4" s="570"/>
      <c r="XW4" s="570"/>
      <c r="XX4" s="570"/>
      <c r="XY4" s="570"/>
      <c r="XZ4" s="570"/>
      <c r="YA4" s="570"/>
      <c r="YB4" s="570"/>
      <c r="YC4" s="570"/>
      <c r="YD4" s="570"/>
      <c r="YE4" s="570"/>
      <c r="YF4" s="570"/>
      <c r="YG4" s="570"/>
      <c r="YH4" s="570"/>
      <c r="YI4" s="570"/>
      <c r="YJ4" s="570"/>
      <c r="YK4" s="570"/>
      <c r="YL4" s="570"/>
      <c r="YM4" s="570"/>
      <c r="YN4" s="570"/>
      <c r="YO4" s="570"/>
      <c r="YP4" s="570"/>
      <c r="YQ4" s="570"/>
      <c r="YR4" s="570"/>
      <c r="YS4" s="570"/>
      <c r="YT4" s="570"/>
      <c r="YU4" s="570"/>
      <c r="YV4" s="570"/>
      <c r="YW4" s="570"/>
      <c r="YX4" s="570"/>
      <c r="YY4" s="570"/>
      <c r="YZ4" s="570"/>
      <c r="ZA4" s="570"/>
      <c r="ZB4" s="570"/>
      <c r="ZC4" s="570"/>
      <c r="ZD4" s="570"/>
      <c r="ZE4" s="570"/>
      <c r="ZF4" s="570"/>
      <c r="ZG4" s="570"/>
      <c r="ZH4" s="570"/>
      <c r="ZI4" s="570"/>
      <c r="ZJ4" s="570"/>
      <c r="ZK4" s="570"/>
      <c r="ZL4" s="570"/>
      <c r="ZM4" s="570"/>
      <c r="ZN4" s="570"/>
      <c r="ZO4" s="570"/>
      <c r="ZP4" s="570"/>
      <c r="ZQ4" s="570"/>
      <c r="ZR4" s="570"/>
      <c r="ZS4" s="570"/>
      <c r="ZT4" s="570"/>
      <c r="ZU4" s="570"/>
      <c r="ZV4" s="570"/>
      <c r="ZW4" s="570"/>
      <c r="ZX4" s="570"/>
      <c r="ZY4" s="570"/>
      <c r="ZZ4" s="570"/>
      <c r="AAA4" s="570"/>
      <c r="AAB4" s="570"/>
      <c r="AAC4" s="570"/>
      <c r="AAD4" s="570"/>
      <c r="AAE4" s="570"/>
      <c r="AAF4" s="570"/>
      <c r="AAG4" s="570"/>
      <c r="AAH4" s="570"/>
      <c r="AAI4" s="570"/>
      <c r="AAJ4" s="570"/>
      <c r="AAK4" s="570"/>
      <c r="AAL4" s="570"/>
      <c r="AAM4" s="570"/>
      <c r="AAN4" s="570"/>
      <c r="AAO4" s="570"/>
      <c r="AAP4" s="570"/>
      <c r="AAQ4" s="570"/>
      <c r="AAR4" s="570"/>
      <c r="AAS4" s="570"/>
      <c r="AAT4" s="570"/>
      <c r="AAU4" s="570"/>
      <c r="AAV4" s="570"/>
      <c r="AAW4" s="570"/>
      <c r="AAX4" s="570"/>
      <c r="AAY4" s="570"/>
      <c r="AAZ4" s="570"/>
      <c r="ABA4" s="570"/>
      <c r="ABB4" s="570"/>
      <c r="ABC4" s="570"/>
      <c r="ABD4" s="570"/>
      <c r="ABE4" s="570"/>
      <c r="ABF4" s="570"/>
      <c r="ABG4" s="570"/>
      <c r="ABH4" s="570"/>
      <c r="ABI4" s="570"/>
      <c r="ABJ4" s="570"/>
      <c r="ABK4" s="570"/>
      <c r="ABL4" s="570"/>
      <c r="ABM4" s="570"/>
      <c r="ABN4" s="570"/>
      <c r="ABO4" s="570"/>
      <c r="ABP4" s="570"/>
      <c r="ABQ4" s="570"/>
      <c r="ABR4" s="570"/>
      <c r="ABS4" s="570"/>
      <c r="ABT4" s="570"/>
      <c r="ABU4" s="570"/>
      <c r="ABV4" s="570"/>
      <c r="ABW4" s="570"/>
      <c r="ABX4" s="570"/>
      <c r="ABY4" s="570"/>
      <c r="ABZ4" s="570"/>
      <c r="ACA4" s="570"/>
      <c r="ACB4" s="570"/>
      <c r="ACC4" s="570"/>
      <c r="ACD4" s="570"/>
      <c r="ACE4" s="570"/>
      <c r="ACF4" s="570"/>
      <c r="ACG4" s="570"/>
      <c r="ACH4" s="570"/>
      <c r="ACI4" s="570"/>
      <c r="ACJ4" s="570"/>
      <c r="ACK4" s="570"/>
      <c r="ACL4" s="570"/>
      <c r="ACM4" s="570"/>
      <c r="ACN4" s="570"/>
      <c r="ACO4" s="570"/>
      <c r="ACP4" s="570"/>
      <c r="ACQ4" s="570"/>
      <c r="ACR4" s="570"/>
      <c r="ACS4" s="570"/>
      <c r="ACT4" s="570"/>
      <c r="ACU4" s="570"/>
      <c r="ACV4" s="570"/>
      <c r="ACW4" s="570"/>
      <c r="ACX4" s="570"/>
      <c r="ACY4" s="570"/>
      <c r="ACZ4" s="570"/>
      <c r="ADA4" s="570"/>
      <c r="ADB4" s="570"/>
      <c r="ADC4" s="570"/>
      <c r="ADD4" s="570"/>
      <c r="ADE4" s="570"/>
      <c r="ADF4" s="570"/>
      <c r="ADG4" s="570"/>
      <c r="ADH4" s="570"/>
      <c r="ADI4" s="570"/>
      <c r="ADJ4" s="570"/>
      <c r="ADK4" s="570"/>
      <c r="ADL4" s="570"/>
      <c r="ADM4" s="570"/>
      <c r="ADN4" s="570"/>
      <c r="ADO4" s="570"/>
      <c r="ADP4" s="570"/>
      <c r="ADQ4" s="570"/>
      <c r="ADR4" s="570"/>
      <c r="ADS4" s="570"/>
      <c r="ADT4" s="570"/>
      <c r="ADU4" s="570"/>
      <c r="ADV4" s="570"/>
      <c r="ADW4" s="570"/>
      <c r="ADX4" s="570"/>
      <c r="ADY4" s="570"/>
      <c r="ADZ4" s="570"/>
      <c r="AEA4" s="570"/>
      <c r="AEB4" s="570"/>
      <c r="AEC4" s="570"/>
      <c r="AED4" s="570"/>
      <c r="AEE4" s="570"/>
      <c r="AEF4" s="570"/>
      <c r="AEG4" s="570"/>
      <c r="AEH4" s="570"/>
      <c r="AEI4" s="570"/>
      <c r="AEJ4" s="570"/>
      <c r="AEK4" s="570"/>
      <c r="AEL4" s="570"/>
      <c r="AEM4" s="570"/>
      <c r="AEN4" s="570"/>
      <c r="AEO4" s="570"/>
      <c r="AEP4" s="570"/>
      <c r="AEQ4" s="570"/>
      <c r="AER4" s="570"/>
      <c r="AES4" s="570"/>
      <c r="AET4" s="570"/>
      <c r="AEU4" s="570"/>
      <c r="AEV4" s="570"/>
      <c r="AEW4" s="570"/>
      <c r="AEX4" s="570"/>
      <c r="AEY4" s="570"/>
      <c r="AEZ4" s="570"/>
      <c r="AFA4" s="570"/>
      <c r="AFB4" s="570"/>
      <c r="AFC4" s="570"/>
      <c r="AFD4" s="570"/>
      <c r="AFE4" s="570"/>
      <c r="AFF4" s="570"/>
      <c r="AFG4" s="570"/>
      <c r="AFH4" s="570"/>
      <c r="AFI4" s="570"/>
      <c r="AFJ4" s="570"/>
      <c r="AFK4" s="570"/>
      <c r="AFL4" s="570"/>
      <c r="AFM4" s="570"/>
      <c r="AFN4" s="570"/>
      <c r="AFO4" s="570"/>
      <c r="AFP4" s="570"/>
      <c r="AFQ4" s="570"/>
      <c r="AFR4" s="570"/>
      <c r="AFS4" s="570"/>
      <c r="AFT4" s="570"/>
      <c r="AFU4" s="570"/>
      <c r="AFV4" s="570"/>
      <c r="AFW4" s="570"/>
      <c r="AFX4" s="570"/>
      <c r="AFY4" s="570"/>
      <c r="AFZ4" s="570"/>
      <c r="AGA4" s="570"/>
      <c r="AGB4" s="570"/>
      <c r="AGC4" s="570"/>
      <c r="AGD4" s="570"/>
      <c r="AGE4" s="570"/>
      <c r="AGF4" s="570"/>
      <c r="AGG4" s="570"/>
      <c r="AGH4" s="570"/>
      <c r="AGI4" s="570"/>
      <c r="AGJ4" s="570"/>
      <c r="AGK4" s="570"/>
      <c r="AGL4" s="570"/>
      <c r="AGM4" s="570"/>
      <c r="AGN4" s="570"/>
      <c r="AGO4" s="570"/>
      <c r="AGP4" s="570"/>
      <c r="AGQ4" s="570"/>
      <c r="AGR4" s="570"/>
      <c r="AGS4" s="570"/>
      <c r="AGT4" s="570"/>
      <c r="AGU4" s="570"/>
      <c r="AGV4" s="570"/>
      <c r="AGW4" s="570"/>
      <c r="AGX4" s="570"/>
      <c r="AGY4" s="570"/>
      <c r="AGZ4" s="570"/>
      <c r="AHA4" s="570"/>
      <c r="AHB4" s="570"/>
      <c r="AHC4" s="570"/>
      <c r="AHD4" s="570"/>
      <c r="AHE4" s="570"/>
      <c r="AHF4" s="570"/>
      <c r="AHG4" s="570"/>
      <c r="AHH4" s="570"/>
      <c r="AHI4" s="570"/>
      <c r="AHJ4" s="570"/>
      <c r="AHK4" s="570"/>
      <c r="AHL4" s="570"/>
      <c r="AHM4" s="570"/>
      <c r="AHN4" s="570"/>
      <c r="AHO4" s="570"/>
      <c r="AHP4" s="570"/>
      <c r="AHQ4" s="570"/>
      <c r="AHR4" s="570"/>
      <c r="AHS4" s="570"/>
      <c r="AHT4" s="570"/>
      <c r="AHU4" s="570"/>
      <c r="AHV4" s="570"/>
      <c r="AHW4" s="570"/>
      <c r="AHX4" s="570"/>
      <c r="AHY4" s="570"/>
      <c r="AHZ4" s="570"/>
      <c r="AIA4" s="570"/>
      <c r="AIB4" s="570"/>
      <c r="AIC4" s="570"/>
      <c r="AID4" s="570"/>
      <c r="AIE4" s="570"/>
      <c r="AIF4" s="570"/>
      <c r="AIG4" s="570"/>
      <c r="AIH4" s="570"/>
      <c r="AII4" s="570"/>
      <c r="AIJ4" s="570"/>
      <c r="AIK4" s="570"/>
      <c r="AIL4" s="570"/>
      <c r="AIM4" s="570"/>
      <c r="AIN4" s="570"/>
      <c r="AIO4" s="570"/>
      <c r="AIP4" s="570"/>
      <c r="AIQ4" s="570"/>
      <c r="AIR4" s="570"/>
      <c r="AIS4" s="570"/>
      <c r="AIT4" s="570"/>
      <c r="AIU4" s="570"/>
      <c r="AIV4" s="570"/>
      <c r="AIW4" s="570"/>
      <c r="AIX4" s="570"/>
      <c r="AIY4" s="570"/>
      <c r="AIZ4" s="570"/>
      <c r="AJA4" s="570"/>
      <c r="AJB4" s="570"/>
      <c r="AJC4" s="570"/>
      <c r="AJD4" s="570"/>
      <c r="AJE4" s="570"/>
      <c r="AJF4" s="570"/>
      <c r="AJG4" s="570"/>
      <c r="AJH4" s="570"/>
      <c r="AJI4" s="570"/>
      <c r="AJJ4" s="570"/>
      <c r="AJK4" s="570"/>
      <c r="AJL4" s="570"/>
      <c r="AJM4" s="570"/>
      <c r="AJN4" s="570"/>
      <c r="AJO4" s="570"/>
      <c r="AJP4" s="570"/>
      <c r="AJQ4" s="570"/>
      <c r="AJR4" s="570"/>
      <c r="AJS4" s="570"/>
      <c r="AJT4" s="570"/>
      <c r="AJU4" s="570"/>
      <c r="AJV4" s="570"/>
      <c r="AJW4" s="570"/>
      <c r="AJX4" s="570"/>
      <c r="AJY4" s="570"/>
      <c r="AJZ4" s="570"/>
      <c r="AKA4" s="570"/>
      <c r="AKB4" s="570"/>
      <c r="AKC4" s="570"/>
      <c r="AKD4" s="570"/>
      <c r="AKE4" s="570"/>
      <c r="AKF4" s="570"/>
      <c r="AKG4" s="570"/>
      <c r="AKH4" s="570"/>
      <c r="AKI4" s="570"/>
      <c r="AKJ4" s="570"/>
      <c r="AKK4" s="570"/>
      <c r="AKL4" s="570"/>
      <c r="AKM4" s="570"/>
      <c r="AKN4" s="570"/>
      <c r="AKO4" s="570"/>
      <c r="AKP4" s="570"/>
      <c r="AKQ4" s="570"/>
      <c r="AKR4" s="570"/>
      <c r="AKS4" s="570"/>
      <c r="AKT4" s="570"/>
      <c r="AKU4" s="570"/>
      <c r="AKV4" s="570"/>
      <c r="AKW4" s="570"/>
      <c r="AKX4" s="570"/>
      <c r="AKY4" s="570"/>
      <c r="AKZ4" s="570"/>
      <c r="ALA4" s="570"/>
      <c r="ALB4" s="570"/>
      <c r="ALC4" s="570"/>
      <c r="ALD4" s="570"/>
      <c r="ALE4" s="570"/>
      <c r="ALF4" s="570"/>
      <c r="ALG4" s="570"/>
      <c r="ALH4" s="570"/>
      <c r="ALI4" s="570"/>
      <c r="ALJ4" s="570"/>
      <c r="ALK4" s="570"/>
      <c r="ALL4" s="570"/>
      <c r="ALM4" s="570"/>
      <c r="ALN4" s="570"/>
      <c r="ALO4" s="570"/>
      <c r="ALP4" s="570"/>
      <c r="ALQ4" s="570"/>
      <c r="ALR4" s="570"/>
      <c r="ALS4" s="570"/>
      <c r="ALT4" s="570"/>
      <c r="ALU4" s="570"/>
      <c r="ALV4" s="570"/>
      <c r="ALW4" s="570"/>
      <c r="ALX4" s="570"/>
      <c r="ALY4" s="570"/>
      <c r="ALZ4" s="570"/>
      <c r="AMA4" s="570"/>
      <c r="AMB4" s="570"/>
      <c r="AMC4" s="570"/>
      <c r="AMD4" s="570"/>
      <c r="AME4" s="570"/>
      <c r="AMF4" s="570"/>
      <c r="AMG4" s="570"/>
      <c r="AMH4" s="570"/>
      <c r="AMI4" s="570"/>
      <c r="AMJ4" s="570"/>
      <c r="AMK4" s="570"/>
      <c r="AML4" s="570"/>
      <c r="AMM4" s="570"/>
      <c r="AMN4" s="570"/>
      <c r="AMO4" s="570"/>
      <c r="AMP4" s="570"/>
      <c r="AMQ4" s="570"/>
      <c r="AMR4" s="570"/>
      <c r="AMS4" s="570"/>
      <c r="AMT4" s="570"/>
      <c r="AMU4" s="570"/>
      <c r="AMV4" s="570"/>
      <c r="AMW4" s="570"/>
      <c r="AMX4" s="570"/>
      <c r="AMY4" s="570"/>
      <c r="AMZ4" s="570"/>
      <c r="ANA4" s="570"/>
      <c r="ANB4" s="570"/>
      <c r="ANC4" s="570"/>
      <c r="AND4" s="570"/>
      <c r="ANE4" s="570"/>
      <c r="ANF4" s="570"/>
      <c r="ANG4" s="570"/>
      <c r="ANH4" s="570"/>
      <c r="ANI4" s="570"/>
      <c r="ANJ4" s="570"/>
      <c r="ANK4" s="570"/>
      <c r="ANL4" s="570"/>
      <c r="ANM4" s="570"/>
      <c r="ANN4" s="570"/>
      <c r="ANO4" s="570"/>
      <c r="ANP4" s="570"/>
      <c r="ANQ4" s="570"/>
      <c r="ANR4" s="570"/>
      <c r="ANS4" s="570"/>
      <c r="ANT4" s="570"/>
      <c r="ANU4" s="570"/>
      <c r="ANV4" s="570"/>
      <c r="ANW4" s="570"/>
      <c r="ANX4" s="570"/>
      <c r="ANY4" s="570"/>
      <c r="ANZ4" s="570"/>
      <c r="AOA4" s="570"/>
      <c r="AOB4" s="570"/>
      <c r="AOC4" s="570"/>
      <c r="AOD4" s="570"/>
      <c r="AOE4" s="570"/>
      <c r="AOF4" s="570"/>
      <c r="AOG4" s="570"/>
      <c r="AOH4" s="570"/>
      <c r="AOI4" s="570"/>
      <c r="AOJ4" s="570"/>
      <c r="AOK4" s="570"/>
      <c r="AOL4" s="570"/>
      <c r="AOM4" s="570"/>
      <c r="AON4" s="570"/>
      <c r="AOO4" s="570"/>
      <c r="AOP4" s="570"/>
      <c r="AOQ4" s="570"/>
      <c r="AOR4" s="570"/>
      <c r="AOS4" s="570"/>
      <c r="AOT4" s="570"/>
      <c r="AOU4" s="570"/>
      <c r="AOV4" s="570"/>
      <c r="AOW4" s="570"/>
      <c r="AOX4" s="570"/>
      <c r="AOY4" s="570"/>
      <c r="AOZ4" s="570"/>
      <c r="APA4" s="570"/>
      <c r="APB4" s="570"/>
      <c r="APC4" s="570"/>
      <c r="APD4" s="570"/>
      <c r="APE4" s="570"/>
      <c r="APF4" s="570"/>
      <c r="APG4" s="570"/>
      <c r="APH4" s="570"/>
      <c r="API4" s="570"/>
      <c r="APJ4" s="570"/>
      <c r="APK4" s="570"/>
      <c r="APL4" s="570"/>
      <c r="APM4" s="570"/>
      <c r="APN4" s="570"/>
      <c r="APO4" s="570"/>
      <c r="APP4" s="570"/>
      <c r="APQ4" s="570"/>
      <c r="APR4" s="570"/>
      <c r="APS4" s="570"/>
      <c r="APT4" s="570"/>
      <c r="APU4" s="570"/>
      <c r="APV4" s="570"/>
      <c r="APW4" s="570"/>
      <c r="APX4" s="570"/>
      <c r="APY4" s="570"/>
      <c r="APZ4" s="570"/>
      <c r="AQA4" s="570"/>
      <c r="AQB4" s="570"/>
      <c r="AQC4" s="570"/>
      <c r="AQD4" s="570"/>
      <c r="AQE4" s="570"/>
      <c r="AQF4" s="570"/>
      <c r="AQG4" s="570"/>
      <c r="AQH4" s="570"/>
      <c r="AQI4" s="570"/>
      <c r="AQJ4" s="570"/>
      <c r="AQK4" s="570"/>
      <c r="AQL4" s="570"/>
      <c r="AQM4" s="570"/>
      <c r="AQN4" s="570"/>
      <c r="AQO4" s="570"/>
      <c r="AQP4" s="570"/>
      <c r="AQQ4" s="570"/>
      <c r="AQR4" s="570"/>
      <c r="AQS4" s="570"/>
      <c r="AQT4" s="570"/>
      <c r="AQU4" s="570"/>
      <c r="AQV4" s="570"/>
      <c r="AQW4" s="570"/>
      <c r="AQX4" s="570"/>
      <c r="AQY4" s="570"/>
      <c r="AQZ4" s="570"/>
      <c r="ARA4" s="570"/>
      <c r="ARB4" s="570"/>
      <c r="ARC4" s="570"/>
      <c r="ARD4" s="570"/>
      <c r="ARE4" s="570"/>
      <c r="ARF4" s="570"/>
      <c r="ARG4" s="570"/>
      <c r="ARH4" s="570"/>
      <c r="ARI4" s="570"/>
      <c r="ARJ4" s="570"/>
      <c r="ARK4" s="570"/>
      <c r="ARL4" s="570"/>
      <c r="ARM4" s="570"/>
      <c r="ARN4" s="570"/>
      <c r="ARO4" s="570"/>
      <c r="ARP4" s="570"/>
      <c r="ARQ4" s="570"/>
      <c r="ARR4" s="570"/>
      <c r="ARS4" s="570"/>
      <c r="ART4" s="570"/>
      <c r="ARU4" s="570"/>
      <c r="ARV4" s="570"/>
      <c r="ARW4" s="570"/>
      <c r="ARX4" s="570"/>
      <c r="ARY4" s="570"/>
      <c r="ARZ4" s="570"/>
      <c r="ASA4" s="570"/>
      <c r="ASB4" s="570"/>
      <c r="ASC4" s="570"/>
      <c r="ASD4" s="570"/>
      <c r="ASE4" s="570"/>
      <c r="ASF4" s="570"/>
      <c r="ASG4" s="570"/>
      <c r="ASH4" s="570"/>
      <c r="ASI4" s="570"/>
      <c r="ASJ4" s="570"/>
      <c r="ASK4" s="570"/>
      <c r="ASL4" s="570"/>
      <c r="ASM4" s="570"/>
      <c r="ASN4" s="570"/>
      <c r="ASO4" s="570"/>
      <c r="ASP4" s="570"/>
      <c r="ASQ4" s="570"/>
      <c r="ASR4" s="570"/>
      <c r="ASS4" s="570"/>
      <c r="AST4" s="570"/>
      <c r="ASU4" s="570"/>
      <c r="ASV4" s="570"/>
      <c r="ASW4" s="570"/>
      <c r="ASX4" s="570"/>
      <c r="ASY4" s="570"/>
      <c r="ASZ4" s="570"/>
      <c r="ATA4" s="570"/>
      <c r="ATB4" s="570"/>
      <c r="ATC4" s="570"/>
      <c r="ATD4" s="570"/>
      <c r="ATE4" s="570"/>
      <c r="ATF4" s="570"/>
      <c r="ATG4" s="570"/>
      <c r="ATH4" s="570"/>
      <c r="ATI4" s="570"/>
      <c r="ATJ4" s="570"/>
      <c r="ATK4" s="570"/>
      <c r="ATL4" s="570"/>
      <c r="ATM4" s="570"/>
      <c r="ATN4" s="570"/>
      <c r="ATO4" s="570"/>
      <c r="ATP4" s="570"/>
      <c r="ATQ4" s="570"/>
      <c r="ATR4" s="570"/>
      <c r="ATS4" s="570"/>
      <c r="ATT4" s="570"/>
      <c r="ATU4" s="570"/>
      <c r="ATV4" s="570"/>
      <c r="ATW4" s="570"/>
      <c r="ATX4" s="570"/>
      <c r="ATY4" s="570"/>
      <c r="ATZ4" s="570"/>
      <c r="AUA4" s="570"/>
      <c r="AUB4" s="570"/>
      <c r="AUC4" s="570"/>
      <c r="AUD4" s="570"/>
      <c r="AUE4" s="570"/>
      <c r="AUF4" s="570"/>
      <c r="AUG4" s="570"/>
      <c r="AUH4" s="570"/>
      <c r="AUI4" s="570"/>
      <c r="AUJ4" s="570"/>
      <c r="AUK4" s="570"/>
      <c r="AUL4" s="570"/>
      <c r="AUM4" s="570"/>
      <c r="AUN4" s="570"/>
      <c r="AUO4" s="570"/>
      <c r="AUP4" s="570"/>
      <c r="AUQ4" s="570"/>
      <c r="AUR4" s="570"/>
      <c r="AUS4" s="570"/>
      <c r="AUT4" s="570"/>
      <c r="AUU4" s="570"/>
      <c r="AUV4" s="570"/>
      <c r="AUW4" s="570"/>
      <c r="AUX4" s="570"/>
      <c r="AUY4" s="570"/>
      <c r="AUZ4" s="570"/>
      <c r="AVA4" s="570"/>
      <c r="AVB4" s="570"/>
      <c r="AVC4" s="570"/>
      <c r="AVD4" s="570"/>
      <c r="AVE4" s="570"/>
      <c r="AVF4" s="570"/>
      <c r="AVG4" s="570"/>
      <c r="AVH4" s="570"/>
      <c r="AVI4" s="570"/>
      <c r="AVJ4" s="570"/>
      <c r="AVK4" s="570"/>
      <c r="AVL4" s="570"/>
      <c r="AVM4" s="570"/>
      <c r="AVN4" s="570"/>
      <c r="AVO4" s="570"/>
      <c r="AVP4" s="570"/>
      <c r="AVQ4" s="570"/>
      <c r="AVR4" s="570"/>
      <c r="AVS4" s="570"/>
      <c r="AVT4" s="570"/>
      <c r="AVU4" s="570"/>
      <c r="AVV4" s="570"/>
      <c r="AVW4" s="570"/>
      <c r="AVX4" s="570"/>
      <c r="AVY4" s="570"/>
      <c r="AVZ4" s="570"/>
      <c r="AWA4" s="570"/>
      <c r="AWB4" s="570"/>
      <c r="AWC4" s="570"/>
      <c r="AWD4" s="570"/>
      <c r="AWE4" s="570"/>
      <c r="AWF4" s="570"/>
      <c r="AWG4" s="570"/>
      <c r="AWH4" s="570"/>
      <c r="AWI4" s="570"/>
      <c r="AWJ4" s="570"/>
      <c r="AWK4" s="570"/>
      <c r="AWL4" s="570"/>
      <c r="AWM4" s="570"/>
      <c r="AWN4" s="570"/>
      <c r="AWO4" s="570"/>
      <c r="AWP4" s="570"/>
      <c r="AWQ4" s="570"/>
      <c r="AWR4" s="570"/>
      <c r="AWS4" s="570"/>
      <c r="AWT4" s="570"/>
      <c r="AWU4" s="570"/>
      <c r="AWV4" s="570"/>
      <c r="AWW4" s="570"/>
      <c r="AWX4" s="570"/>
      <c r="AWY4" s="570"/>
      <c r="AWZ4" s="570"/>
      <c r="AXA4" s="570"/>
      <c r="AXB4" s="570"/>
      <c r="AXC4" s="570"/>
      <c r="AXD4" s="570"/>
      <c r="AXE4" s="570"/>
      <c r="AXF4" s="570"/>
      <c r="AXG4" s="570"/>
      <c r="AXH4" s="570"/>
      <c r="AXI4" s="570"/>
      <c r="AXJ4" s="570"/>
      <c r="AXK4" s="570"/>
      <c r="AXL4" s="570"/>
      <c r="AXM4" s="570"/>
      <c r="AXN4" s="570"/>
      <c r="AXO4" s="570"/>
      <c r="AXP4" s="570"/>
      <c r="AXQ4" s="570"/>
      <c r="AXR4" s="570"/>
      <c r="AXS4" s="570"/>
      <c r="AXT4" s="570"/>
      <c r="AXU4" s="570"/>
      <c r="AXV4" s="570"/>
      <c r="AXW4" s="570"/>
      <c r="AXX4" s="570"/>
      <c r="AXY4" s="570"/>
      <c r="AXZ4" s="570"/>
      <c r="AYA4" s="570"/>
      <c r="AYB4" s="570"/>
      <c r="AYC4" s="570"/>
      <c r="AYD4" s="570"/>
      <c r="AYE4" s="570"/>
      <c r="AYF4" s="570"/>
      <c r="AYG4" s="570"/>
      <c r="AYH4" s="570"/>
      <c r="AYI4" s="570"/>
      <c r="AYJ4" s="570"/>
      <c r="AYK4" s="570"/>
      <c r="AYL4" s="570"/>
      <c r="AYM4" s="570"/>
      <c r="AYN4" s="570"/>
      <c r="AYO4" s="570"/>
      <c r="AYP4" s="570"/>
      <c r="AYQ4" s="570"/>
      <c r="AYR4" s="570"/>
      <c r="AYS4" s="570"/>
      <c r="AYT4" s="570"/>
      <c r="AYU4" s="570"/>
      <c r="AYV4" s="570"/>
      <c r="AYW4" s="570"/>
      <c r="AYX4" s="570"/>
      <c r="AYY4" s="570"/>
      <c r="AYZ4" s="570"/>
      <c r="AZA4" s="570"/>
      <c r="AZB4" s="570"/>
      <c r="AZC4" s="570"/>
      <c r="AZD4" s="570"/>
      <c r="AZE4" s="570"/>
      <c r="AZF4" s="570"/>
      <c r="AZG4" s="570"/>
      <c r="AZH4" s="570"/>
      <c r="AZI4" s="570"/>
      <c r="AZJ4" s="570"/>
      <c r="AZK4" s="570"/>
      <c r="AZL4" s="570"/>
      <c r="AZM4" s="570"/>
      <c r="AZN4" s="570"/>
      <c r="AZO4" s="570"/>
      <c r="AZP4" s="570"/>
      <c r="AZQ4" s="570"/>
      <c r="AZR4" s="570"/>
      <c r="AZS4" s="570"/>
      <c r="AZT4" s="570"/>
      <c r="AZU4" s="570"/>
      <c r="AZV4" s="570"/>
      <c r="AZW4" s="570"/>
      <c r="AZX4" s="570"/>
      <c r="AZY4" s="570"/>
      <c r="AZZ4" s="570"/>
      <c r="BAA4" s="570"/>
      <c r="BAB4" s="570"/>
      <c r="BAC4" s="570"/>
      <c r="BAD4" s="570"/>
      <c r="BAE4" s="570"/>
      <c r="BAF4" s="570"/>
      <c r="BAG4" s="570"/>
      <c r="BAH4" s="570"/>
      <c r="BAI4" s="570"/>
      <c r="BAJ4" s="570"/>
      <c r="BAK4" s="570"/>
      <c r="BAL4" s="570"/>
      <c r="BAM4" s="570"/>
      <c r="BAN4" s="570"/>
      <c r="BAO4" s="570"/>
      <c r="BAP4" s="570"/>
      <c r="BAQ4" s="570"/>
      <c r="BAR4" s="570"/>
      <c r="BAS4" s="570"/>
      <c r="BAT4" s="570"/>
      <c r="BAU4" s="570"/>
      <c r="BAV4" s="570"/>
      <c r="BAW4" s="570"/>
      <c r="BAX4" s="570"/>
      <c r="BAY4" s="570"/>
      <c r="BAZ4" s="570"/>
      <c r="BBA4" s="570"/>
      <c r="BBB4" s="570"/>
      <c r="BBC4" s="570"/>
      <c r="BBD4" s="570"/>
      <c r="BBE4" s="570"/>
      <c r="BBF4" s="570"/>
      <c r="BBG4" s="570"/>
      <c r="BBH4" s="570"/>
      <c r="BBI4" s="570"/>
      <c r="BBJ4" s="570"/>
      <c r="BBK4" s="570"/>
      <c r="BBL4" s="570"/>
      <c r="BBM4" s="570"/>
      <c r="BBN4" s="570"/>
      <c r="BBO4" s="570"/>
      <c r="BBP4" s="570"/>
      <c r="BBQ4" s="570"/>
      <c r="BBR4" s="570"/>
      <c r="BBS4" s="570"/>
      <c r="BBT4" s="570"/>
      <c r="BBU4" s="570"/>
      <c r="BBV4" s="570"/>
      <c r="BBW4" s="570"/>
      <c r="BBX4" s="570"/>
      <c r="BBY4" s="570"/>
      <c r="BBZ4" s="570"/>
      <c r="BCA4" s="570"/>
      <c r="BCB4" s="570"/>
      <c r="BCC4" s="570"/>
      <c r="BCD4" s="570"/>
      <c r="BCE4" s="570"/>
      <c r="BCF4" s="570"/>
      <c r="BCG4" s="570"/>
      <c r="BCH4" s="570"/>
      <c r="BCI4" s="570"/>
      <c r="BCJ4" s="570"/>
      <c r="BCK4" s="570"/>
      <c r="BCL4" s="570"/>
      <c r="BCM4" s="570"/>
      <c r="BCN4" s="570"/>
      <c r="BCO4" s="570"/>
      <c r="BCP4" s="570"/>
      <c r="BCQ4" s="570"/>
      <c r="BCR4" s="570"/>
      <c r="BCS4" s="570"/>
      <c r="BCT4" s="570"/>
      <c r="BCU4" s="570"/>
      <c r="BCV4" s="570"/>
      <c r="BCW4" s="570"/>
      <c r="BCX4" s="570"/>
      <c r="BCY4" s="570"/>
      <c r="BCZ4" s="570"/>
      <c r="BDA4" s="570"/>
      <c r="BDB4" s="570"/>
      <c r="BDC4" s="570"/>
      <c r="BDD4" s="570"/>
      <c r="BDE4" s="570"/>
      <c r="BDF4" s="570"/>
      <c r="BDG4" s="570"/>
      <c r="BDH4" s="570"/>
      <c r="BDI4" s="570"/>
      <c r="BDJ4" s="570"/>
      <c r="BDK4" s="570"/>
      <c r="BDL4" s="570"/>
      <c r="BDM4" s="570"/>
      <c r="BDN4" s="570"/>
      <c r="BDO4" s="570"/>
      <c r="BDP4" s="570"/>
      <c r="BDQ4" s="570"/>
      <c r="BDR4" s="570"/>
      <c r="BDS4" s="570"/>
      <c r="BDT4" s="570"/>
      <c r="BDU4" s="570"/>
      <c r="BDV4" s="570"/>
      <c r="BDW4" s="570"/>
      <c r="BDX4" s="570"/>
      <c r="BDY4" s="570"/>
      <c r="BDZ4" s="570"/>
      <c r="BEA4" s="570"/>
      <c r="BEB4" s="570"/>
      <c r="BEC4" s="570"/>
      <c r="BED4" s="570"/>
      <c r="BEE4" s="570"/>
      <c r="BEF4" s="570"/>
      <c r="BEG4" s="570"/>
      <c r="BEH4" s="570"/>
      <c r="BEI4" s="570"/>
      <c r="BEJ4" s="570"/>
      <c r="BEK4" s="570"/>
      <c r="BEL4" s="570"/>
      <c r="BEM4" s="570"/>
      <c r="BEN4" s="570"/>
      <c r="BEO4" s="570"/>
      <c r="BEP4" s="570"/>
      <c r="BEQ4" s="570"/>
      <c r="BER4" s="570"/>
      <c r="BES4" s="570"/>
      <c r="BET4" s="570"/>
      <c r="BEU4" s="570"/>
      <c r="BEV4" s="570"/>
      <c r="BEW4" s="570"/>
      <c r="BEX4" s="570"/>
      <c r="BEY4" s="570"/>
      <c r="BEZ4" s="570"/>
      <c r="BFA4" s="570"/>
      <c r="BFB4" s="570"/>
      <c r="BFC4" s="570"/>
      <c r="BFD4" s="570"/>
      <c r="BFE4" s="570"/>
      <c r="BFF4" s="570"/>
      <c r="BFG4" s="570"/>
      <c r="BFH4" s="570"/>
      <c r="BFI4" s="570"/>
      <c r="BFJ4" s="570"/>
      <c r="BFK4" s="570"/>
      <c r="BFL4" s="570"/>
      <c r="BFM4" s="570"/>
      <c r="BFN4" s="570"/>
      <c r="BFO4" s="570"/>
      <c r="BFP4" s="570"/>
      <c r="BFQ4" s="570"/>
      <c r="BFR4" s="570"/>
      <c r="BFS4" s="570"/>
      <c r="BFT4" s="570"/>
      <c r="BFU4" s="570"/>
      <c r="BFV4" s="570"/>
      <c r="BFW4" s="570"/>
      <c r="BFX4" s="570"/>
      <c r="BFY4" s="570"/>
      <c r="BFZ4" s="570"/>
      <c r="BGA4" s="570"/>
      <c r="BGB4" s="570"/>
      <c r="BGC4" s="570"/>
      <c r="BGD4" s="570"/>
      <c r="BGE4" s="570"/>
      <c r="BGF4" s="570"/>
      <c r="BGG4" s="570"/>
      <c r="BGH4" s="570"/>
      <c r="BGI4" s="570"/>
      <c r="BGJ4" s="570"/>
      <c r="BGK4" s="570"/>
      <c r="BGL4" s="570"/>
      <c r="BGM4" s="570"/>
      <c r="BGN4" s="570"/>
      <c r="BGO4" s="570"/>
      <c r="BGP4" s="570"/>
      <c r="BGQ4" s="570"/>
      <c r="BGR4" s="570"/>
      <c r="BGS4" s="570"/>
      <c r="BGT4" s="570"/>
      <c r="BGU4" s="570"/>
      <c r="BGV4" s="570"/>
      <c r="BGW4" s="570"/>
      <c r="BGX4" s="570"/>
      <c r="BGY4" s="570"/>
      <c r="BGZ4" s="570"/>
      <c r="BHA4" s="570"/>
      <c r="BHB4" s="570"/>
      <c r="BHC4" s="570"/>
      <c r="BHD4" s="570"/>
      <c r="BHE4" s="570"/>
      <c r="BHF4" s="570"/>
      <c r="BHG4" s="570"/>
      <c r="BHH4" s="570"/>
      <c r="BHI4" s="570"/>
      <c r="BHJ4" s="570"/>
      <c r="BHK4" s="570"/>
      <c r="BHL4" s="570"/>
      <c r="BHM4" s="570"/>
      <c r="BHN4" s="570"/>
      <c r="BHO4" s="570"/>
      <c r="BHP4" s="570"/>
      <c r="BHQ4" s="570"/>
      <c r="BHR4" s="570"/>
      <c r="BHS4" s="570"/>
      <c r="BHT4" s="570"/>
      <c r="BHU4" s="570"/>
      <c r="BHV4" s="570"/>
      <c r="BHW4" s="570"/>
      <c r="BHX4" s="570"/>
      <c r="BHY4" s="570"/>
      <c r="BHZ4" s="570"/>
      <c r="BIA4" s="570"/>
      <c r="BIB4" s="570"/>
      <c r="BIC4" s="570"/>
      <c r="BID4" s="570"/>
      <c r="BIE4" s="570"/>
      <c r="BIF4" s="570"/>
      <c r="BIG4" s="570"/>
      <c r="BIH4" s="570"/>
      <c r="BII4" s="570"/>
      <c r="BIJ4" s="570"/>
      <c r="BIK4" s="570"/>
      <c r="BIL4" s="570"/>
      <c r="BIM4" s="570"/>
      <c r="BIN4" s="570"/>
      <c r="BIO4" s="570"/>
      <c r="BIP4" s="570"/>
      <c r="BIQ4" s="570"/>
      <c r="BIR4" s="570"/>
      <c r="BIS4" s="570"/>
      <c r="BIT4" s="570"/>
      <c r="BIU4" s="570"/>
      <c r="BIV4" s="570"/>
      <c r="BIW4" s="570"/>
      <c r="BIX4" s="570"/>
      <c r="BIY4" s="570"/>
      <c r="BIZ4" s="570"/>
      <c r="BJA4" s="570"/>
      <c r="BJB4" s="570"/>
      <c r="BJC4" s="570"/>
      <c r="BJD4" s="570"/>
      <c r="BJE4" s="570"/>
      <c r="BJF4" s="570"/>
      <c r="BJG4" s="570"/>
      <c r="BJH4" s="570"/>
      <c r="BJI4" s="570"/>
      <c r="BJJ4" s="570"/>
      <c r="BJK4" s="570"/>
      <c r="BJL4" s="570"/>
      <c r="BJM4" s="570"/>
      <c r="BJN4" s="570"/>
      <c r="BJO4" s="570"/>
      <c r="BJP4" s="570"/>
      <c r="BJQ4" s="570"/>
      <c r="BJR4" s="570"/>
      <c r="BJS4" s="570"/>
      <c r="BJT4" s="570"/>
      <c r="BJU4" s="570"/>
      <c r="BJV4" s="570"/>
      <c r="BJW4" s="570"/>
      <c r="BJX4" s="570"/>
      <c r="BJY4" s="570"/>
      <c r="BJZ4" s="570"/>
      <c r="BKA4" s="570"/>
      <c r="BKB4" s="570"/>
      <c r="BKC4" s="570"/>
      <c r="BKD4" s="570"/>
      <c r="BKE4" s="570"/>
      <c r="BKF4" s="570"/>
      <c r="BKG4" s="570"/>
      <c r="BKH4" s="570"/>
      <c r="BKI4" s="570"/>
      <c r="BKJ4" s="570"/>
      <c r="BKK4" s="570"/>
      <c r="BKL4" s="570"/>
      <c r="BKM4" s="570"/>
      <c r="BKN4" s="570"/>
      <c r="BKO4" s="570"/>
      <c r="BKP4" s="570"/>
      <c r="BKQ4" s="570"/>
      <c r="BKR4" s="570"/>
      <c r="BKS4" s="570"/>
      <c r="BKT4" s="570"/>
      <c r="BKU4" s="570"/>
      <c r="BKV4" s="570"/>
      <c r="BKW4" s="570"/>
      <c r="BKX4" s="570"/>
      <c r="BKY4" s="570"/>
      <c r="BKZ4" s="570"/>
      <c r="BLA4" s="570"/>
      <c r="BLB4" s="570"/>
      <c r="BLC4" s="570"/>
      <c r="BLD4" s="570"/>
      <c r="BLE4" s="570"/>
      <c r="BLF4" s="570"/>
      <c r="BLG4" s="570"/>
      <c r="BLH4" s="570"/>
      <c r="BLI4" s="570"/>
      <c r="BLJ4" s="570"/>
      <c r="BLK4" s="570"/>
      <c r="BLL4" s="570"/>
      <c r="BLM4" s="570"/>
      <c r="BLN4" s="570"/>
      <c r="BLO4" s="570"/>
      <c r="BLP4" s="570"/>
      <c r="BLQ4" s="570"/>
      <c r="BLR4" s="570"/>
      <c r="BLS4" s="570"/>
      <c r="BLT4" s="570"/>
      <c r="BLU4" s="570"/>
      <c r="BLV4" s="570"/>
      <c r="BLW4" s="570"/>
      <c r="BLX4" s="570"/>
      <c r="BLY4" s="570"/>
      <c r="BLZ4" s="570"/>
      <c r="BMA4" s="570"/>
      <c r="BMB4" s="570"/>
      <c r="BMC4" s="570"/>
      <c r="BMD4" s="570"/>
      <c r="BME4" s="570"/>
      <c r="BMF4" s="570"/>
      <c r="BMG4" s="570"/>
      <c r="BMH4" s="570"/>
      <c r="BMI4" s="570"/>
      <c r="BMJ4" s="570"/>
      <c r="BMK4" s="570"/>
      <c r="BML4" s="570"/>
      <c r="BMM4" s="570"/>
      <c r="BMN4" s="570"/>
      <c r="BMO4" s="570"/>
      <c r="BMP4" s="570"/>
      <c r="BMQ4" s="570"/>
      <c r="BMR4" s="570"/>
      <c r="BMS4" s="570"/>
      <c r="BMT4" s="570"/>
      <c r="BMU4" s="570"/>
      <c r="BMV4" s="570"/>
      <c r="BMW4" s="570"/>
      <c r="BMX4" s="570"/>
      <c r="BMY4" s="570"/>
      <c r="BMZ4" s="570"/>
      <c r="BNA4" s="570"/>
      <c r="BNB4" s="570"/>
      <c r="BNC4" s="570"/>
      <c r="BND4" s="570"/>
      <c r="BNE4" s="570"/>
      <c r="BNF4" s="570"/>
      <c r="BNG4" s="570"/>
      <c r="BNH4" s="570"/>
      <c r="BNI4" s="570"/>
      <c r="BNJ4" s="570"/>
      <c r="BNK4" s="570"/>
      <c r="BNL4" s="570"/>
      <c r="BNM4" s="570"/>
      <c r="BNN4" s="570"/>
      <c r="BNO4" s="570"/>
      <c r="BNP4" s="570"/>
      <c r="BNQ4" s="570"/>
      <c r="BNR4" s="570"/>
      <c r="BNS4" s="570"/>
      <c r="BNT4" s="570"/>
      <c r="BNU4" s="570"/>
      <c r="BNV4" s="570"/>
      <c r="BNW4" s="570"/>
      <c r="BNX4" s="570"/>
      <c r="BNY4" s="570"/>
      <c r="BNZ4" s="570"/>
      <c r="BOA4" s="570"/>
      <c r="BOB4" s="570"/>
      <c r="BOC4" s="570"/>
      <c r="BOD4" s="570"/>
      <c r="BOE4" s="570"/>
      <c r="BOF4" s="570"/>
      <c r="BOG4" s="570"/>
      <c r="BOH4" s="570"/>
      <c r="BOI4" s="570"/>
      <c r="BOJ4" s="570"/>
      <c r="BOK4" s="570"/>
      <c r="BOL4" s="570"/>
      <c r="BOM4" s="570"/>
      <c r="BON4" s="570"/>
      <c r="BOO4" s="570"/>
      <c r="BOP4" s="570"/>
      <c r="BOQ4" s="570"/>
      <c r="BOR4" s="570"/>
      <c r="BOS4" s="570"/>
      <c r="BOT4" s="570"/>
      <c r="BOU4" s="570"/>
      <c r="BOV4" s="570"/>
      <c r="BOW4" s="570"/>
      <c r="BOX4" s="570"/>
      <c r="BOY4" s="570"/>
      <c r="BOZ4" s="570"/>
      <c r="BPA4" s="570"/>
      <c r="BPB4" s="570"/>
      <c r="BPC4" s="570"/>
      <c r="BPD4" s="570"/>
      <c r="BPE4" s="570"/>
      <c r="BPF4" s="570"/>
      <c r="BPG4" s="570"/>
      <c r="BPH4" s="570"/>
      <c r="BPI4" s="570"/>
      <c r="BPJ4" s="570"/>
      <c r="BPK4" s="570"/>
      <c r="BPL4" s="570"/>
      <c r="BPM4" s="570"/>
      <c r="BPN4" s="570"/>
      <c r="BPO4" s="570"/>
      <c r="BPP4" s="570"/>
      <c r="BPQ4" s="570"/>
      <c r="BPR4" s="570"/>
      <c r="BPS4" s="570"/>
      <c r="BPT4" s="570"/>
      <c r="BPU4" s="570"/>
      <c r="BPV4" s="570"/>
      <c r="BPW4" s="570"/>
      <c r="BPX4" s="570"/>
      <c r="BPY4" s="570"/>
      <c r="BPZ4" s="570"/>
      <c r="BQA4" s="570"/>
      <c r="BQB4" s="570"/>
      <c r="BQC4" s="570"/>
      <c r="BQD4" s="570"/>
      <c r="BQE4" s="570"/>
      <c r="BQF4" s="570"/>
      <c r="BQG4" s="570"/>
      <c r="BQH4" s="570"/>
      <c r="BQI4" s="570"/>
      <c r="BQJ4" s="570"/>
      <c r="BQK4" s="570"/>
      <c r="BQL4" s="570"/>
      <c r="BQM4" s="570"/>
      <c r="BQN4" s="570"/>
      <c r="BQO4" s="570"/>
      <c r="BQP4" s="570"/>
      <c r="BQQ4" s="570"/>
      <c r="BQR4" s="570"/>
      <c r="BQS4" s="570"/>
      <c r="BQT4" s="570"/>
      <c r="BQU4" s="570"/>
      <c r="BQV4" s="570"/>
      <c r="BQW4" s="570"/>
      <c r="BQX4" s="570"/>
      <c r="BQY4" s="570"/>
      <c r="BQZ4" s="570"/>
      <c r="BRA4" s="570"/>
      <c r="BRB4" s="570"/>
      <c r="BRC4" s="570"/>
      <c r="BRD4" s="570"/>
      <c r="BRE4" s="570"/>
      <c r="BRF4" s="570"/>
      <c r="BRG4" s="570"/>
      <c r="BRH4" s="570"/>
      <c r="BRI4" s="570"/>
      <c r="BRJ4" s="570"/>
      <c r="BRK4" s="570"/>
      <c r="BRL4" s="570"/>
      <c r="BRM4" s="570"/>
      <c r="BRN4" s="570"/>
      <c r="BRO4" s="570"/>
      <c r="BRP4" s="570"/>
      <c r="BRQ4" s="570"/>
      <c r="BRR4" s="570"/>
      <c r="BRS4" s="570"/>
      <c r="BRT4" s="570"/>
      <c r="BRU4" s="570"/>
      <c r="BRV4" s="570"/>
      <c r="BRW4" s="570"/>
      <c r="BRX4" s="570"/>
      <c r="BRY4" s="570"/>
      <c r="BRZ4" s="570"/>
      <c r="BSA4" s="570"/>
      <c r="BSB4" s="570"/>
      <c r="BSC4" s="570"/>
      <c r="BSD4" s="570"/>
      <c r="BSE4" s="570"/>
      <c r="BSF4" s="570"/>
      <c r="BSG4" s="570"/>
      <c r="BSH4" s="570"/>
      <c r="BSI4" s="570"/>
      <c r="BSJ4" s="570"/>
      <c r="BSK4" s="570"/>
      <c r="BSL4" s="570"/>
      <c r="BSM4" s="570"/>
      <c r="BSN4" s="570"/>
      <c r="BSO4" s="570"/>
      <c r="BSP4" s="570"/>
      <c r="BSQ4" s="570"/>
      <c r="BSR4" s="570"/>
      <c r="BSS4" s="570"/>
      <c r="BST4" s="570"/>
      <c r="BSU4" s="570"/>
      <c r="BSV4" s="570"/>
      <c r="BSW4" s="570"/>
      <c r="BSX4" s="570"/>
      <c r="BSY4" s="570"/>
      <c r="BSZ4" s="570"/>
      <c r="BTA4" s="570"/>
      <c r="BTB4" s="570"/>
      <c r="BTC4" s="570"/>
      <c r="BTD4" s="570"/>
      <c r="BTE4" s="570"/>
      <c r="BTF4" s="570"/>
      <c r="BTG4" s="570"/>
      <c r="BTH4" s="570"/>
      <c r="BTI4" s="570"/>
      <c r="BTJ4" s="570"/>
      <c r="BTK4" s="570"/>
      <c r="BTL4" s="570"/>
      <c r="BTM4" s="570"/>
      <c r="BTN4" s="570"/>
      <c r="BTO4" s="570"/>
      <c r="BTP4" s="570"/>
      <c r="BTQ4" s="570"/>
      <c r="BTR4" s="570"/>
      <c r="BTS4" s="570"/>
      <c r="BTT4" s="570"/>
      <c r="BTU4" s="570"/>
      <c r="BTV4" s="570"/>
      <c r="BTW4" s="570"/>
      <c r="BTX4" s="570"/>
      <c r="BTY4" s="570"/>
      <c r="BTZ4" s="570"/>
      <c r="BUA4" s="570"/>
      <c r="BUB4" s="570"/>
      <c r="BUC4" s="570"/>
      <c r="BUD4" s="570"/>
      <c r="BUE4" s="570"/>
      <c r="BUF4" s="570"/>
      <c r="BUG4" s="570"/>
      <c r="BUH4" s="570"/>
      <c r="BUI4" s="570"/>
      <c r="BUJ4" s="570"/>
      <c r="BUK4" s="570"/>
      <c r="BUL4" s="570"/>
      <c r="BUM4" s="570"/>
      <c r="BUN4" s="570"/>
      <c r="BUO4" s="570"/>
      <c r="BUP4" s="570"/>
      <c r="BUQ4" s="570"/>
      <c r="BUR4" s="570"/>
      <c r="BUS4" s="570"/>
      <c r="BUT4" s="570"/>
      <c r="BUU4" s="570"/>
      <c r="BUV4" s="570"/>
      <c r="BUW4" s="570"/>
      <c r="BUX4" s="570"/>
      <c r="BUY4" s="570"/>
      <c r="BUZ4" s="570"/>
      <c r="BVA4" s="570"/>
      <c r="BVB4" s="570"/>
      <c r="BVC4" s="570"/>
      <c r="BVD4" s="570"/>
      <c r="BVE4" s="570"/>
      <c r="BVF4" s="570"/>
      <c r="BVG4" s="570"/>
      <c r="BVH4" s="570"/>
      <c r="BVI4" s="570"/>
      <c r="BVJ4" s="570"/>
      <c r="BVK4" s="570"/>
      <c r="BVL4" s="570"/>
      <c r="BVM4" s="570"/>
      <c r="BVN4" s="570"/>
      <c r="BVO4" s="570"/>
      <c r="BVP4" s="570"/>
      <c r="BVQ4" s="570"/>
      <c r="BVR4" s="570"/>
      <c r="BVS4" s="570"/>
      <c r="BVT4" s="570"/>
      <c r="BVU4" s="570"/>
      <c r="BVV4" s="570"/>
      <c r="BVW4" s="570"/>
      <c r="BVX4" s="570"/>
      <c r="BVY4" s="570"/>
      <c r="BVZ4" s="570"/>
      <c r="BWA4" s="570"/>
      <c r="BWB4" s="570"/>
      <c r="BWC4" s="570"/>
      <c r="BWD4" s="570"/>
      <c r="BWE4" s="570"/>
      <c r="BWF4" s="570"/>
      <c r="BWG4" s="570"/>
      <c r="BWH4" s="570"/>
      <c r="BWI4" s="570"/>
      <c r="BWJ4" s="570"/>
      <c r="BWK4" s="570"/>
      <c r="BWL4" s="570"/>
      <c r="BWM4" s="570"/>
      <c r="BWN4" s="570"/>
      <c r="BWO4" s="570"/>
      <c r="BWP4" s="570"/>
      <c r="BWQ4" s="570"/>
      <c r="BWR4" s="570"/>
      <c r="BWS4" s="570"/>
      <c r="BWT4" s="570"/>
      <c r="BWU4" s="570"/>
      <c r="BWV4" s="570"/>
      <c r="BWW4" s="570"/>
      <c r="BWX4" s="570"/>
      <c r="BWY4" s="570"/>
      <c r="BWZ4" s="570"/>
      <c r="BXA4" s="570"/>
      <c r="BXB4" s="570"/>
      <c r="BXC4" s="570"/>
      <c r="BXD4" s="570"/>
      <c r="BXE4" s="570"/>
      <c r="BXF4" s="570"/>
      <c r="BXG4" s="570"/>
      <c r="BXH4" s="570"/>
      <c r="BXI4" s="570"/>
      <c r="BXJ4" s="570"/>
      <c r="BXK4" s="570"/>
      <c r="BXL4" s="570"/>
      <c r="BXM4" s="570"/>
      <c r="BXN4" s="570"/>
      <c r="BXO4" s="570"/>
      <c r="BXP4" s="570"/>
      <c r="BXQ4" s="570"/>
      <c r="BXR4" s="570"/>
      <c r="BXS4" s="570"/>
      <c r="BXT4" s="570"/>
      <c r="BXU4" s="570"/>
      <c r="BXV4" s="570"/>
      <c r="BXW4" s="570"/>
      <c r="BXX4" s="570"/>
      <c r="BXY4" s="570"/>
      <c r="BXZ4" s="570"/>
      <c r="BYA4" s="570"/>
      <c r="BYB4" s="570"/>
      <c r="BYC4" s="570"/>
      <c r="BYD4" s="570"/>
      <c r="BYE4" s="570"/>
      <c r="BYF4" s="570"/>
      <c r="BYG4" s="570"/>
      <c r="BYH4" s="570"/>
      <c r="BYI4" s="570"/>
      <c r="BYJ4" s="570"/>
      <c r="BYK4" s="570"/>
      <c r="BYL4" s="570"/>
      <c r="BYM4" s="570"/>
      <c r="BYN4" s="570"/>
      <c r="BYO4" s="570"/>
      <c r="BYP4" s="570"/>
      <c r="BYQ4" s="570"/>
    </row>
    <row r="5" spans="1:2019" s="582" customFormat="1" ht="15" hidden="1" customHeight="1" thickTop="1" x14ac:dyDescent="0.3">
      <c r="A5" s="635"/>
      <c r="B5" s="572" t="s">
        <v>691</v>
      </c>
      <c r="C5" s="634">
        <v>192</v>
      </c>
      <c r="D5" s="635"/>
      <c r="E5" s="635"/>
      <c r="F5" s="635"/>
      <c r="G5" s="572" t="s">
        <v>695</v>
      </c>
      <c r="H5" s="679"/>
      <c r="I5" s="680"/>
      <c r="J5" s="680"/>
      <c r="K5" s="680"/>
      <c r="L5" s="573"/>
      <c r="M5" s="635"/>
      <c r="N5" s="635"/>
      <c r="O5" s="574" t="s">
        <v>701</v>
      </c>
      <c r="P5" s="575">
        <v>0</v>
      </c>
      <c r="Q5" s="576"/>
      <c r="R5" s="577"/>
      <c r="S5" s="578"/>
      <c r="T5" s="578"/>
      <c r="U5" s="578"/>
      <c r="V5" s="578"/>
      <c r="W5" s="573"/>
      <c r="X5" s="579"/>
      <c r="Y5" s="573"/>
      <c r="Z5" s="577"/>
      <c r="AA5" s="578"/>
      <c r="AB5" s="577"/>
      <c r="AC5" s="577"/>
      <c r="AD5" s="635"/>
      <c r="AE5" s="578"/>
      <c r="AF5" s="580"/>
      <c r="AG5" s="578"/>
      <c r="AH5" s="636"/>
      <c r="AI5" s="577"/>
      <c r="AJ5" s="577"/>
      <c r="AK5" s="577"/>
      <c r="AL5" s="635"/>
      <c r="AM5" s="635"/>
      <c r="AN5" s="635"/>
      <c r="AO5" s="635"/>
      <c r="AP5" s="581"/>
      <c r="AQ5" s="635"/>
      <c r="AR5" s="577"/>
      <c r="AS5" s="577"/>
      <c r="AT5" s="577"/>
      <c r="AU5" s="577"/>
      <c r="AV5" s="577"/>
      <c r="AW5" s="577"/>
      <c r="AX5" s="577"/>
      <c r="AY5" s="577"/>
      <c r="AZ5" s="577"/>
      <c r="BA5" s="577"/>
      <c r="BB5" s="577"/>
      <c r="BC5" s="577"/>
      <c r="BD5" s="577"/>
      <c r="BE5" s="577"/>
      <c r="BF5" s="577"/>
      <c r="BG5" s="577"/>
      <c r="BH5" s="577"/>
      <c r="BI5" s="577"/>
      <c r="BJ5" s="577"/>
      <c r="BK5" s="577"/>
      <c r="BL5" s="577"/>
      <c r="BM5" s="577"/>
      <c r="BN5" s="577"/>
      <c r="BO5" s="577"/>
      <c r="BP5" s="577"/>
      <c r="BQ5" s="577"/>
      <c r="BR5" s="577"/>
      <c r="BS5" s="577"/>
      <c r="BT5" s="577"/>
      <c r="BU5" s="577"/>
      <c r="BV5" s="577"/>
      <c r="BW5" s="577"/>
      <c r="BX5" s="577"/>
      <c r="BY5" s="577"/>
      <c r="BZ5" s="577"/>
      <c r="CA5" s="577"/>
      <c r="CB5" s="577"/>
      <c r="CC5" s="577"/>
      <c r="CD5" s="577"/>
      <c r="CE5" s="577"/>
      <c r="CF5" s="577"/>
      <c r="CG5" s="577"/>
      <c r="CH5" s="577"/>
      <c r="CI5" s="577"/>
      <c r="CJ5" s="577"/>
      <c r="CK5" s="577"/>
      <c r="CL5" s="577"/>
      <c r="CM5" s="577"/>
      <c r="CN5" s="577"/>
      <c r="CO5" s="577"/>
      <c r="CP5" s="577"/>
      <c r="CQ5" s="577"/>
      <c r="CR5" s="577"/>
      <c r="CS5" s="577"/>
      <c r="CT5" s="577"/>
      <c r="CU5" s="577"/>
      <c r="CV5" s="577"/>
      <c r="CW5" s="577"/>
      <c r="CX5" s="577"/>
      <c r="CY5" s="577"/>
      <c r="CZ5" s="577"/>
      <c r="DA5" s="577"/>
      <c r="DB5" s="577"/>
      <c r="DC5" s="577"/>
      <c r="DD5" s="577"/>
      <c r="DE5" s="577"/>
      <c r="DF5" s="577"/>
      <c r="DG5" s="577"/>
      <c r="DH5" s="577"/>
      <c r="DI5" s="577"/>
      <c r="DJ5" s="577"/>
      <c r="DK5" s="577"/>
      <c r="DL5" s="577"/>
      <c r="DM5" s="577"/>
      <c r="DN5" s="577"/>
      <c r="DO5" s="577"/>
      <c r="DP5" s="577"/>
      <c r="DQ5" s="577"/>
      <c r="DR5" s="577"/>
      <c r="DS5" s="577"/>
      <c r="DT5" s="577"/>
      <c r="DU5" s="577"/>
      <c r="DV5" s="577"/>
      <c r="DW5" s="577"/>
      <c r="DX5" s="577"/>
      <c r="DY5" s="577"/>
      <c r="DZ5" s="577"/>
      <c r="EA5" s="577"/>
      <c r="EB5" s="577"/>
      <c r="EC5" s="577"/>
      <c r="ED5" s="577"/>
      <c r="EE5" s="577"/>
      <c r="EF5" s="577"/>
      <c r="EG5" s="577"/>
      <c r="EH5" s="577"/>
      <c r="EI5" s="577"/>
      <c r="EJ5" s="577"/>
      <c r="EK5" s="577"/>
      <c r="EL5" s="577"/>
      <c r="EM5" s="577"/>
      <c r="EN5" s="577"/>
      <c r="EO5" s="577"/>
      <c r="EP5" s="577"/>
      <c r="EQ5" s="577"/>
      <c r="ER5" s="577"/>
      <c r="ES5" s="577"/>
      <c r="ET5" s="577"/>
      <c r="EU5" s="577"/>
      <c r="EV5" s="577"/>
      <c r="EW5" s="577"/>
      <c r="EX5" s="577"/>
      <c r="EY5" s="577"/>
      <c r="EZ5" s="577"/>
      <c r="FA5" s="577"/>
      <c r="FB5" s="577"/>
      <c r="FC5" s="577"/>
      <c r="FD5" s="577"/>
      <c r="FE5" s="577"/>
      <c r="FF5" s="577"/>
      <c r="FG5" s="577"/>
      <c r="FH5" s="577"/>
      <c r="FI5" s="577"/>
      <c r="FJ5" s="577"/>
      <c r="FK5" s="577"/>
      <c r="FL5" s="577"/>
      <c r="FM5" s="577"/>
      <c r="FN5" s="577"/>
      <c r="FO5" s="577"/>
      <c r="FP5" s="577"/>
      <c r="FQ5" s="577"/>
      <c r="FR5" s="577"/>
      <c r="FS5" s="577"/>
      <c r="FT5" s="577"/>
      <c r="FU5" s="577"/>
      <c r="FV5" s="577"/>
      <c r="FW5" s="577"/>
      <c r="FX5" s="577"/>
      <c r="FY5" s="577"/>
      <c r="FZ5" s="577"/>
      <c r="GA5" s="577"/>
      <c r="GB5" s="577"/>
      <c r="GC5" s="577"/>
      <c r="GD5" s="577"/>
      <c r="GE5" s="577"/>
      <c r="GF5" s="577"/>
      <c r="GG5" s="577"/>
      <c r="GH5" s="577"/>
      <c r="GI5" s="577"/>
      <c r="GJ5" s="577"/>
      <c r="GK5" s="577"/>
      <c r="GL5" s="577"/>
      <c r="GM5" s="577"/>
      <c r="GN5" s="577"/>
      <c r="GO5" s="577"/>
      <c r="GP5" s="577"/>
      <c r="GQ5" s="577"/>
      <c r="GR5" s="577"/>
      <c r="GS5" s="577"/>
      <c r="GT5" s="577"/>
      <c r="GU5" s="577"/>
      <c r="GV5" s="577"/>
      <c r="GW5" s="577"/>
      <c r="GX5" s="577"/>
      <c r="GY5" s="577"/>
      <c r="GZ5" s="577"/>
      <c r="HA5" s="577"/>
      <c r="HB5" s="577"/>
      <c r="HC5" s="577"/>
      <c r="HD5" s="577"/>
      <c r="HE5" s="577"/>
      <c r="HF5" s="577"/>
      <c r="HG5" s="577"/>
      <c r="HH5" s="577"/>
      <c r="HI5" s="577"/>
      <c r="HJ5" s="577"/>
      <c r="HK5" s="577"/>
      <c r="HL5" s="577"/>
      <c r="HM5" s="577"/>
      <c r="HN5" s="577"/>
      <c r="HO5" s="577"/>
      <c r="HP5" s="577"/>
      <c r="HQ5" s="577"/>
      <c r="HR5" s="577"/>
      <c r="HS5" s="577"/>
      <c r="HT5" s="577"/>
      <c r="HU5" s="577"/>
      <c r="HV5" s="577"/>
      <c r="HW5" s="577"/>
      <c r="HX5" s="577"/>
      <c r="HY5" s="577"/>
      <c r="HZ5" s="577"/>
      <c r="IA5" s="577"/>
      <c r="IB5" s="577"/>
      <c r="IC5" s="577"/>
      <c r="ID5" s="577"/>
      <c r="IE5" s="577"/>
      <c r="IF5" s="577"/>
      <c r="IG5" s="577"/>
      <c r="IH5" s="577"/>
      <c r="II5" s="577"/>
      <c r="IJ5" s="577"/>
      <c r="IK5" s="577"/>
      <c r="IL5" s="577"/>
      <c r="IM5" s="577"/>
      <c r="IN5" s="577"/>
      <c r="IO5" s="577"/>
      <c r="IP5" s="577"/>
      <c r="IQ5" s="577"/>
      <c r="IR5" s="577"/>
      <c r="IS5" s="577"/>
      <c r="IT5" s="577"/>
      <c r="IU5" s="577"/>
      <c r="IV5" s="577"/>
      <c r="IW5" s="577"/>
      <c r="IX5" s="577"/>
      <c r="IY5" s="577"/>
      <c r="IZ5" s="577"/>
      <c r="JA5" s="577"/>
      <c r="JB5" s="577"/>
      <c r="JC5" s="577"/>
      <c r="JD5" s="577"/>
      <c r="JE5" s="577"/>
      <c r="JF5" s="577"/>
      <c r="JG5" s="577"/>
      <c r="JH5" s="577"/>
      <c r="JI5" s="577"/>
      <c r="JJ5" s="577"/>
      <c r="JK5" s="577"/>
      <c r="JL5" s="577"/>
      <c r="JM5" s="577"/>
      <c r="JN5" s="577"/>
      <c r="JO5" s="577"/>
      <c r="JP5" s="577"/>
      <c r="JQ5" s="577"/>
      <c r="JR5" s="577"/>
      <c r="JS5" s="577"/>
      <c r="JT5" s="577"/>
      <c r="JU5" s="577"/>
      <c r="JV5" s="577"/>
      <c r="JW5" s="577"/>
      <c r="JX5" s="577"/>
      <c r="JY5" s="577"/>
      <c r="JZ5" s="577"/>
      <c r="KA5" s="577"/>
      <c r="KB5" s="577"/>
      <c r="KC5" s="577"/>
      <c r="KD5" s="577"/>
      <c r="KE5" s="577"/>
      <c r="KF5" s="577"/>
      <c r="KG5" s="577"/>
      <c r="KH5" s="577"/>
      <c r="KI5" s="577"/>
      <c r="KJ5" s="577"/>
      <c r="KK5" s="577"/>
      <c r="KL5" s="577"/>
      <c r="KM5" s="577"/>
      <c r="KN5" s="577"/>
      <c r="KO5" s="577"/>
      <c r="KP5" s="577"/>
      <c r="KQ5" s="577"/>
      <c r="KR5" s="577"/>
      <c r="KS5" s="577"/>
      <c r="KT5" s="577"/>
      <c r="KU5" s="577"/>
      <c r="KV5" s="577"/>
      <c r="KW5" s="577"/>
      <c r="KX5" s="577"/>
      <c r="KY5" s="577"/>
      <c r="KZ5" s="577"/>
      <c r="LA5" s="577"/>
      <c r="LB5" s="577"/>
      <c r="LC5" s="577"/>
      <c r="LD5" s="577"/>
      <c r="LE5" s="577"/>
      <c r="LF5" s="577"/>
      <c r="LG5" s="577"/>
      <c r="LH5" s="577"/>
      <c r="LI5" s="577"/>
      <c r="LJ5" s="577"/>
      <c r="LK5" s="577"/>
      <c r="LL5" s="577"/>
      <c r="LM5" s="577"/>
      <c r="LN5" s="577"/>
      <c r="LO5" s="577"/>
      <c r="LP5" s="577"/>
      <c r="LQ5" s="577"/>
      <c r="LR5" s="577"/>
      <c r="LS5" s="577"/>
      <c r="LT5" s="577"/>
      <c r="LU5" s="577"/>
      <c r="LV5" s="577"/>
      <c r="LW5" s="577"/>
      <c r="LX5" s="577"/>
      <c r="LY5" s="577"/>
      <c r="LZ5" s="577"/>
      <c r="MA5" s="577"/>
      <c r="MB5" s="577"/>
      <c r="MC5" s="577"/>
      <c r="MD5" s="577"/>
      <c r="ME5" s="577"/>
      <c r="MF5" s="577"/>
      <c r="MG5" s="577"/>
      <c r="MH5" s="577"/>
      <c r="MI5" s="577"/>
      <c r="MJ5" s="577"/>
      <c r="MK5" s="577"/>
      <c r="ML5" s="577"/>
      <c r="MM5" s="577"/>
      <c r="MN5" s="577"/>
      <c r="MO5" s="577"/>
      <c r="MP5" s="577"/>
      <c r="MQ5" s="577"/>
      <c r="MR5" s="577"/>
      <c r="MS5" s="577"/>
      <c r="MT5" s="577"/>
      <c r="MU5" s="577"/>
      <c r="MV5" s="577"/>
      <c r="MW5" s="577"/>
      <c r="MX5" s="577"/>
      <c r="MY5" s="577"/>
      <c r="MZ5" s="577"/>
      <c r="NA5" s="577"/>
      <c r="NB5" s="577"/>
      <c r="NC5" s="577"/>
      <c r="ND5" s="577"/>
      <c r="NE5" s="577"/>
      <c r="NF5" s="577"/>
      <c r="NG5" s="577"/>
      <c r="NH5" s="577"/>
      <c r="NI5" s="577"/>
      <c r="NJ5" s="577"/>
      <c r="NK5" s="577"/>
      <c r="NL5" s="577"/>
      <c r="NM5" s="577"/>
      <c r="NN5" s="577"/>
      <c r="NO5" s="577"/>
      <c r="NP5" s="577"/>
      <c r="NQ5" s="577"/>
      <c r="NR5" s="577"/>
      <c r="NS5" s="577"/>
      <c r="NT5" s="577"/>
      <c r="NU5" s="577"/>
      <c r="NV5" s="577"/>
      <c r="NW5" s="577"/>
      <c r="NX5" s="577"/>
      <c r="NY5" s="577"/>
      <c r="NZ5" s="577"/>
      <c r="OA5" s="577"/>
      <c r="OB5" s="577"/>
      <c r="OC5" s="577"/>
      <c r="OD5" s="577"/>
      <c r="OE5" s="577"/>
      <c r="OF5" s="577"/>
      <c r="OG5" s="577"/>
      <c r="OH5" s="577"/>
      <c r="OI5" s="577"/>
      <c r="OJ5" s="577"/>
      <c r="OK5" s="577"/>
      <c r="OL5" s="577"/>
      <c r="OM5" s="577"/>
      <c r="ON5" s="577"/>
      <c r="OO5" s="577"/>
      <c r="OP5" s="577"/>
      <c r="OQ5" s="577"/>
      <c r="OR5" s="577"/>
      <c r="OS5" s="577"/>
      <c r="OT5" s="577"/>
      <c r="OU5" s="577"/>
      <c r="OV5" s="577"/>
      <c r="OW5" s="577"/>
      <c r="OX5" s="577"/>
      <c r="OY5" s="577"/>
      <c r="OZ5" s="577"/>
      <c r="PA5" s="577"/>
      <c r="PB5" s="577"/>
      <c r="PC5" s="577"/>
      <c r="PD5" s="577"/>
      <c r="PE5" s="577"/>
      <c r="PF5" s="577"/>
      <c r="PG5" s="577"/>
      <c r="PH5" s="577"/>
      <c r="PI5" s="577"/>
      <c r="PJ5" s="577"/>
      <c r="PK5" s="577"/>
      <c r="PL5" s="577"/>
      <c r="PM5" s="577"/>
      <c r="PN5" s="577"/>
      <c r="PO5" s="577"/>
      <c r="PP5" s="577"/>
      <c r="PQ5" s="577"/>
      <c r="PR5" s="577"/>
      <c r="PS5" s="577"/>
      <c r="PT5" s="577"/>
      <c r="PU5" s="577"/>
      <c r="PV5" s="577"/>
      <c r="PW5" s="577"/>
      <c r="PX5" s="577"/>
      <c r="PY5" s="577"/>
      <c r="PZ5" s="577"/>
      <c r="QA5" s="577"/>
      <c r="QB5" s="577"/>
      <c r="QC5" s="577"/>
      <c r="QD5" s="577"/>
      <c r="QE5" s="577"/>
      <c r="QF5" s="577"/>
      <c r="QG5" s="577"/>
      <c r="QH5" s="577"/>
      <c r="QI5" s="577"/>
      <c r="QJ5" s="577"/>
      <c r="QK5" s="577"/>
      <c r="QL5" s="577"/>
      <c r="QM5" s="577"/>
      <c r="QN5" s="577"/>
      <c r="QO5" s="577"/>
      <c r="QP5" s="577"/>
      <c r="QQ5" s="577"/>
      <c r="QR5" s="577"/>
      <c r="QS5" s="577"/>
      <c r="QT5" s="577"/>
      <c r="QU5" s="577"/>
      <c r="QV5" s="577"/>
      <c r="QW5" s="577"/>
      <c r="QX5" s="577"/>
      <c r="QY5" s="577"/>
      <c r="QZ5" s="577"/>
      <c r="RA5" s="577"/>
      <c r="RB5" s="577"/>
      <c r="RC5" s="577"/>
      <c r="RD5" s="577"/>
      <c r="RE5" s="577"/>
      <c r="RF5" s="577"/>
      <c r="RG5" s="577"/>
      <c r="RH5" s="577"/>
      <c r="RI5" s="577"/>
      <c r="RJ5" s="577"/>
      <c r="RK5" s="577"/>
      <c r="RL5" s="577"/>
      <c r="RM5" s="577"/>
      <c r="RN5" s="577"/>
      <c r="RO5" s="577"/>
      <c r="RP5" s="577"/>
      <c r="RQ5" s="577"/>
      <c r="RR5" s="577"/>
      <c r="RS5" s="577"/>
      <c r="RT5" s="577"/>
      <c r="RU5" s="577"/>
      <c r="RV5" s="577"/>
      <c r="RW5" s="577"/>
      <c r="RX5" s="577"/>
      <c r="RY5" s="577"/>
      <c r="RZ5" s="577"/>
      <c r="SA5" s="577"/>
      <c r="SB5" s="577"/>
      <c r="SC5" s="577"/>
      <c r="SD5" s="577"/>
      <c r="SE5" s="577"/>
      <c r="SF5" s="577"/>
      <c r="SG5" s="577"/>
      <c r="SH5" s="577"/>
      <c r="SI5" s="577"/>
      <c r="SJ5" s="577"/>
      <c r="SK5" s="577"/>
      <c r="SL5" s="577"/>
      <c r="SM5" s="577"/>
      <c r="SN5" s="577"/>
      <c r="SO5" s="577"/>
      <c r="SP5" s="577"/>
      <c r="SQ5" s="577"/>
      <c r="SR5" s="577"/>
      <c r="SS5" s="577"/>
      <c r="ST5" s="577"/>
      <c r="SU5" s="577"/>
      <c r="SV5" s="577"/>
      <c r="SW5" s="577"/>
      <c r="SX5" s="577"/>
      <c r="SY5" s="577"/>
      <c r="SZ5" s="577"/>
      <c r="TA5" s="577"/>
      <c r="TB5" s="577"/>
      <c r="TC5" s="577"/>
      <c r="TD5" s="577"/>
      <c r="TE5" s="577"/>
      <c r="TF5" s="577"/>
      <c r="TG5" s="577"/>
      <c r="TH5" s="577"/>
      <c r="TI5" s="577"/>
      <c r="TJ5" s="577"/>
      <c r="TK5" s="577"/>
      <c r="TL5" s="577"/>
      <c r="TM5" s="577"/>
      <c r="TN5" s="577"/>
      <c r="TO5" s="577"/>
      <c r="TP5" s="577"/>
      <c r="TQ5" s="577"/>
      <c r="TR5" s="577"/>
      <c r="TS5" s="577"/>
      <c r="TT5" s="577"/>
      <c r="TU5" s="577"/>
      <c r="TV5" s="577"/>
      <c r="TW5" s="577"/>
      <c r="TX5" s="577"/>
      <c r="TY5" s="577"/>
      <c r="TZ5" s="577"/>
      <c r="UA5" s="577"/>
      <c r="UB5" s="577"/>
      <c r="UC5" s="577"/>
      <c r="UD5" s="577"/>
      <c r="UE5" s="577"/>
      <c r="UF5" s="577"/>
      <c r="UG5" s="577"/>
      <c r="UH5" s="577"/>
      <c r="UI5" s="577"/>
      <c r="UJ5" s="577"/>
      <c r="UK5" s="577"/>
      <c r="UL5" s="577"/>
      <c r="UM5" s="577"/>
      <c r="UN5" s="577"/>
      <c r="UO5" s="577"/>
      <c r="UP5" s="577"/>
      <c r="UQ5" s="577"/>
      <c r="UR5" s="577"/>
      <c r="US5" s="577"/>
      <c r="UT5" s="577"/>
      <c r="UU5" s="577"/>
      <c r="UV5" s="577"/>
      <c r="UW5" s="577"/>
      <c r="UX5" s="577"/>
      <c r="UY5" s="577"/>
      <c r="UZ5" s="577"/>
      <c r="VA5" s="577"/>
      <c r="VB5" s="577"/>
      <c r="VC5" s="577"/>
      <c r="VD5" s="577"/>
      <c r="VE5" s="577"/>
      <c r="VF5" s="577"/>
      <c r="VG5" s="577"/>
      <c r="VH5" s="577"/>
      <c r="VI5" s="577"/>
      <c r="VJ5" s="577"/>
      <c r="VK5" s="577"/>
      <c r="VL5" s="577"/>
      <c r="VM5" s="577"/>
      <c r="VN5" s="577"/>
      <c r="VO5" s="577"/>
      <c r="VP5" s="577"/>
      <c r="VQ5" s="577"/>
      <c r="VR5" s="577"/>
      <c r="VS5" s="577"/>
      <c r="VT5" s="577"/>
      <c r="VU5" s="577"/>
      <c r="VV5" s="577"/>
      <c r="VW5" s="577"/>
      <c r="VX5" s="577"/>
      <c r="VY5" s="577"/>
      <c r="VZ5" s="577"/>
      <c r="WA5" s="577"/>
      <c r="WB5" s="577"/>
      <c r="WC5" s="577"/>
      <c r="WD5" s="577"/>
      <c r="WE5" s="577"/>
      <c r="WF5" s="577"/>
      <c r="WG5" s="577"/>
      <c r="WH5" s="577"/>
      <c r="WI5" s="577"/>
      <c r="WJ5" s="577"/>
      <c r="WK5" s="577"/>
      <c r="WL5" s="577"/>
      <c r="WM5" s="577"/>
      <c r="WN5" s="577"/>
      <c r="WO5" s="577"/>
      <c r="WP5" s="577"/>
      <c r="WQ5" s="577"/>
      <c r="WR5" s="577"/>
      <c r="WS5" s="577"/>
      <c r="WT5" s="577"/>
      <c r="WU5" s="577"/>
      <c r="WV5" s="577"/>
      <c r="WW5" s="577"/>
      <c r="WX5" s="577"/>
      <c r="WY5" s="577"/>
      <c r="WZ5" s="577"/>
      <c r="XA5" s="577"/>
      <c r="XB5" s="577"/>
      <c r="XC5" s="577"/>
      <c r="XD5" s="577"/>
      <c r="XE5" s="577"/>
      <c r="XF5" s="577"/>
      <c r="XG5" s="577"/>
      <c r="XH5" s="577"/>
      <c r="XI5" s="577"/>
      <c r="XJ5" s="577"/>
      <c r="XK5" s="577"/>
      <c r="XL5" s="577"/>
      <c r="XM5" s="577"/>
      <c r="XN5" s="577"/>
      <c r="XO5" s="577"/>
      <c r="XP5" s="577"/>
      <c r="XQ5" s="577"/>
      <c r="XR5" s="577"/>
      <c r="XS5" s="577"/>
      <c r="XT5" s="577"/>
      <c r="XU5" s="577"/>
      <c r="XV5" s="577"/>
      <c r="XW5" s="577"/>
      <c r="XX5" s="577"/>
      <c r="XY5" s="577"/>
      <c r="XZ5" s="577"/>
      <c r="YA5" s="577"/>
      <c r="YB5" s="577"/>
      <c r="YC5" s="577"/>
      <c r="YD5" s="577"/>
      <c r="YE5" s="577"/>
      <c r="YF5" s="577"/>
      <c r="YG5" s="577"/>
      <c r="YH5" s="577"/>
      <c r="YI5" s="577"/>
      <c r="YJ5" s="577"/>
      <c r="YK5" s="577"/>
      <c r="YL5" s="577"/>
      <c r="YM5" s="577"/>
      <c r="YN5" s="577"/>
      <c r="YO5" s="577"/>
      <c r="YP5" s="577"/>
      <c r="YQ5" s="577"/>
      <c r="YR5" s="577"/>
      <c r="YS5" s="577"/>
      <c r="YT5" s="577"/>
      <c r="YU5" s="577"/>
      <c r="YV5" s="577"/>
      <c r="YW5" s="577"/>
      <c r="YX5" s="577"/>
      <c r="YY5" s="577"/>
      <c r="YZ5" s="577"/>
      <c r="ZA5" s="577"/>
      <c r="ZB5" s="577"/>
      <c r="ZC5" s="577"/>
      <c r="ZD5" s="577"/>
      <c r="ZE5" s="577"/>
      <c r="ZF5" s="577"/>
      <c r="ZG5" s="577"/>
      <c r="ZH5" s="577"/>
      <c r="ZI5" s="577"/>
      <c r="ZJ5" s="577"/>
      <c r="ZK5" s="577"/>
      <c r="ZL5" s="577"/>
      <c r="ZM5" s="577"/>
      <c r="ZN5" s="577"/>
      <c r="ZO5" s="577"/>
      <c r="ZP5" s="577"/>
      <c r="ZQ5" s="577"/>
      <c r="ZR5" s="577"/>
      <c r="ZS5" s="577"/>
      <c r="ZT5" s="577"/>
      <c r="ZU5" s="577"/>
      <c r="ZV5" s="577"/>
      <c r="ZW5" s="577"/>
      <c r="ZX5" s="577"/>
      <c r="ZY5" s="577"/>
      <c r="ZZ5" s="577"/>
      <c r="AAA5" s="577"/>
      <c r="AAB5" s="577"/>
      <c r="AAC5" s="577"/>
      <c r="AAD5" s="577"/>
      <c r="AAE5" s="577"/>
      <c r="AAF5" s="577"/>
      <c r="AAG5" s="577"/>
      <c r="AAH5" s="577"/>
      <c r="AAI5" s="577"/>
      <c r="AAJ5" s="577"/>
      <c r="AAK5" s="577"/>
      <c r="AAL5" s="577"/>
      <c r="AAM5" s="577"/>
      <c r="AAN5" s="577"/>
      <c r="AAO5" s="577"/>
      <c r="AAP5" s="577"/>
      <c r="AAQ5" s="577"/>
      <c r="AAR5" s="577"/>
      <c r="AAS5" s="577"/>
      <c r="AAT5" s="577"/>
      <c r="AAU5" s="577"/>
      <c r="AAV5" s="577"/>
      <c r="AAW5" s="577"/>
      <c r="AAX5" s="577"/>
      <c r="AAY5" s="577"/>
      <c r="AAZ5" s="577"/>
      <c r="ABA5" s="577"/>
      <c r="ABB5" s="577"/>
      <c r="ABC5" s="577"/>
      <c r="ABD5" s="577"/>
      <c r="ABE5" s="577"/>
      <c r="ABF5" s="577"/>
      <c r="ABG5" s="577"/>
      <c r="ABH5" s="577"/>
      <c r="ABI5" s="577"/>
      <c r="ABJ5" s="577"/>
      <c r="ABK5" s="577"/>
      <c r="ABL5" s="577"/>
      <c r="ABM5" s="577"/>
      <c r="ABN5" s="577"/>
      <c r="ABO5" s="577"/>
      <c r="ABP5" s="577"/>
      <c r="ABQ5" s="577"/>
      <c r="ABR5" s="577"/>
      <c r="ABS5" s="577"/>
      <c r="ABT5" s="577"/>
      <c r="ABU5" s="577"/>
      <c r="ABV5" s="577"/>
      <c r="ABW5" s="577"/>
      <c r="ABX5" s="577"/>
      <c r="ABY5" s="577"/>
      <c r="ABZ5" s="577"/>
      <c r="ACA5" s="577"/>
      <c r="ACB5" s="577"/>
      <c r="ACC5" s="577"/>
      <c r="ACD5" s="577"/>
      <c r="ACE5" s="577"/>
      <c r="ACF5" s="577"/>
      <c r="ACG5" s="577"/>
      <c r="ACH5" s="577"/>
      <c r="ACI5" s="577"/>
      <c r="ACJ5" s="577"/>
      <c r="ACK5" s="577"/>
      <c r="ACL5" s="577"/>
      <c r="ACM5" s="577"/>
      <c r="ACN5" s="577"/>
      <c r="ACO5" s="577"/>
      <c r="ACP5" s="577"/>
      <c r="ACQ5" s="577"/>
      <c r="ACR5" s="577"/>
      <c r="ACS5" s="577"/>
      <c r="ACT5" s="577"/>
      <c r="ACU5" s="577"/>
      <c r="ACV5" s="577"/>
      <c r="ACW5" s="577"/>
      <c r="ACX5" s="577"/>
      <c r="ACY5" s="577"/>
      <c r="ACZ5" s="577"/>
      <c r="ADA5" s="577"/>
      <c r="ADB5" s="577"/>
      <c r="ADC5" s="577"/>
      <c r="ADD5" s="577"/>
      <c r="ADE5" s="577"/>
      <c r="ADF5" s="577"/>
      <c r="ADG5" s="577"/>
      <c r="ADH5" s="577"/>
      <c r="ADI5" s="577"/>
      <c r="ADJ5" s="577"/>
      <c r="ADK5" s="577"/>
      <c r="ADL5" s="577"/>
      <c r="ADM5" s="577"/>
      <c r="ADN5" s="577"/>
      <c r="ADO5" s="577"/>
      <c r="ADP5" s="577"/>
      <c r="ADQ5" s="577"/>
      <c r="ADR5" s="577"/>
      <c r="ADS5" s="577"/>
      <c r="ADT5" s="577"/>
      <c r="ADU5" s="577"/>
      <c r="ADV5" s="577"/>
      <c r="ADW5" s="577"/>
      <c r="ADX5" s="577"/>
      <c r="ADY5" s="577"/>
      <c r="ADZ5" s="577"/>
      <c r="AEA5" s="577"/>
      <c r="AEB5" s="577"/>
      <c r="AEC5" s="577"/>
      <c r="AED5" s="577"/>
      <c r="AEE5" s="577"/>
      <c r="AEF5" s="577"/>
      <c r="AEG5" s="577"/>
      <c r="AEH5" s="577"/>
      <c r="AEI5" s="577"/>
      <c r="AEJ5" s="577"/>
      <c r="AEK5" s="577"/>
      <c r="AEL5" s="577"/>
      <c r="AEM5" s="577"/>
      <c r="AEN5" s="577"/>
      <c r="AEO5" s="577"/>
      <c r="AEP5" s="577"/>
      <c r="AEQ5" s="577"/>
      <c r="AER5" s="577"/>
      <c r="AES5" s="577"/>
      <c r="AET5" s="577"/>
      <c r="AEU5" s="577"/>
      <c r="AEV5" s="577"/>
      <c r="AEW5" s="577"/>
      <c r="AEX5" s="577"/>
      <c r="AEY5" s="577"/>
      <c r="AEZ5" s="577"/>
      <c r="AFA5" s="577"/>
      <c r="AFB5" s="577"/>
      <c r="AFC5" s="577"/>
      <c r="AFD5" s="577"/>
      <c r="AFE5" s="577"/>
      <c r="AFF5" s="577"/>
      <c r="AFG5" s="577"/>
      <c r="AFH5" s="577"/>
      <c r="AFI5" s="577"/>
      <c r="AFJ5" s="577"/>
      <c r="AFK5" s="577"/>
      <c r="AFL5" s="577"/>
      <c r="AFM5" s="577"/>
      <c r="AFN5" s="577"/>
      <c r="AFO5" s="577"/>
      <c r="AFP5" s="577"/>
      <c r="AFQ5" s="577"/>
      <c r="AFR5" s="577"/>
      <c r="AFS5" s="577"/>
      <c r="AFT5" s="577"/>
      <c r="AFU5" s="577"/>
      <c r="AFV5" s="577"/>
      <c r="AFW5" s="577"/>
      <c r="AFX5" s="577"/>
      <c r="AFY5" s="577"/>
      <c r="AFZ5" s="577"/>
      <c r="AGA5" s="577"/>
      <c r="AGB5" s="577"/>
      <c r="AGC5" s="577"/>
      <c r="AGD5" s="577"/>
      <c r="AGE5" s="577"/>
      <c r="AGF5" s="577"/>
      <c r="AGG5" s="577"/>
      <c r="AGH5" s="577"/>
      <c r="AGI5" s="577"/>
      <c r="AGJ5" s="577"/>
      <c r="AGK5" s="577"/>
      <c r="AGL5" s="577"/>
      <c r="AGM5" s="577"/>
      <c r="AGN5" s="577"/>
      <c r="AGO5" s="577"/>
      <c r="AGP5" s="577"/>
      <c r="AGQ5" s="577"/>
      <c r="AGR5" s="577"/>
      <c r="AGS5" s="577"/>
      <c r="AGT5" s="577"/>
      <c r="AGU5" s="577"/>
      <c r="AGV5" s="577"/>
      <c r="AGW5" s="577"/>
      <c r="AGX5" s="577"/>
      <c r="AGY5" s="577"/>
      <c r="AGZ5" s="577"/>
      <c r="AHA5" s="577"/>
      <c r="AHB5" s="577"/>
      <c r="AHC5" s="577"/>
      <c r="AHD5" s="577"/>
      <c r="AHE5" s="577"/>
      <c r="AHF5" s="577"/>
      <c r="AHG5" s="577"/>
      <c r="AHH5" s="577"/>
      <c r="AHI5" s="577"/>
      <c r="AHJ5" s="577"/>
      <c r="AHK5" s="577"/>
      <c r="AHL5" s="577"/>
      <c r="AHM5" s="577"/>
      <c r="AHN5" s="577"/>
      <c r="AHO5" s="577"/>
      <c r="AHP5" s="577"/>
      <c r="AHQ5" s="577"/>
      <c r="AHR5" s="577"/>
      <c r="AHS5" s="577"/>
      <c r="AHT5" s="577"/>
      <c r="AHU5" s="577"/>
      <c r="AHV5" s="577"/>
      <c r="AHW5" s="577"/>
      <c r="AHX5" s="577"/>
      <c r="AHY5" s="577"/>
      <c r="AHZ5" s="577"/>
      <c r="AIA5" s="577"/>
      <c r="AIB5" s="577"/>
      <c r="AIC5" s="577"/>
      <c r="AID5" s="577"/>
      <c r="AIE5" s="577"/>
      <c r="AIF5" s="577"/>
      <c r="AIG5" s="577"/>
      <c r="AIH5" s="577"/>
      <c r="AII5" s="577"/>
      <c r="AIJ5" s="577"/>
      <c r="AIK5" s="577"/>
      <c r="AIL5" s="577"/>
      <c r="AIM5" s="577"/>
      <c r="AIN5" s="577"/>
      <c r="AIO5" s="577"/>
      <c r="AIP5" s="577"/>
      <c r="AIQ5" s="577"/>
      <c r="AIR5" s="577"/>
      <c r="AIS5" s="577"/>
      <c r="AIT5" s="577"/>
      <c r="AIU5" s="577"/>
      <c r="AIV5" s="577"/>
      <c r="AIW5" s="577"/>
      <c r="AIX5" s="577"/>
      <c r="AIY5" s="577"/>
      <c r="AIZ5" s="577"/>
      <c r="AJA5" s="577"/>
      <c r="AJB5" s="577"/>
      <c r="AJC5" s="577"/>
      <c r="AJD5" s="577"/>
      <c r="AJE5" s="577"/>
      <c r="AJF5" s="577"/>
      <c r="AJG5" s="577"/>
      <c r="AJH5" s="577"/>
      <c r="AJI5" s="577"/>
      <c r="AJJ5" s="577"/>
      <c r="AJK5" s="577"/>
      <c r="AJL5" s="577"/>
      <c r="AJM5" s="577"/>
      <c r="AJN5" s="577"/>
      <c r="AJO5" s="577"/>
      <c r="AJP5" s="577"/>
      <c r="AJQ5" s="577"/>
      <c r="AJR5" s="577"/>
      <c r="AJS5" s="577"/>
      <c r="AJT5" s="577"/>
      <c r="AJU5" s="577"/>
      <c r="AJV5" s="577"/>
      <c r="AJW5" s="577"/>
      <c r="AJX5" s="577"/>
      <c r="AJY5" s="577"/>
      <c r="AJZ5" s="577"/>
      <c r="AKA5" s="577"/>
      <c r="AKB5" s="577"/>
      <c r="AKC5" s="577"/>
      <c r="AKD5" s="577"/>
      <c r="AKE5" s="577"/>
      <c r="AKF5" s="577"/>
      <c r="AKG5" s="577"/>
      <c r="AKH5" s="577"/>
      <c r="AKI5" s="577"/>
      <c r="AKJ5" s="577"/>
      <c r="AKK5" s="577"/>
      <c r="AKL5" s="577"/>
      <c r="AKM5" s="577"/>
      <c r="AKN5" s="577"/>
      <c r="AKO5" s="577"/>
      <c r="AKP5" s="577"/>
      <c r="AKQ5" s="577"/>
      <c r="AKR5" s="577"/>
      <c r="AKS5" s="577"/>
      <c r="AKT5" s="577"/>
      <c r="AKU5" s="577"/>
      <c r="AKV5" s="577"/>
      <c r="AKW5" s="577"/>
      <c r="AKX5" s="577"/>
      <c r="AKY5" s="577"/>
      <c r="AKZ5" s="577"/>
      <c r="ALA5" s="577"/>
      <c r="ALB5" s="577"/>
      <c r="ALC5" s="577"/>
      <c r="ALD5" s="577"/>
      <c r="ALE5" s="577"/>
      <c r="ALF5" s="577"/>
      <c r="ALG5" s="577"/>
      <c r="ALH5" s="577"/>
      <c r="ALI5" s="577"/>
      <c r="ALJ5" s="577"/>
      <c r="ALK5" s="577"/>
      <c r="ALL5" s="577"/>
      <c r="ALM5" s="577"/>
      <c r="ALN5" s="577"/>
      <c r="ALO5" s="577"/>
      <c r="ALP5" s="577"/>
      <c r="ALQ5" s="577"/>
      <c r="ALR5" s="577"/>
      <c r="ALS5" s="577"/>
      <c r="ALT5" s="577"/>
      <c r="ALU5" s="577"/>
      <c r="ALV5" s="577"/>
      <c r="ALW5" s="577"/>
      <c r="ALX5" s="577"/>
      <c r="ALY5" s="577"/>
      <c r="ALZ5" s="577"/>
      <c r="AMA5" s="577"/>
      <c r="AMB5" s="577"/>
      <c r="AMC5" s="577"/>
      <c r="AMD5" s="577"/>
      <c r="AME5" s="577"/>
      <c r="AMF5" s="577"/>
      <c r="AMG5" s="577"/>
      <c r="AMH5" s="577"/>
      <c r="AMI5" s="577"/>
      <c r="AMJ5" s="577"/>
      <c r="AMK5" s="577"/>
      <c r="AML5" s="577"/>
      <c r="AMM5" s="577"/>
      <c r="AMN5" s="577"/>
      <c r="AMO5" s="577"/>
      <c r="AMP5" s="577"/>
      <c r="AMQ5" s="577"/>
      <c r="AMR5" s="577"/>
      <c r="AMS5" s="577"/>
      <c r="AMT5" s="577"/>
      <c r="AMU5" s="577"/>
      <c r="AMV5" s="577"/>
      <c r="AMW5" s="577"/>
      <c r="AMX5" s="577"/>
      <c r="AMY5" s="577"/>
      <c r="AMZ5" s="577"/>
      <c r="ANA5" s="577"/>
      <c r="ANB5" s="577"/>
      <c r="ANC5" s="577"/>
      <c r="AND5" s="577"/>
      <c r="ANE5" s="577"/>
      <c r="ANF5" s="577"/>
      <c r="ANG5" s="577"/>
      <c r="ANH5" s="577"/>
      <c r="ANI5" s="577"/>
      <c r="ANJ5" s="577"/>
      <c r="ANK5" s="577"/>
      <c r="ANL5" s="577"/>
      <c r="ANM5" s="577"/>
      <c r="ANN5" s="577"/>
      <c r="ANO5" s="577"/>
      <c r="ANP5" s="577"/>
      <c r="ANQ5" s="577"/>
      <c r="ANR5" s="577"/>
      <c r="ANS5" s="577"/>
      <c r="ANT5" s="577"/>
      <c r="ANU5" s="577"/>
      <c r="ANV5" s="577"/>
      <c r="ANW5" s="577"/>
      <c r="ANX5" s="577"/>
      <c r="ANY5" s="577"/>
      <c r="ANZ5" s="577"/>
      <c r="AOA5" s="577"/>
      <c r="AOB5" s="577"/>
      <c r="AOC5" s="577"/>
      <c r="AOD5" s="577"/>
      <c r="AOE5" s="577"/>
      <c r="AOF5" s="577"/>
      <c r="AOG5" s="577"/>
      <c r="AOH5" s="577"/>
      <c r="AOI5" s="577"/>
      <c r="AOJ5" s="577"/>
      <c r="AOK5" s="577"/>
      <c r="AOL5" s="577"/>
      <c r="AOM5" s="577"/>
      <c r="AON5" s="577"/>
      <c r="AOO5" s="577"/>
      <c r="AOP5" s="577"/>
      <c r="AOQ5" s="577"/>
      <c r="AOR5" s="577"/>
      <c r="AOS5" s="577"/>
      <c r="AOT5" s="577"/>
      <c r="AOU5" s="577"/>
      <c r="AOV5" s="577"/>
      <c r="AOW5" s="577"/>
      <c r="AOX5" s="577"/>
      <c r="AOY5" s="577"/>
      <c r="AOZ5" s="577"/>
      <c r="APA5" s="577"/>
      <c r="APB5" s="577"/>
      <c r="APC5" s="577"/>
      <c r="APD5" s="577"/>
      <c r="APE5" s="577"/>
      <c r="APF5" s="577"/>
      <c r="APG5" s="577"/>
      <c r="APH5" s="577"/>
      <c r="API5" s="577"/>
      <c r="APJ5" s="577"/>
      <c r="APK5" s="577"/>
      <c r="APL5" s="577"/>
      <c r="APM5" s="577"/>
      <c r="APN5" s="577"/>
      <c r="APO5" s="577"/>
      <c r="APP5" s="577"/>
      <c r="APQ5" s="577"/>
      <c r="APR5" s="577"/>
      <c r="APS5" s="577"/>
      <c r="APT5" s="577"/>
      <c r="APU5" s="577"/>
      <c r="APV5" s="577"/>
      <c r="APW5" s="577"/>
      <c r="APX5" s="577"/>
      <c r="APY5" s="577"/>
      <c r="APZ5" s="577"/>
      <c r="AQA5" s="577"/>
      <c r="AQB5" s="577"/>
      <c r="AQC5" s="577"/>
      <c r="AQD5" s="577"/>
      <c r="AQE5" s="577"/>
      <c r="AQF5" s="577"/>
      <c r="AQG5" s="577"/>
      <c r="AQH5" s="577"/>
      <c r="AQI5" s="577"/>
      <c r="AQJ5" s="577"/>
      <c r="AQK5" s="577"/>
      <c r="AQL5" s="577"/>
      <c r="AQM5" s="577"/>
      <c r="AQN5" s="577"/>
      <c r="AQO5" s="577"/>
      <c r="AQP5" s="577"/>
      <c r="AQQ5" s="577"/>
      <c r="AQR5" s="577"/>
      <c r="AQS5" s="577"/>
      <c r="AQT5" s="577"/>
      <c r="AQU5" s="577"/>
      <c r="AQV5" s="577"/>
      <c r="AQW5" s="577"/>
      <c r="AQX5" s="577"/>
      <c r="AQY5" s="577"/>
      <c r="AQZ5" s="577"/>
      <c r="ARA5" s="577"/>
      <c r="ARB5" s="577"/>
      <c r="ARC5" s="577"/>
      <c r="ARD5" s="577"/>
      <c r="ARE5" s="577"/>
      <c r="ARF5" s="577"/>
      <c r="ARG5" s="577"/>
      <c r="ARH5" s="577"/>
      <c r="ARI5" s="577"/>
      <c r="ARJ5" s="577"/>
      <c r="ARK5" s="577"/>
      <c r="ARL5" s="577"/>
      <c r="ARM5" s="577"/>
      <c r="ARN5" s="577"/>
      <c r="ARO5" s="577"/>
      <c r="ARP5" s="577"/>
      <c r="ARQ5" s="577"/>
      <c r="ARR5" s="577"/>
      <c r="ARS5" s="577"/>
      <c r="ART5" s="577"/>
      <c r="ARU5" s="577"/>
      <c r="ARV5" s="577"/>
      <c r="ARW5" s="577"/>
      <c r="ARX5" s="577"/>
      <c r="ARY5" s="577"/>
      <c r="ARZ5" s="577"/>
      <c r="ASA5" s="577"/>
      <c r="ASB5" s="577"/>
      <c r="ASC5" s="577"/>
      <c r="ASD5" s="577"/>
      <c r="ASE5" s="577"/>
      <c r="ASF5" s="577"/>
      <c r="ASG5" s="577"/>
      <c r="ASH5" s="577"/>
      <c r="ASI5" s="577"/>
      <c r="ASJ5" s="577"/>
      <c r="ASK5" s="577"/>
      <c r="ASL5" s="577"/>
      <c r="ASM5" s="577"/>
      <c r="ASN5" s="577"/>
      <c r="ASO5" s="577"/>
      <c r="ASP5" s="577"/>
      <c r="ASQ5" s="577"/>
      <c r="ASR5" s="577"/>
      <c r="ASS5" s="577"/>
      <c r="AST5" s="577"/>
      <c r="ASU5" s="577"/>
      <c r="ASV5" s="577"/>
      <c r="ASW5" s="577"/>
      <c r="ASX5" s="577"/>
      <c r="ASY5" s="577"/>
      <c r="ASZ5" s="577"/>
      <c r="ATA5" s="577"/>
      <c r="ATB5" s="577"/>
      <c r="ATC5" s="577"/>
      <c r="ATD5" s="577"/>
      <c r="ATE5" s="577"/>
      <c r="ATF5" s="577"/>
      <c r="ATG5" s="577"/>
      <c r="ATH5" s="577"/>
      <c r="ATI5" s="577"/>
      <c r="ATJ5" s="577"/>
      <c r="ATK5" s="577"/>
      <c r="ATL5" s="577"/>
      <c r="ATM5" s="577"/>
      <c r="ATN5" s="577"/>
      <c r="ATO5" s="577"/>
      <c r="ATP5" s="577"/>
      <c r="ATQ5" s="577"/>
      <c r="ATR5" s="577"/>
      <c r="ATS5" s="577"/>
      <c r="ATT5" s="577"/>
      <c r="ATU5" s="577"/>
      <c r="ATV5" s="577"/>
      <c r="ATW5" s="577"/>
      <c r="ATX5" s="577"/>
      <c r="ATY5" s="577"/>
      <c r="ATZ5" s="577"/>
      <c r="AUA5" s="577"/>
      <c r="AUB5" s="577"/>
      <c r="AUC5" s="577"/>
      <c r="AUD5" s="577"/>
      <c r="AUE5" s="577"/>
      <c r="AUF5" s="577"/>
      <c r="AUG5" s="577"/>
      <c r="AUH5" s="577"/>
      <c r="AUI5" s="577"/>
      <c r="AUJ5" s="577"/>
      <c r="AUK5" s="577"/>
      <c r="AUL5" s="577"/>
      <c r="AUM5" s="577"/>
      <c r="AUN5" s="577"/>
      <c r="AUO5" s="577"/>
      <c r="AUP5" s="577"/>
      <c r="AUQ5" s="577"/>
      <c r="AUR5" s="577"/>
      <c r="AUS5" s="577"/>
      <c r="AUT5" s="577"/>
      <c r="AUU5" s="577"/>
      <c r="AUV5" s="577"/>
      <c r="AUW5" s="577"/>
      <c r="AUX5" s="577"/>
      <c r="AUY5" s="577"/>
      <c r="AUZ5" s="577"/>
      <c r="AVA5" s="577"/>
      <c r="AVB5" s="577"/>
      <c r="AVC5" s="577"/>
      <c r="AVD5" s="577"/>
      <c r="AVE5" s="577"/>
      <c r="AVF5" s="577"/>
      <c r="AVG5" s="577"/>
      <c r="AVH5" s="577"/>
      <c r="AVI5" s="577"/>
      <c r="AVJ5" s="577"/>
      <c r="AVK5" s="577"/>
      <c r="AVL5" s="577"/>
      <c r="AVM5" s="577"/>
      <c r="AVN5" s="577"/>
      <c r="AVO5" s="577"/>
      <c r="AVP5" s="577"/>
      <c r="AVQ5" s="577"/>
      <c r="AVR5" s="577"/>
      <c r="AVS5" s="577"/>
      <c r="AVT5" s="577"/>
      <c r="AVU5" s="577"/>
      <c r="AVV5" s="577"/>
      <c r="AVW5" s="577"/>
      <c r="AVX5" s="577"/>
      <c r="AVY5" s="577"/>
      <c r="AVZ5" s="577"/>
      <c r="AWA5" s="577"/>
      <c r="AWB5" s="577"/>
      <c r="AWC5" s="577"/>
      <c r="AWD5" s="577"/>
      <c r="AWE5" s="577"/>
      <c r="AWF5" s="577"/>
      <c r="AWG5" s="577"/>
      <c r="AWH5" s="577"/>
      <c r="AWI5" s="577"/>
      <c r="AWJ5" s="577"/>
      <c r="AWK5" s="577"/>
      <c r="AWL5" s="577"/>
      <c r="AWM5" s="577"/>
      <c r="AWN5" s="577"/>
      <c r="AWO5" s="577"/>
      <c r="AWP5" s="577"/>
      <c r="AWQ5" s="577"/>
      <c r="AWR5" s="577"/>
      <c r="AWS5" s="577"/>
      <c r="AWT5" s="577"/>
      <c r="AWU5" s="577"/>
      <c r="AWV5" s="577"/>
      <c r="AWW5" s="577"/>
      <c r="AWX5" s="577"/>
      <c r="AWY5" s="577"/>
      <c r="AWZ5" s="577"/>
      <c r="AXA5" s="577"/>
      <c r="AXB5" s="577"/>
      <c r="AXC5" s="577"/>
      <c r="AXD5" s="577"/>
      <c r="AXE5" s="577"/>
      <c r="AXF5" s="577"/>
      <c r="AXG5" s="577"/>
      <c r="AXH5" s="577"/>
      <c r="AXI5" s="577"/>
      <c r="AXJ5" s="577"/>
      <c r="AXK5" s="577"/>
      <c r="AXL5" s="577"/>
      <c r="AXM5" s="577"/>
      <c r="AXN5" s="577"/>
      <c r="AXO5" s="577"/>
      <c r="AXP5" s="577"/>
      <c r="AXQ5" s="577"/>
      <c r="AXR5" s="577"/>
      <c r="AXS5" s="577"/>
      <c r="AXT5" s="577"/>
      <c r="AXU5" s="577"/>
      <c r="AXV5" s="577"/>
      <c r="AXW5" s="577"/>
      <c r="AXX5" s="577"/>
      <c r="AXY5" s="577"/>
      <c r="AXZ5" s="577"/>
      <c r="AYA5" s="577"/>
      <c r="AYB5" s="577"/>
      <c r="AYC5" s="577"/>
      <c r="AYD5" s="577"/>
      <c r="AYE5" s="577"/>
      <c r="AYF5" s="577"/>
      <c r="AYG5" s="577"/>
      <c r="AYH5" s="577"/>
      <c r="AYI5" s="577"/>
      <c r="AYJ5" s="577"/>
      <c r="AYK5" s="577"/>
      <c r="AYL5" s="577"/>
      <c r="AYM5" s="577"/>
      <c r="AYN5" s="577"/>
      <c r="AYO5" s="577"/>
      <c r="AYP5" s="577"/>
      <c r="AYQ5" s="577"/>
      <c r="AYR5" s="577"/>
      <c r="AYS5" s="577"/>
      <c r="AYT5" s="577"/>
      <c r="AYU5" s="577"/>
      <c r="AYV5" s="577"/>
      <c r="AYW5" s="577"/>
      <c r="AYX5" s="577"/>
      <c r="AYY5" s="577"/>
      <c r="AYZ5" s="577"/>
      <c r="AZA5" s="577"/>
      <c r="AZB5" s="577"/>
      <c r="AZC5" s="577"/>
      <c r="AZD5" s="577"/>
      <c r="AZE5" s="577"/>
      <c r="AZF5" s="577"/>
      <c r="AZG5" s="577"/>
      <c r="AZH5" s="577"/>
      <c r="AZI5" s="577"/>
      <c r="AZJ5" s="577"/>
      <c r="AZK5" s="577"/>
      <c r="AZL5" s="577"/>
      <c r="AZM5" s="577"/>
      <c r="AZN5" s="577"/>
      <c r="AZO5" s="577"/>
      <c r="AZP5" s="577"/>
      <c r="AZQ5" s="577"/>
      <c r="AZR5" s="577"/>
      <c r="AZS5" s="577"/>
      <c r="AZT5" s="577"/>
      <c r="AZU5" s="577"/>
      <c r="AZV5" s="577"/>
      <c r="AZW5" s="577"/>
      <c r="AZX5" s="577"/>
      <c r="AZY5" s="577"/>
      <c r="AZZ5" s="577"/>
      <c r="BAA5" s="577"/>
      <c r="BAB5" s="577"/>
      <c r="BAC5" s="577"/>
      <c r="BAD5" s="577"/>
      <c r="BAE5" s="577"/>
      <c r="BAF5" s="577"/>
      <c r="BAG5" s="577"/>
      <c r="BAH5" s="577"/>
      <c r="BAI5" s="577"/>
      <c r="BAJ5" s="577"/>
      <c r="BAK5" s="577"/>
      <c r="BAL5" s="577"/>
      <c r="BAM5" s="577"/>
      <c r="BAN5" s="577"/>
      <c r="BAO5" s="577"/>
      <c r="BAP5" s="577"/>
      <c r="BAQ5" s="577"/>
      <c r="BAR5" s="577"/>
      <c r="BAS5" s="577"/>
      <c r="BAT5" s="577"/>
      <c r="BAU5" s="577"/>
      <c r="BAV5" s="577"/>
      <c r="BAW5" s="577"/>
      <c r="BAX5" s="577"/>
      <c r="BAY5" s="577"/>
      <c r="BAZ5" s="577"/>
      <c r="BBA5" s="577"/>
      <c r="BBB5" s="577"/>
      <c r="BBC5" s="577"/>
      <c r="BBD5" s="577"/>
      <c r="BBE5" s="577"/>
      <c r="BBF5" s="577"/>
      <c r="BBG5" s="577"/>
      <c r="BBH5" s="577"/>
      <c r="BBI5" s="577"/>
      <c r="BBJ5" s="577"/>
      <c r="BBK5" s="577"/>
      <c r="BBL5" s="577"/>
      <c r="BBM5" s="577"/>
      <c r="BBN5" s="577"/>
      <c r="BBO5" s="577"/>
      <c r="BBP5" s="577"/>
      <c r="BBQ5" s="577"/>
      <c r="BBR5" s="577"/>
      <c r="BBS5" s="577"/>
      <c r="BBT5" s="577"/>
      <c r="BBU5" s="577"/>
      <c r="BBV5" s="577"/>
      <c r="BBW5" s="577"/>
      <c r="BBX5" s="577"/>
      <c r="BBY5" s="577"/>
      <c r="BBZ5" s="577"/>
      <c r="BCA5" s="577"/>
      <c r="BCB5" s="577"/>
      <c r="BCC5" s="577"/>
      <c r="BCD5" s="577"/>
      <c r="BCE5" s="577"/>
      <c r="BCF5" s="577"/>
      <c r="BCG5" s="577"/>
      <c r="BCH5" s="577"/>
      <c r="BCI5" s="577"/>
      <c r="BCJ5" s="577"/>
      <c r="BCK5" s="577"/>
      <c r="BCL5" s="577"/>
      <c r="BCM5" s="577"/>
      <c r="BCN5" s="577"/>
      <c r="BCO5" s="577"/>
      <c r="BCP5" s="577"/>
      <c r="BCQ5" s="577"/>
      <c r="BCR5" s="577"/>
      <c r="BCS5" s="577"/>
      <c r="BCT5" s="577"/>
      <c r="BCU5" s="577"/>
      <c r="BCV5" s="577"/>
      <c r="BCW5" s="577"/>
      <c r="BCX5" s="577"/>
      <c r="BCY5" s="577"/>
      <c r="BCZ5" s="577"/>
      <c r="BDA5" s="577"/>
      <c r="BDB5" s="577"/>
      <c r="BDC5" s="577"/>
      <c r="BDD5" s="577"/>
      <c r="BDE5" s="577"/>
      <c r="BDF5" s="577"/>
      <c r="BDG5" s="577"/>
      <c r="BDH5" s="577"/>
      <c r="BDI5" s="577"/>
      <c r="BDJ5" s="577"/>
      <c r="BDK5" s="577"/>
      <c r="BDL5" s="577"/>
      <c r="BDM5" s="577"/>
      <c r="BDN5" s="577"/>
      <c r="BDO5" s="577"/>
      <c r="BDP5" s="577"/>
      <c r="BDQ5" s="577"/>
      <c r="BDR5" s="577"/>
      <c r="BDS5" s="577"/>
      <c r="BDT5" s="577"/>
      <c r="BDU5" s="577"/>
      <c r="BDV5" s="577"/>
      <c r="BDW5" s="577"/>
      <c r="BDX5" s="577"/>
      <c r="BDY5" s="577"/>
      <c r="BDZ5" s="577"/>
      <c r="BEA5" s="577"/>
      <c r="BEB5" s="577"/>
      <c r="BEC5" s="577"/>
      <c r="BED5" s="577"/>
      <c r="BEE5" s="577"/>
      <c r="BEF5" s="577"/>
      <c r="BEG5" s="577"/>
      <c r="BEH5" s="577"/>
      <c r="BEI5" s="577"/>
      <c r="BEJ5" s="577"/>
      <c r="BEK5" s="577"/>
      <c r="BEL5" s="577"/>
      <c r="BEM5" s="577"/>
      <c r="BEN5" s="577"/>
      <c r="BEO5" s="577"/>
      <c r="BEP5" s="577"/>
      <c r="BEQ5" s="577"/>
      <c r="BER5" s="577"/>
      <c r="BES5" s="577"/>
      <c r="BET5" s="577"/>
      <c r="BEU5" s="577"/>
      <c r="BEV5" s="577"/>
      <c r="BEW5" s="577"/>
      <c r="BEX5" s="577"/>
      <c r="BEY5" s="577"/>
      <c r="BEZ5" s="577"/>
      <c r="BFA5" s="577"/>
      <c r="BFB5" s="577"/>
      <c r="BFC5" s="577"/>
      <c r="BFD5" s="577"/>
      <c r="BFE5" s="577"/>
      <c r="BFF5" s="577"/>
      <c r="BFG5" s="577"/>
      <c r="BFH5" s="577"/>
      <c r="BFI5" s="577"/>
      <c r="BFJ5" s="577"/>
      <c r="BFK5" s="577"/>
      <c r="BFL5" s="577"/>
      <c r="BFM5" s="577"/>
      <c r="BFN5" s="577"/>
      <c r="BFO5" s="577"/>
      <c r="BFP5" s="577"/>
      <c r="BFQ5" s="577"/>
      <c r="BFR5" s="577"/>
      <c r="BFS5" s="577"/>
      <c r="BFT5" s="577"/>
      <c r="BFU5" s="577"/>
      <c r="BFV5" s="577"/>
      <c r="BFW5" s="577"/>
      <c r="BFX5" s="577"/>
      <c r="BFY5" s="577"/>
      <c r="BFZ5" s="577"/>
      <c r="BGA5" s="577"/>
      <c r="BGB5" s="577"/>
      <c r="BGC5" s="577"/>
      <c r="BGD5" s="577"/>
      <c r="BGE5" s="577"/>
      <c r="BGF5" s="577"/>
      <c r="BGG5" s="577"/>
      <c r="BGH5" s="577"/>
      <c r="BGI5" s="577"/>
      <c r="BGJ5" s="577"/>
      <c r="BGK5" s="577"/>
      <c r="BGL5" s="577"/>
      <c r="BGM5" s="577"/>
      <c r="BGN5" s="577"/>
      <c r="BGO5" s="577"/>
      <c r="BGP5" s="577"/>
      <c r="BGQ5" s="577"/>
      <c r="BGR5" s="577"/>
      <c r="BGS5" s="577"/>
      <c r="BGT5" s="577"/>
      <c r="BGU5" s="577"/>
      <c r="BGV5" s="577"/>
      <c r="BGW5" s="577"/>
      <c r="BGX5" s="577"/>
      <c r="BGY5" s="577"/>
      <c r="BGZ5" s="577"/>
      <c r="BHA5" s="577"/>
      <c r="BHB5" s="577"/>
      <c r="BHC5" s="577"/>
      <c r="BHD5" s="577"/>
      <c r="BHE5" s="577"/>
      <c r="BHF5" s="577"/>
      <c r="BHG5" s="577"/>
      <c r="BHH5" s="577"/>
      <c r="BHI5" s="577"/>
      <c r="BHJ5" s="577"/>
      <c r="BHK5" s="577"/>
      <c r="BHL5" s="577"/>
      <c r="BHM5" s="577"/>
      <c r="BHN5" s="577"/>
      <c r="BHO5" s="577"/>
      <c r="BHP5" s="577"/>
      <c r="BHQ5" s="577"/>
      <c r="BHR5" s="577"/>
      <c r="BHS5" s="577"/>
      <c r="BHT5" s="577"/>
      <c r="BHU5" s="577"/>
      <c r="BHV5" s="577"/>
      <c r="BHW5" s="577"/>
      <c r="BHX5" s="577"/>
      <c r="BHY5" s="577"/>
      <c r="BHZ5" s="577"/>
      <c r="BIA5" s="577"/>
      <c r="BIB5" s="577"/>
      <c r="BIC5" s="577"/>
      <c r="BID5" s="577"/>
      <c r="BIE5" s="577"/>
      <c r="BIF5" s="577"/>
      <c r="BIG5" s="577"/>
      <c r="BIH5" s="577"/>
      <c r="BII5" s="577"/>
      <c r="BIJ5" s="577"/>
      <c r="BIK5" s="577"/>
      <c r="BIL5" s="577"/>
      <c r="BIM5" s="577"/>
      <c r="BIN5" s="577"/>
      <c r="BIO5" s="577"/>
      <c r="BIP5" s="577"/>
      <c r="BIQ5" s="577"/>
      <c r="BIR5" s="577"/>
      <c r="BIS5" s="577"/>
      <c r="BIT5" s="577"/>
      <c r="BIU5" s="577"/>
      <c r="BIV5" s="577"/>
      <c r="BIW5" s="577"/>
      <c r="BIX5" s="577"/>
      <c r="BIY5" s="577"/>
      <c r="BIZ5" s="577"/>
      <c r="BJA5" s="577"/>
      <c r="BJB5" s="577"/>
      <c r="BJC5" s="577"/>
      <c r="BJD5" s="577"/>
      <c r="BJE5" s="577"/>
      <c r="BJF5" s="577"/>
      <c r="BJG5" s="577"/>
      <c r="BJH5" s="577"/>
      <c r="BJI5" s="577"/>
      <c r="BJJ5" s="577"/>
      <c r="BJK5" s="577"/>
      <c r="BJL5" s="577"/>
      <c r="BJM5" s="577"/>
      <c r="BJN5" s="577"/>
      <c r="BJO5" s="577"/>
      <c r="BJP5" s="577"/>
      <c r="BJQ5" s="577"/>
      <c r="BJR5" s="577"/>
      <c r="BJS5" s="577"/>
      <c r="BJT5" s="577"/>
      <c r="BJU5" s="577"/>
      <c r="BJV5" s="577"/>
      <c r="BJW5" s="577"/>
      <c r="BJX5" s="577"/>
      <c r="BJY5" s="577"/>
      <c r="BJZ5" s="577"/>
      <c r="BKA5" s="577"/>
      <c r="BKB5" s="577"/>
      <c r="BKC5" s="577"/>
      <c r="BKD5" s="577"/>
      <c r="BKE5" s="577"/>
      <c r="BKF5" s="577"/>
      <c r="BKG5" s="577"/>
      <c r="BKH5" s="577"/>
      <c r="BKI5" s="577"/>
      <c r="BKJ5" s="577"/>
      <c r="BKK5" s="577"/>
      <c r="BKL5" s="577"/>
      <c r="BKM5" s="577"/>
      <c r="BKN5" s="577"/>
      <c r="BKO5" s="577"/>
      <c r="BKP5" s="577"/>
      <c r="BKQ5" s="577"/>
      <c r="BKR5" s="577"/>
      <c r="BKS5" s="577"/>
      <c r="BKT5" s="577"/>
      <c r="BKU5" s="577"/>
      <c r="BKV5" s="577"/>
      <c r="BKW5" s="577"/>
      <c r="BKX5" s="577"/>
      <c r="BKY5" s="577"/>
      <c r="BKZ5" s="577"/>
      <c r="BLA5" s="577"/>
      <c r="BLB5" s="577"/>
      <c r="BLC5" s="577"/>
      <c r="BLD5" s="577"/>
      <c r="BLE5" s="577"/>
      <c r="BLF5" s="577"/>
      <c r="BLG5" s="577"/>
      <c r="BLH5" s="577"/>
      <c r="BLI5" s="577"/>
      <c r="BLJ5" s="577"/>
      <c r="BLK5" s="577"/>
      <c r="BLL5" s="577"/>
      <c r="BLM5" s="577"/>
      <c r="BLN5" s="577"/>
      <c r="BLO5" s="577"/>
      <c r="BLP5" s="577"/>
      <c r="BLQ5" s="577"/>
      <c r="BLR5" s="577"/>
      <c r="BLS5" s="577"/>
      <c r="BLT5" s="577"/>
      <c r="BLU5" s="577"/>
      <c r="BLV5" s="577"/>
      <c r="BLW5" s="577"/>
      <c r="BLX5" s="577"/>
      <c r="BLY5" s="577"/>
      <c r="BLZ5" s="577"/>
      <c r="BMA5" s="577"/>
      <c r="BMB5" s="577"/>
      <c r="BMC5" s="577"/>
      <c r="BMD5" s="577"/>
      <c r="BME5" s="577"/>
      <c r="BMF5" s="577"/>
      <c r="BMG5" s="577"/>
      <c r="BMH5" s="577"/>
      <c r="BMI5" s="577"/>
      <c r="BMJ5" s="577"/>
      <c r="BMK5" s="577"/>
      <c r="BML5" s="577"/>
      <c r="BMM5" s="577"/>
      <c r="BMN5" s="577"/>
      <c r="BMO5" s="577"/>
      <c r="BMP5" s="577"/>
      <c r="BMQ5" s="577"/>
      <c r="BMR5" s="577"/>
      <c r="BMS5" s="577"/>
      <c r="BMT5" s="577"/>
      <c r="BMU5" s="577"/>
      <c r="BMV5" s="577"/>
      <c r="BMW5" s="577"/>
      <c r="BMX5" s="577"/>
      <c r="BMY5" s="577"/>
      <c r="BMZ5" s="577"/>
      <c r="BNA5" s="577"/>
      <c r="BNB5" s="577"/>
      <c r="BNC5" s="577"/>
      <c r="BND5" s="577"/>
      <c r="BNE5" s="577"/>
      <c r="BNF5" s="577"/>
      <c r="BNG5" s="577"/>
      <c r="BNH5" s="577"/>
      <c r="BNI5" s="577"/>
      <c r="BNJ5" s="577"/>
      <c r="BNK5" s="577"/>
      <c r="BNL5" s="577"/>
      <c r="BNM5" s="577"/>
      <c r="BNN5" s="577"/>
      <c r="BNO5" s="577"/>
      <c r="BNP5" s="577"/>
      <c r="BNQ5" s="577"/>
      <c r="BNR5" s="577"/>
      <c r="BNS5" s="577"/>
      <c r="BNT5" s="577"/>
      <c r="BNU5" s="577"/>
      <c r="BNV5" s="577"/>
      <c r="BNW5" s="577"/>
      <c r="BNX5" s="577"/>
      <c r="BNY5" s="577"/>
      <c r="BNZ5" s="577"/>
      <c r="BOA5" s="577"/>
      <c r="BOB5" s="577"/>
      <c r="BOC5" s="577"/>
      <c r="BOD5" s="577"/>
      <c r="BOE5" s="577"/>
      <c r="BOF5" s="577"/>
      <c r="BOG5" s="577"/>
      <c r="BOH5" s="577"/>
      <c r="BOI5" s="577"/>
      <c r="BOJ5" s="577"/>
      <c r="BOK5" s="577"/>
      <c r="BOL5" s="577"/>
      <c r="BOM5" s="577"/>
      <c r="BON5" s="577"/>
      <c r="BOO5" s="577"/>
      <c r="BOP5" s="577"/>
      <c r="BOQ5" s="577"/>
      <c r="BOR5" s="577"/>
      <c r="BOS5" s="577"/>
      <c r="BOT5" s="577"/>
      <c r="BOU5" s="577"/>
      <c r="BOV5" s="577"/>
      <c r="BOW5" s="577"/>
      <c r="BOX5" s="577"/>
      <c r="BOY5" s="577"/>
      <c r="BOZ5" s="577"/>
      <c r="BPA5" s="577"/>
      <c r="BPB5" s="577"/>
      <c r="BPC5" s="577"/>
      <c r="BPD5" s="577"/>
      <c r="BPE5" s="577"/>
      <c r="BPF5" s="577"/>
      <c r="BPG5" s="577"/>
      <c r="BPH5" s="577"/>
      <c r="BPI5" s="577"/>
      <c r="BPJ5" s="577"/>
      <c r="BPK5" s="577"/>
      <c r="BPL5" s="577"/>
      <c r="BPM5" s="577"/>
      <c r="BPN5" s="577"/>
      <c r="BPO5" s="577"/>
      <c r="BPP5" s="577"/>
      <c r="BPQ5" s="577"/>
      <c r="BPR5" s="577"/>
      <c r="BPS5" s="577"/>
      <c r="BPT5" s="577"/>
      <c r="BPU5" s="577"/>
      <c r="BPV5" s="577"/>
      <c r="BPW5" s="577"/>
      <c r="BPX5" s="577"/>
      <c r="BPY5" s="577"/>
      <c r="BPZ5" s="577"/>
      <c r="BQA5" s="577"/>
      <c r="BQB5" s="577"/>
      <c r="BQC5" s="577"/>
      <c r="BQD5" s="577"/>
      <c r="BQE5" s="577"/>
      <c r="BQF5" s="577"/>
      <c r="BQG5" s="577"/>
      <c r="BQH5" s="577"/>
      <c r="BQI5" s="577"/>
      <c r="BQJ5" s="577"/>
      <c r="BQK5" s="577"/>
      <c r="BQL5" s="577"/>
      <c r="BQM5" s="577"/>
      <c r="BQN5" s="577"/>
      <c r="BQO5" s="577"/>
      <c r="BQP5" s="577"/>
      <c r="BQQ5" s="577"/>
      <c r="BQR5" s="577"/>
      <c r="BQS5" s="577"/>
      <c r="BQT5" s="577"/>
      <c r="BQU5" s="577"/>
      <c r="BQV5" s="577"/>
      <c r="BQW5" s="577"/>
      <c r="BQX5" s="577"/>
      <c r="BQY5" s="577"/>
      <c r="BQZ5" s="577"/>
      <c r="BRA5" s="577"/>
      <c r="BRB5" s="577"/>
      <c r="BRC5" s="577"/>
      <c r="BRD5" s="577"/>
      <c r="BRE5" s="577"/>
      <c r="BRF5" s="577"/>
      <c r="BRG5" s="577"/>
      <c r="BRH5" s="577"/>
      <c r="BRI5" s="577"/>
      <c r="BRJ5" s="577"/>
      <c r="BRK5" s="577"/>
      <c r="BRL5" s="577"/>
      <c r="BRM5" s="577"/>
      <c r="BRN5" s="577"/>
      <c r="BRO5" s="577"/>
      <c r="BRP5" s="577"/>
      <c r="BRQ5" s="577"/>
      <c r="BRR5" s="577"/>
      <c r="BRS5" s="577"/>
      <c r="BRT5" s="577"/>
      <c r="BRU5" s="577"/>
      <c r="BRV5" s="577"/>
      <c r="BRW5" s="577"/>
      <c r="BRX5" s="577"/>
      <c r="BRY5" s="577"/>
      <c r="BRZ5" s="577"/>
      <c r="BSA5" s="577"/>
      <c r="BSB5" s="577"/>
      <c r="BSC5" s="577"/>
      <c r="BSD5" s="577"/>
      <c r="BSE5" s="577"/>
      <c r="BSF5" s="577"/>
      <c r="BSG5" s="577"/>
      <c r="BSH5" s="577"/>
      <c r="BSI5" s="577"/>
      <c r="BSJ5" s="577"/>
      <c r="BSK5" s="577"/>
      <c r="BSL5" s="577"/>
      <c r="BSM5" s="577"/>
      <c r="BSN5" s="577"/>
      <c r="BSO5" s="577"/>
      <c r="BSP5" s="577"/>
      <c r="BSQ5" s="577"/>
      <c r="BSR5" s="577"/>
      <c r="BSS5" s="577"/>
      <c r="BST5" s="577"/>
      <c r="BSU5" s="577"/>
      <c r="BSV5" s="577"/>
      <c r="BSW5" s="577"/>
      <c r="BSX5" s="577"/>
      <c r="BSY5" s="577"/>
      <c r="BSZ5" s="577"/>
      <c r="BTA5" s="577"/>
      <c r="BTB5" s="577"/>
      <c r="BTC5" s="577"/>
      <c r="BTD5" s="577"/>
      <c r="BTE5" s="577"/>
      <c r="BTF5" s="577"/>
      <c r="BTG5" s="577"/>
      <c r="BTH5" s="577"/>
      <c r="BTI5" s="577"/>
      <c r="BTJ5" s="577"/>
      <c r="BTK5" s="577"/>
      <c r="BTL5" s="577"/>
      <c r="BTM5" s="577"/>
      <c r="BTN5" s="577"/>
      <c r="BTO5" s="577"/>
      <c r="BTP5" s="577"/>
      <c r="BTQ5" s="577"/>
      <c r="BTR5" s="577"/>
      <c r="BTS5" s="577"/>
      <c r="BTT5" s="577"/>
      <c r="BTU5" s="577"/>
      <c r="BTV5" s="577"/>
      <c r="BTW5" s="577"/>
      <c r="BTX5" s="577"/>
      <c r="BTY5" s="577"/>
      <c r="BTZ5" s="577"/>
      <c r="BUA5" s="577"/>
      <c r="BUB5" s="577"/>
      <c r="BUC5" s="577"/>
      <c r="BUD5" s="577"/>
      <c r="BUE5" s="577"/>
      <c r="BUF5" s="577"/>
      <c r="BUG5" s="577"/>
      <c r="BUH5" s="577"/>
      <c r="BUI5" s="577"/>
      <c r="BUJ5" s="577"/>
      <c r="BUK5" s="577"/>
      <c r="BUL5" s="577"/>
      <c r="BUM5" s="577"/>
      <c r="BUN5" s="577"/>
      <c r="BUO5" s="577"/>
      <c r="BUP5" s="577"/>
      <c r="BUQ5" s="577"/>
      <c r="BUR5" s="577"/>
      <c r="BUS5" s="577"/>
      <c r="BUT5" s="577"/>
      <c r="BUU5" s="577"/>
      <c r="BUV5" s="577"/>
      <c r="BUW5" s="577"/>
      <c r="BUX5" s="577"/>
      <c r="BUY5" s="577"/>
      <c r="BUZ5" s="577"/>
      <c r="BVA5" s="577"/>
      <c r="BVB5" s="577"/>
      <c r="BVC5" s="577"/>
      <c r="BVD5" s="577"/>
      <c r="BVE5" s="577"/>
      <c r="BVF5" s="577"/>
      <c r="BVG5" s="577"/>
      <c r="BVH5" s="577"/>
      <c r="BVI5" s="577"/>
      <c r="BVJ5" s="577"/>
      <c r="BVK5" s="577"/>
      <c r="BVL5" s="577"/>
      <c r="BVM5" s="577"/>
      <c r="BVN5" s="577"/>
      <c r="BVO5" s="577"/>
      <c r="BVP5" s="577"/>
      <c r="BVQ5" s="577"/>
      <c r="BVR5" s="577"/>
      <c r="BVS5" s="577"/>
      <c r="BVT5" s="577"/>
      <c r="BVU5" s="577"/>
      <c r="BVV5" s="577"/>
      <c r="BVW5" s="577"/>
      <c r="BVX5" s="577"/>
      <c r="BVY5" s="577"/>
      <c r="BVZ5" s="577"/>
      <c r="BWA5" s="577"/>
      <c r="BWB5" s="577"/>
      <c r="BWC5" s="577"/>
      <c r="BWD5" s="577"/>
      <c r="BWE5" s="577"/>
      <c r="BWF5" s="577"/>
      <c r="BWG5" s="577"/>
      <c r="BWH5" s="577"/>
      <c r="BWI5" s="577"/>
      <c r="BWJ5" s="577"/>
      <c r="BWK5" s="577"/>
      <c r="BWL5" s="577"/>
      <c r="BWM5" s="577"/>
      <c r="BWN5" s="577"/>
      <c r="BWO5" s="577"/>
      <c r="BWP5" s="577"/>
      <c r="BWQ5" s="577"/>
      <c r="BWR5" s="577"/>
      <c r="BWS5" s="577"/>
      <c r="BWT5" s="577"/>
      <c r="BWU5" s="577"/>
      <c r="BWV5" s="577"/>
      <c r="BWW5" s="577"/>
      <c r="BWX5" s="577"/>
      <c r="BWY5" s="577"/>
      <c r="BWZ5" s="577"/>
      <c r="BXA5" s="577"/>
      <c r="BXB5" s="577"/>
      <c r="BXC5" s="577"/>
      <c r="BXD5" s="577"/>
      <c r="BXE5" s="577"/>
      <c r="BXF5" s="577"/>
      <c r="BXG5" s="577"/>
      <c r="BXH5" s="577"/>
      <c r="BXI5" s="577"/>
      <c r="BXJ5" s="577"/>
      <c r="BXK5" s="577"/>
      <c r="BXL5" s="577"/>
      <c r="BXM5" s="577"/>
      <c r="BXN5" s="577"/>
      <c r="BXO5" s="577"/>
      <c r="BXP5" s="577"/>
      <c r="BXQ5" s="577"/>
      <c r="BXR5" s="577"/>
      <c r="BXS5" s="577"/>
      <c r="BXT5" s="577"/>
      <c r="BXU5" s="577"/>
      <c r="BXV5" s="577"/>
      <c r="BXW5" s="577"/>
      <c r="BXX5" s="577"/>
      <c r="BXY5" s="577"/>
      <c r="BXZ5" s="577"/>
      <c r="BYA5" s="577"/>
      <c r="BYB5" s="577"/>
      <c r="BYC5" s="577"/>
      <c r="BYD5" s="577"/>
      <c r="BYE5" s="577"/>
      <c r="BYF5" s="577"/>
      <c r="BYG5" s="577"/>
      <c r="BYH5" s="577"/>
      <c r="BYI5" s="577"/>
      <c r="BYJ5" s="577"/>
      <c r="BYK5" s="577"/>
      <c r="BYL5" s="577"/>
      <c r="BYM5" s="577"/>
      <c r="BYN5" s="577"/>
      <c r="BYO5" s="577"/>
      <c r="BYP5" s="577"/>
      <c r="BYQ5" s="577"/>
    </row>
    <row r="6" spans="1:2019" s="301" customFormat="1" ht="15" hidden="1" customHeight="1" x14ac:dyDescent="0.3">
      <c r="A6" s="631"/>
      <c r="B6" s="282" t="s">
        <v>1869</v>
      </c>
      <c r="C6" s="597"/>
      <c r="D6" s="631"/>
      <c r="E6" s="631"/>
      <c r="F6" s="631"/>
      <c r="G6" s="307" t="s">
        <v>696</v>
      </c>
      <c r="H6" s="675"/>
      <c r="I6" s="676"/>
      <c r="J6" s="676"/>
      <c r="K6" s="676"/>
      <c r="L6" s="303"/>
      <c r="M6" s="631"/>
      <c r="N6" s="631"/>
      <c r="O6" s="307" t="s">
        <v>702</v>
      </c>
      <c r="P6" s="546">
        <v>0</v>
      </c>
      <c r="Q6" s="304"/>
      <c r="R6" s="305"/>
      <c r="S6" s="306"/>
      <c r="T6" s="306"/>
      <c r="U6" s="306"/>
      <c r="V6" s="306"/>
      <c r="W6" s="305"/>
      <c r="X6" s="633"/>
      <c r="Y6" s="306"/>
      <c r="Z6" s="305"/>
      <c r="AA6" s="305"/>
      <c r="AB6" s="631"/>
      <c r="AC6" s="631"/>
      <c r="AD6" s="631"/>
      <c r="AE6" s="631"/>
      <c r="AF6" s="631"/>
      <c r="AG6" s="631"/>
      <c r="AH6" s="632"/>
      <c r="AI6" s="305"/>
      <c r="AJ6" s="305"/>
      <c r="AK6" s="305"/>
      <c r="AL6" s="631"/>
      <c r="AM6" s="631"/>
      <c r="AN6" s="631"/>
      <c r="AO6" s="631"/>
      <c r="AP6" s="631"/>
      <c r="AQ6" s="631"/>
      <c r="AR6" s="305"/>
      <c r="AS6" s="305"/>
      <c r="AT6" s="305"/>
      <c r="AU6" s="305"/>
      <c r="AV6" s="305"/>
      <c r="AW6" s="305"/>
      <c r="AX6" s="305"/>
      <c r="AY6" s="305"/>
      <c r="AZ6" s="305"/>
      <c r="BA6" s="305"/>
      <c r="BB6" s="305"/>
      <c r="BC6" s="305"/>
      <c r="BD6" s="305"/>
      <c r="BE6" s="305"/>
      <c r="BF6" s="305"/>
      <c r="BG6" s="305"/>
      <c r="BH6" s="305"/>
      <c r="BI6" s="305"/>
      <c r="BJ6" s="305"/>
      <c r="BK6" s="305"/>
      <c r="BL6" s="305"/>
      <c r="BM6" s="305"/>
      <c r="BN6" s="305"/>
      <c r="BO6" s="305"/>
      <c r="BP6" s="305"/>
      <c r="BQ6" s="305"/>
      <c r="BR6" s="305"/>
      <c r="BS6" s="305"/>
      <c r="BT6" s="305"/>
      <c r="BU6" s="305"/>
      <c r="BV6" s="305"/>
      <c r="BW6" s="305"/>
      <c r="BX6" s="305"/>
      <c r="BY6" s="305"/>
      <c r="BZ6" s="305"/>
      <c r="CA6" s="305"/>
      <c r="CB6" s="305"/>
      <c r="CC6" s="305"/>
      <c r="CD6" s="305"/>
      <c r="CE6" s="305"/>
      <c r="CF6" s="305"/>
      <c r="CG6" s="305"/>
      <c r="CH6" s="305"/>
      <c r="CI6" s="305"/>
      <c r="CJ6" s="305"/>
      <c r="CK6" s="305"/>
      <c r="CL6" s="305"/>
      <c r="CM6" s="305"/>
      <c r="CN6" s="305"/>
      <c r="CO6" s="305"/>
      <c r="CP6" s="305"/>
      <c r="CQ6" s="305"/>
      <c r="CR6" s="305"/>
      <c r="CS6" s="305"/>
      <c r="CT6" s="305"/>
      <c r="CU6" s="305"/>
      <c r="CV6" s="305"/>
      <c r="CW6" s="305"/>
      <c r="CX6" s="305"/>
      <c r="CY6" s="305"/>
      <c r="CZ6" s="305"/>
      <c r="DA6" s="305"/>
      <c r="DB6" s="305"/>
      <c r="DC6" s="305"/>
      <c r="DD6" s="305"/>
      <c r="DE6" s="305"/>
      <c r="DF6" s="305"/>
      <c r="DG6" s="305"/>
      <c r="DH6" s="305"/>
      <c r="DI6" s="305"/>
      <c r="DJ6" s="305"/>
      <c r="DK6" s="305"/>
      <c r="DL6" s="305"/>
      <c r="DM6" s="305"/>
      <c r="DN6" s="305"/>
      <c r="DO6" s="305"/>
      <c r="DP6" s="305"/>
      <c r="DQ6" s="305"/>
      <c r="DR6" s="305"/>
      <c r="DS6" s="305"/>
      <c r="DT6" s="305"/>
      <c r="DU6" s="305"/>
      <c r="DV6" s="305"/>
      <c r="DW6" s="305"/>
      <c r="DX6" s="305"/>
      <c r="DY6" s="305"/>
      <c r="DZ6" s="305"/>
      <c r="EA6" s="305"/>
      <c r="EB6" s="305"/>
      <c r="EC6" s="305"/>
      <c r="ED6" s="305"/>
      <c r="EE6" s="305"/>
      <c r="EF6" s="305"/>
      <c r="EG6" s="305"/>
      <c r="EH6" s="305"/>
      <c r="EI6" s="305"/>
      <c r="EJ6" s="305"/>
      <c r="EK6" s="305"/>
      <c r="EL6" s="305"/>
      <c r="EM6" s="305"/>
      <c r="EN6" s="305"/>
      <c r="EO6" s="305"/>
      <c r="EP6" s="305"/>
      <c r="EQ6" s="305"/>
      <c r="ER6" s="305"/>
      <c r="ES6" s="305"/>
      <c r="ET6" s="305"/>
      <c r="EU6" s="305"/>
      <c r="EV6" s="305"/>
      <c r="EW6" s="305"/>
      <c r="EX6" s="305"/>
      <c r="EY6" s="305"/>
      <c r="EZ6" s="305"/>
      <c r="FA6" s="305"/>
      <c r="FB6" s="305"/>
      <c r="FC6" s="305"/>
      <c r="FD6" s="305"/>
      <c r="FE6" s="305"/>
      <c r="FF6" s="305"/>
      <c r="FG6" s="305"/>
      <c r="FH6" s="305"/>
      <c r="FI6" s="305"/>
      <c r="FJ6" s="305"/>
      <c r="FK6" s="305"/>
      <c r="FL6" s="305"/>
      <c r="FM6" s="305"/>
      <c r="FN6" s="305"/>
      <c r="FO6" s="305"/>
      <c r="FP6" s="305"/>
      <c r="FQ6" s="305"/>
      <c r="FR6" s="305"/>
      <c r="FS6" s="305"/>
      <c r="FT6" s="305"/>
      <c r="FU6" s="305"/>
      <c r="FV6" s="305"/>
      <c r="FW6" s="305"/>
      <c r="FX6" s="305"/>
      <c r="FY6" s="305"/>
      <c r="FZ6" s="305"/>
      <c r="GA6" s="305"/>
      <c r="GB6" s="305"/>
      <c r="GC6" s="305"/>
      <c r="GD6" s="305"/>
      <c r="GE6" s="305"/>
      <c r="GF6" s="305"/>
      <c r="GG6" s="305"/>
      <c r="GH6" s="305"/>
      <c r="GI6" s="305"/>
      <c r="GJ6" s="305"/>
      <c r="GK6" s="305"/>
      <c r="GL6" s="305"/>
      <c r="GM6" s="305"/>
      <c r="GN6" s="305"/>
      <c r="GO6" s="305"/>
      <c r="GP6" s="305"/>
      <c r="GQ6" s="305"/>
      <c r="GR6" s="305"/>
      <c r="GS6" s="305"/>
      <c r="GT6" s="305"/>
      <c r="GU6" s="305"/>
      <c r="GV6" s="305"/>
      <c r="GW6" s="305"/>
      <c r="GX6" s="305"/>
      <c r="GY6" s="305"/>
      <c r="GZ6" s="305"/>
      <c r="HA6" s="305"/>
      <c r="HB6" s="305"/>
      <c r="HC6" s="305"/>
      <c r="HD6" s="305"/>
      <c r="HE6" s="305"/>
      <c r="HF6" s="305"/>
      <c r="HG6" s="305"/>
      <c r="HH6" s="305"/>
      <c r="HI6" s="305"/>
      <c r="HJ6" s="305"/>
      <c r="HK6" s="305"/>
      <c r="HL6" s="305"/>
      <c r="HM6" s="305"/>
      <c r="HN6" s="305"/>
      <c r="HO6" s="305"/>
      <c r="HP6" s="305"/>
      <c r="HQ6" s="305"/>
      <c r="HR6" s="305"/>
      <c r="HS6" s="305"/>
      <c r="HT6" s="305"/>
      <c r="HU6" s="305"/>
      <c r="HV6" s="305"/>
      <c r="HW6" s="305"/>
      <c r="HX6" s="305"/>
      <c r="HY6" s="305"/>
      <c r="HZ6" s="305"/>
      <c r="IA6" s="305"/>
      <c r="IB6" s="305"/>
      <c r="IC6" s="305"/>
      <c r="ID6" s="305"/>
      <c r="IE6" s="305"/>
      <c r="IF6" s="305"/>
      <c r="IG6" s="305"/>
      <c r="IH6" s="305"/>
      <c r="II6" s="305"/>
      <c r="IJ6" s="305"/>
      <c r="IK6" s="305"/>
      <c r="IL6" s="305"/>
      <c r="IM6" s="305"/>
      <c r="IN6" s="305"/>
      <c r="IO6" s="305"/>
      <c r="IP6" s="305"/>
      <c r="IQ6" s="305"/>
      <c r="IR6" s="305"/>
      <c r="IS6" s="305"/>
      <c r="IT6" s="305"/>
      <c r="IU6" s="305"/>
      <c r="IV6" s="305"/>
      <c r="IW6" s="305"/>
      <c r="IX6" s="305"/>
      <c r="IY6" s="305"/>
      <c r="IZ6" s="305"/>
      <c r="JA6" s="305"/>
      <c r="JB6" s="305"/>
      <c r="JC6" s="305"/>
      <c r="JD6" s="305"/>
      <c r="JE6" s="305"/>
      <c r="JF6" s="305"/>
      <c r="JG6" s="305"/>
      <c r="JH6" s="305"/>
      <c r="JI6" s="305"/>
      <c r="JJ6" s="305"/>
      <c r="JK6" s="305"/>
      <c r="JL6" s="305"/>
      <c r="JM6" s="305"/>
      <c r="JN6" s="305"/>
      <c r="JO6" s="305"/>
      <c r="JP6" s="305"/>
      <c r="JQ6" s="305"/>
      <c r="JR6" s="305"/>
      <c r="JS6" s="305"/>
      <c r="JT6" s="305"/>
      <c r="JU6" s="305"/>
      <c r="JV6" s="305"/>
      <c r="JW6" s="305"/>
      <c r="JX6" s="305"/>
      <c r="JY6" s="305"/>
      <c r="JZ6" s="305"/>
      <c r="KA6" s="305"/>
      <c r="KB6" s="305"/>
      <c r="KC6" s="305"/>
      <c r="KD6" s="305"/>
      <c r="KE6" s="305"/>
      <c r="KF6" s="305"/>
      <c r="KG6" s="305"/>
      <c r="KH6" s="305"/>
      <c r="KI6" s="305"/>
      <c r="KJ6" s="305"/>
      <c r="KK6" s="305"/>
      <c r="KL6" s="305"/>
      <c r="KM6" s="305"/>
      <c r="KN6" s="305"/>
      <c r="KO6" s="305"/>
      <c r="KP6" s="305"/>
      <c r="KQ6" s="305"/>
      <c r="KR6" s="305"/>
      <c r="KS6" s="305"/>
      <c r="KT6" s="305"/>
      <c r="KU6" s="305"/>
      <c r="KV6" s="305"/>
      <c r="KW6" s="305"/>
      <c r="KX6" s="305"/>
      <c r="KY6" s="305"/>
      <c r="KZ6" s="305"/>
      <c r="LA6" s="305"/>
      <c r="LB6" s="305"/>
      <c r="LC6" s="305"/>
      <c r="LD6" s="305"/>
      <c r="LE6" s="305"/>
      <c r="LF6" s="305"/>
      <c r="LG6" s="305"/>
      <c r="LH6" s="305"/>
      <c r="LI6" s="305"/>
      <c r="LJ6" s="305"/>
      <c r="LK6" s="305"/>
      <c r="LL6" s="305"/>
      <c r="LM6" s="305"/>
      <c r="LN6" s="305"/>
      <c r="LO6" s="305"/>
      <c r="LP6" s="305"/>
      <c r="LQ6" s="305"/>
      <c r="LR6" s="305"/>
      <c r="LS6" s="305"/>
      <c r="LT6" s="305"/>
      <c r="LU6" s="305"/>
      <c r="LV6" s="305"/>
      <c r="LW6" s="305"/>
      <c r="LX6" s="305"/>
      <c r="LY6" s="305"/>
      <c r="LZ6" s="305"/>
      <c r="MA6" s="305"/>
      <c r="MB6" s="305"/>
      <c r="MC6" s="305"/>
      <c r="MD6" s="305"/>
      <c r="ME6" s="305"/>
      <c r="MF6" s="305"/>
      <c r="MG6" s="305"/>
      <c r="MH6" s="305"/>
      <c r="MI6" s="305"/>
      <c r="MJ6" s="305"/>
      <c r="MK6" s="305"/>
      <c r="ML6" s="305"/>
      <c r="MM6" s="305"/>
      <c r="MN6" s="305"/>
      <c r="MO6" s="305"/>
      <c r="MP6" s="305"/>
      <c r="MQ6" s="305"/>
      <c r="MR6" s="305"/>
      <c r="MS6" s="305"/>
      <c r="MT6" s="305"/>
      <c r="MU6" s="305"/>
      <c r="MV6" s="305"/>
      <c r="MW6" s="305"/>
      <c r="MX6" s="305"/>
      <c r="MY6" s="305"/>
      <c r="MZ6" s="305"/>
      <c r="NA6" s="305"/>
      <c r="NB6" s="305"/>
      <c r="NC6" s="305"/>
      <c r="ND6" s="305"/>
      <c r="NE6" s="305"/>
      <c r="NF6" s="305"/>
      <c r="NG6" s="305"/>
      <c r="NH6" s="305"/>
      <c r="NI6" s="305"/>
      <c r="NJ6" s="305"/>
      <c r="NK6" s="305"/>
      <c r="NL6" s="305"/>
      <c r="NM6" s="305"/>
      <c r="NN6" s="305"/>
      <c r="NO6" s="305"/>
      <c r="NP6" s="305"/>
      <c r="NQ6" s="305"/>
      <c r="NR6" s="305"/>
      <c r="NS6" s="305"/>
      <c r="NT6" s="305"/>
      <c r="NU6" s="305"/>
      <c r="NV6" s="305"/>
      <c r="NW6" s="305"/>
      <c r="NX6" s="305"/>
      <c r="NY6" s="305"/>
      <c r="NZ6" s="305"/>
      <c r="OA6" s="305"/>
      <c r="OB6" s="305"/>
      <c r="OC6" s="305"/>
      <c r="OD6" s="305"/>
      <c r="OE6" s="305"/>
      <c r="OF6" s="305"/>
      <c r="OG6" s="305"/>
      <c r="OH6" s="305"/>
      <c r="OI6" s="305"/>
      <c r="OJ6" s="305"/>
      <c r="OK6" s="305"/>
      <c r="OL6" s="305"/>
      <c r="OM6" s="305"/>
      <c r="ON6" s="305"/>
      <c r="OO6" s="305"/>
      <c r="OP6" s="305"/>
      <c r="OQ6" s="305"/>
      <c r="OR6" s="305"/>
      <c r="OS6" s="305"/>
      <c r="OT6" s="305"/>
      <c r="OU6" s="305"/>
      <c r="OV6" s="305"/>
      <c r="OW6" s="305"/>
      <c r="OX6" s="305"/>
      <c r="OY6" s="305"/>
      <c r="OZ6" s="305"/>
      <c r="PA6" s="305"/>
      <c r="PB6" s="305"/>
      <c r="PC6" s="305"/>
      <c r="PD6" s="305"/>
      <c r="PE6" s="305"/>
      <c r="PF6" s="305"/>
      <c r="PG6" s="305"/>
      <c r="PH6" s="305"/>
      <c r="PI6" s="305"/>
      <c r="PJ6" s="305"/>
      <c r="PK6" s="305"/>
      <c r="PL6" s="305"/>
      <c r="PM6" s="305"/>
      <c r="PN6" s="305"/>
      <c r="PO6" s="305"/>
      <c r="PP6" s="305"/>
      <c r="PQ6" s="305"/>
      <c r="PR6" s="305"/>
      <c r="PS6" s="305"/>
      <c r="PT6" s="305"/>
      <c r="PU6" s="305"/>
      <c r="PV6" s="305"/>
      <c r="PW6" s="305"/>
      <c r="PX6" s="305"/>
      <c r="PY6" s="305"/>
      <c r="PZ6" s="305"/>
      <c r="QA6" s="305"/>
      <c r="QB6" s="305"/>
      <c r="QC6" s="305"/>
      <c r="QD6" s="305"/>
      <c r="QE6" s="305"/>
      <c r="QF6" s="305"/>
      <c r="QG6" s="305"/>
      <c r="QH6" s="305"/>
      <c r="QI6" s="305"/>
      <c r="QJ6" s="305"/>
      <c r="QK6" s="305"/>
      <c r="QL6" s="305"/>
      <c r="QM6" s="305"/>
      <c r="QN6" s="305"/>
      <c r="QO6" s="305"/>
      <c r="QP6" s="305"/>
      <c r="QQ6" s="305"/>
      <c r="QR6" s="305"/>
      <c r="QS6" s="305"/>
      <c r="QT6" s="305"/>
      <c r="QU6" s="305"/>
      <c r="QV6" s="305"/>
      <c r="QW6" s="305"/>
      <c r="QX6" s="305"/>
      <c r="QY6" s="305"/>
      <c r="QZ6" s="305"/>
      <c r="RA6" s="305"/>
      <c r="RB6" s="305"/>
      <c r="RC6" s="305"/>
      <c r="RD6" s="305"/>
      <c r="RE6" s="305"/>
      <c r="RF6" s="305"/>
      <c r="RG6" s="305"/>
      <c r="RH6" s="305"/>
      <c r="RI6" s="305"/>
      <c r="RJ6" s="305"/>
      <c r="RK6" s="305"/>
      <c r="RL6" s="305"/>
      <c r="RM6" s="305"/>
      <c r="RN6" s="305"/>
      <c r="RO6" s="305"/>
      <c r="RP6" s="305"/>
      <c r="RQ6" s="305"/>
      <c r="RR6" s="305"/>
      <c r="RS6" s="305"/>
      <c r="RT6" s="305"/>
      <c r="RU6" s="305"/>
      <c r="RV6" s="305"/>
      <c r="RW6" s="305"/>
      <c r="RX6" s="305"/>
      <c r="RY6" s="305"/>
      <c r="RZ6" s="305"/>
      <c r="SA6" s="305"/>
      <c r="SB6" s="305"/>
      <c r="SC6" s="305"/>
      <c r="SD6" s="305"/>
      <c r="SE6" s="305"/>
      <c r="SF6" s="305"/>
      <c r="SG6" s="305"/>
      <c r="SH6" s="305"/>
      <c r="SI6" s="305"/>
      <c r="SJ6" s="305"/>
      <c r="SK6" s="305"/>
      <c r="SL6" s="305"/>
      <c r="SM6" s="305"/>
      <c r="SN6" s="305"/>
      <c r="SO6" s="305"/>
      <c r="SP6" s="305"/>
      <c r="SQ6" s="305"/>
      <c r="SR6" s="305"/>
      <c r="SS6" s="305"/>
      <c r="ST6" s="305"/>
      <c r="SU6" s="305"/>
      <c r="SV6" s="305"/>
      <c r="SW6" s="305"/>
      <c r="SX6" s="305"/>
      <c r="SY6" s="305"/>
      <c r="SZ6" s="305"/>
      <c r="TA6" s="305"/>
      <c r="TB6" s="305"/>
      <c r="TC6" s="305"/>
      <c r="TD6" s="305"/>
      <c r="TE6" s="305"/>
      <c r="TF6" s="305"/>
      <c r="TG6" s="305"/>
      <c r="TH6" s="305"/>
      <c r="TI6" s="305"/>
      <c r="TJ6" s="305"/>
      <c r="TK6" s="305"/>
      <c r="TL6" s="305"/>
      <c r="TM6" s="305"/>
      <c r="TN6" s="305"/>
      <c r="TO6" s="305"/>
      <c r="TP6" s="305"/>
      <c r="TQ6" s="305"/>
      <c r="TR6" s="305"/>
      <c r="TS6" s="305"/>
      <c r="TT6" s="305"/>
      <c r="TU6" s="305"/>
      <c r="TV6" s="305"/>
      <c r="TW6" s="305"/>
      <c r="TX6" s="305"/>
      <c r="TY6" s="305"/>
      <c r="TZ6" s="305"/>
      <c r="UA6" s="305"/>
      <c r="UB6" s="305"/>
      <c r="UC6" s="305"/>
      <c r="UD6" s="305"/>
      <c r="UE6" s="305"/>
      <c r="UF6" s="305"/>
      <c r="UG6" s="305"/>
      <c r="UH6" s="305"/>
      <c r="UI6" s="305"/>
      <c r="UJ6" s="305"/>
      <c r="UK6" s="305"/>
      <c r="UL6" s="305"/>
      <c r="UM6" s="305"/>
      <c r="UN6" s="305"/>
      <c r="UO6" s="305"/>
      <c r="UP6" s="305"/>
      <c r="UQ6" s="305"/>
      <c r="UR6" s="305"/>
      <c r="US6" s="305"/>
      <c r="UT6" s="305"/>
      <c r="UU6" s="305"/>
      <c r="UV6" s="305"/>
      <c r="UW6" s="305"/>
      <c r="UX6" s="305"/>
      <c r="UY6" s="305"/>
      <c r="UZ6" s="305"/>
      <c r="VA6" s="305"/>
      <c r="VB6" s="305"/>
      <c r="VC6" s="305"/>
      <c r="VD6" s="305"/>
      <c r="VE6" s="305"/>
      <c r="VF6" s="305"/>
      <c r="VG6" s="305"/>
      <c r="VH6" s="305"/>
      <c r="VI6" s="305"/>
      <c r="VJ6" s="305"/>
      <c r="VK6" s="305"/>
      <c r="VL6" s="305"/>
      <c r="VM6" s="305"/>
      <c r="VN6" s="305"/>
      <c r="VO6" s="305"/>
      <c r="VP6" s="305"/>
      <c r="VQ6" s="305"/>
      <c r="VR6" s="305"/>
      <c r="VS6" s="305"/>
      <c r="VT6" s="305"/>
      <c r="VU6" s="305"/>
      <c r="VV6" s="305"/>
      <c r="VW6" s="305"/>
      <c r="VX6" s="305"/>
      <c r="VY6" s="305"/>
      <c r="VZ6" s="305"/>
      <c r="WA6" s="305"/>
      <c r="WB6" s="305"/>
      <c r="WC6" s="305"/>
      <c r="WD6" s="305"/>
      <c r="WE6" s="305"/>
      <c r="WF6" s="305"/>
      <c r="WG6" s="305"/>
      <c r="WH6" s="305"/>
      <c r="WI6" s="305"/>
      <c r="WJ6" s="305"/>
      <c r="WK6" s="305"/>
      <c r="WL6" s="305"/>
      <c r="WM6" s="305"/>
      <c r="WN6" s="305"/>
      <c r="WO6" s="305"/>
      <c r="WP6" s="305"/>
      <c r="WQ6" s="305"/>
      <c r="WR6" s="305"/>
      <c r="WS6" s="305"/>
      <c r="WT6" s="305"/>
      <c r="WU6" s="305"/>
      <c r="WV6" s="305"/>
      <c r="WW6" s="305"/>
      <c r="WX6" s="305"/>
      <c r="WY6" s="305"/>
      <c r="WZ6" s="305"/>
      <c r="XA6" s="305"/>
      <c r="XB6" s="305"/>
      <c r="XC6" s="305"/>
      <c r="XD6" s="305"/>
      <c r="XE6" s="305"/>
      <c r="XF6" s="305"/>
      <c r="XG6" s="305"/>
      <c r="XH6" s="305"/>
      <c r="XI6" s="305"/>
      <c r="XJ6" s="305"/>
      <c r="XK6" s="305"/>
      <c r="XL6" s="305"/>
      <c r="XM6" s="305"/>
      <c r="XN6" s="305"/>
      <c r="XO6" s="305"/>
      <c r="XP6" s="305"/>
      <c r="XQ6" s="305"/>
      <c r="XR6" s="305"/>
      <c r="XS6" s="305"/>
      <c r="XT6" s="305"/>
      <c r="XU6" s="305"/>
      <c r="XV6" s="305"/>
      <c r="XW6" s="305"/>
      <c r="XX6" s="305"/>
      <c r="XY6" s="305"/>
      <c r="XZ6" s="305"/>
      <c r="YA6" s="305"/>
      <c r="YB6" s="305"/>
      <c r="YC6" s="305"/>
      <c r="YD6" s="305"/>
      <c r="YE6" s="305"/>
      <c r="YF6" s="305"/>
      <c r="YG6" s="305"/>
      <c r="YH6" s="305"/>
      <c r="YI6" s="305"/>
      <c r="YJ6" s="305"/>
      <c r="YK6" s="305"/>
      <c r="YL6" s="305"/>
      <c r="YM6" s="305"/>
      <c r="YN6" s="305"/>
      <c r="YO6" s="305"/>
      <c r="YP6" s="305"/>
      <c r="YQ6" s="305"/>
      <c r="YR6" s="305"/>
      <c r="YS6" s="305"/>
      <c r="YT6" s="305"/>
      <c r="YU6" s="305"/>
      <c r="YV6" s="305"/>
      <c r="YW6" s="305"/>
      <c r="YX6" s="305"/>
      <c r="YY6" s="305"/>
      <c r="YZ6" s="305"/>
      <c r="ZA6" s="305"/>
      <c r="ZB6" s="305"/>
      <c r="ZC6" s="305"/>
      <c r="ZD6" s="305"/>
      <c r="ZE6" s="305"/>
      <c r="ZF6" s="305"/>
      <c r="ZG6" s="305"/>
      <c r="ZH6" s="305"/>
      <c r="ZI6" s="305"/>
      <c r="ZJ6" s="305"/>
      <c r="ZK6" s="305"/>
      <c r="ZL6" s="305"/>
      <c r="ZM6" s="305"/>
      <c r="ZN6" s="305"/>
      <c r="ZO6" s="305"/>
      <c r="ZP6" s="305"/>
      <c r="ZQ6" s="305"/>
      <c r="ZR6" s="305"/>
      <c r="ZS6" s="305"/>
      <c r="ZT6" s="305"/>
      <c r="ZU6" s="305"/>
      <c r="ZV6" s="305"/>
      <c r="ZW6" s="305"/>
      <c r="ZX6" s="305"/>
      <c r="ZY6" s="305"/>
      <c r="ZZ6" s="305"/>
      <c r="AAA6" s="305"/>
      <c r="AAB6" s="305"/>
      <c r="AAC6" s="305"/>
      <c r="AAD6" s="305"/>
      <c r="AAE6" s="305"/>
      <c r="AAF6" s="305"/>
      <c r="AAG6" s="305"/>
      <c r="AAH6" s="305"/>
      <c r="AAI6" s="305"/>
      <c r="AAJ6" s="305"/>
      <c r="AAK6" s="305"/>
      <c r="AAL6" s="305"/>
      <c r="AAM6" s="305"/>
      <c r="AAN6" s="305"/>
      <c r="AAO6" s="305"/>
      <c r="AAP6" s="305"/>
      <c r="AAQ6" s="305"/>
      <c r="AAR6" s="305"/>
      <c r="AAS6" s="305"/>
      <c r="AAT6" s="305"/>
      <c r="AAU6" s="305"/>
      <c r="AAV6" s="305"/>
      <c r="AAW6" s="305"/>
      <c r="AAX6" s="305"/>
      <c r="AAY6" s="305"/>
      <c r="AAZ6" s="305"/>
      <c r="ABA6" s="305"/>
      <c r="ABB6" s="305"/>
      <c r="ABC6" s="305"/>
      <c r="ABD6" s="305"/>
      <c r="ABE6" s="305"/>
      <c r="ABF6" s="305"/>
      <c r="ABG6" s="305"/>
      <c r="ABH6" s="305"/>
      <c r="ABI6" s="305"/>
      <c r="ABJ6" s="305"/>
      <c r="ABK6" s="305"/>
      <c r="ABL6" s="305"/>
      <c r="ABM6" s="305"/>
      <c r="ABN6" s="305"/>
      <c r="ABO6" s="305"/>
      <c r="ABP6" s="305"/>
      <c r="ABQ6" s="305"/>
      <c r="ABR6" s="305"/>
      <c r="ABS6" s="305"/>
      <c r="ABT6" s="305"/>
      <c r="ABU6" s="305"/>
      <c r="ABV6" s="305"/>
      <c r="ABW6" s="305"/>
      <c r="ABX6" s="305"/>
      <c r="ABY6" s="305"/>
      <c r="ABZ6" s="305"/>
      <c r="ACA6" s="305"/>
      <c r="ACB6" s="305"/>
      <c r="ACC6" s="305"/>
      <c r="ACD6" s="305"/>
      <c r="ACE6" s="305"/>
      <c r="ACF6" s="305"/>
      <c r="ACG6" s="305"/>
      <c r="ACH6" s="305"/>
      <c r="ACI6" s="305"/>
      <c r="ACJ6" s="305"/>
      <c r="ACK6" s="305"/>
      <c r="ACL6" s="305"/>
      <c r="ACM6" s="305"/>
      <c r="ACN6" s="305"/>
      <c r="ACO6" s="305"/>
      <c r="ACP6" s="305"/>
      <c r="ACQ6" s="305"/>
      <c r="ACR6" s="305"/>
      <c r="ACS6" s="305"/>
      <c r="ACT6" s="305"/>
      <c r="ACU6" s="305"/>
      <c r="ACV6" s="305"/>
      <c r="ACW6" s="305"/>
      <c r="ACX6" s="305"/>
      <c r="ACY6" s="305"/>
      <c r="ACZ6" s="305"/>
      <c r="ADA6" s="305"/>
      <c r="ADB6" s="305"/>
      <c r="ADC6" s="305"/>
      <c r="ADD6" s="305"/>
      <c r="ADE6" s="305"/>
      <c r="ADF6" s="305"/>
      <c r="ADG6" s="305"/>
      <c r="ADH6" s="305"/>
      <c r="ADI6" s="305"/>
      <c r="ADJ6" s="305"/>
      <c r="ADK6" s="305"/>
      <c r="ADL6" s="305"/>
      <c r="ADM6" s="305"/>
      <c r="ADN6" s="305"/>
      <c r="ADO6" s="305"/>
      <c r="ADP6" s="305"/>
      <c r="ADQ6" s="305"/>
      <c r="ADR6" s="305"/>
      <c r="ADS6" s="305"/>
      <c r="ADT6" s="305"/>
      <c r="ADU6" s="305"/>
      <c r="ADV6" s="305"/>
      <c r="ADW6" s="305"/>
      <c r="ADX6" s="305"/>
      <c r="ADY6" s="305"/>
      <c r="ADZ6" s="305"/>
      <c r="AEA6" s="305"/>
      <c r="AEB6" s="305"/>
      <c r="AEC6" s="305"/>
      <c r="AED6" s="305"/>
      <c r="AEE6" s="305"/>
      <c r="AEF6" s="305"/>
      <c r="AEG6" s="305"/>
      <c r="AEH6" s="305"/>
      <c r="AEI6" s="305"/>
      <c r="AEJ6" s="305"/>
      <c r="AEK6" s="305"/>
      <c r="AEL6" s="305"/>
      <c r="AEM6" s="305"/>
      <c r="AEN6" s="305"/>
      <c r="AEO6" s="305"/>
      <c r="AEP6" s="305"/>
      <c r="AEQ6" s="305"/>
      <c r="AER6" s="305"/>
      <c r="AES6" s="305"/>
      <c r="AET6" s="305"/>
      <c r="AEU6" s="305"/>
      <c r="AEV6" s="305"/>
      <c r="AEW6" s="305"/>
      <c r="AEX6" s="305"/>
      <c r="AEY6" s="305"/>
      <c r="AEZ6" s="305"/>
      <c r="AFA6" s="305"/>
      <c r="AFB6" s="305"/>
      <c r="AFC6" s="305"/>
      <c r="AFD6" s="305"/>
      <c r="AFE6" s="305"/>
      <c r="AFF6" s="305"/>
      <c r="AFG6" s="305"/>
      <c r="AFH6" s="305"/>
      <c r="AFI6" s="305"/>
      <c r="AFJ6" s="305"/>
      <c r="AFK6" s="305"/>
      <c r="AFL6" s="305"/>
      <c r="AFM6" s="305"/>
      <c r="AFN6" s="305"/>
      <c r="AFO6" s="305"/>
      <c r="AFP6" s="305"/>
      <c r="AFQ6" s="305"/>
      <c r="AFR6" s="305"/>
      <c r="AFS6" s="305"/>
      <c r="AFT6" s="305"/>
      <c r="AFU6" s="305"/>
      <c r="AFV6" s="305"/>
      <c r="AFW6" s="305"/>
      <c r="AFX6" s="305"/>
      <c r="AFY6" s="305"/>
      <c r="AFZ6" s="305"/>
      <c r="AGA6" s="305"/>
      <c r="AGB6" s="305"/>
      <c r="AGC6" s="305"/>
      <c r="AGD6" s="305"/>
      <c r="AGE6" s="305"/>
      <c r="AGF6" s="305"/>
      <c r="AGG6" s="305"/>
      <c r="AGH6" s="305"/>
      <c r="AGI6" s="305"/>
      <c r="AGJ6" s="305"/>
      <c r="AGK6" s="305"/>
      <c r="AGL6" s="305"/>
      <c r="AGM6" s="305"/>
      <c r="AGN6" s="305"/>
      <c r="AGO6" s="305"/>
      <c r="AGP6" s="305"/>
      <c r="AGQ6" s="305"/>
      <c r="AGR6" s="305"/>
      <c r="AGS6" s="305"/>
      <c r="AGT6" s="305"/>
      <c r="AGU6" s="305"/>
      <c r="AGV6" s="305"/>
      <c r="AGW6" s="305"/>
      <c r="AGX6" s="305"/>
      <c r="AGY6" s="305"/>
      <c r="AGZ6" s="305"/>
      <c r="AHA6" s="305"/>
      <c r="AHB6" s="305"/>
      <c r="AHC6" s="305"/>
      <c r="AHD6" s="305"/>
      <c r="AHE6" s="305"/>
      <c r="AHF6" s="305"/>
      <c r="AHG6" s="305"/>
      <c r="AHH6" s="305"/>
      <c r="AHI6" s="305"/>
      <c r="AHJ6" s="305"/>
      <c r="AHK6" s="305"/>
      <c r="AHL6" s="305"/>
      <c r="AHM6" s="305"/>
      <c r="AHN6" s="305"/>
      <c r="AHO6" s="305"/>
      <c r="AHP6" s="305"/>
      <c r="AHQ6" s="305"/>
      <c r="AHR6" s="305"/>
      <c r="AHS6" s="305"/>
      <c r="AHT6" s="305"/>
      <c r="AHU6" s="305"/>
      <c r="AHV6" s="305"/>
      <c r="AHW6" s="305"/>
      <c r="AHX6" s="305"/>
      <c r="AHY6" s="305"/>
      <c r="AHZ6" s="305"/>
      <c r="AIA6" s="305"/>
      <c r="AIB6" s="305"/>
      <c r="AIC6" s="305"/>
      <c r="AID6" s="305"/>
      <c r="AIE6" s="305"/>
      <c r="AIF6" s="305"/>
      <c r="AIG6" s="305"/>
      <c r="AIH6" s="305"/>
      <c r="AII6" s="305"/>
      <c r="AIJ6" s="305"/>
      <c r="AIK6" s="305"/>
      <c r="AIL6" s="305"/>
      <c r="AIM6" s="305"/>
      <c r="AIN6" s="305"/>
      <c r="AIO6" s="305"/>
      <c r="AIP6" s="305"/>
      <c r="AIQ6" s="305"/>
      <c r="AIR6" s="305"/>
      <c r="AIS6" s="305"/>
      <c r="AIT6" s="305"/>
      <c r="AIU6" s="305"/>
      <c r="AIV6" s="305"/>
      <c r="AIW6" s="305"/>
      <c r="AIX6" s="305"/>
      <c r="AIY6" s="305"/>
      <c r="AIZ6" s="305"/>
      <c r="AJA6" s="305"/>
      <c r="AJB6" s="305"/>
      <c r="AJC6" s="305"/>
      <c r="AJD6" s="305"/>
      <c r="AJE6" s="305"/>
      <c r="AJF6" s="305"/>
      <c r="AJG6" s="305"/>
      <c r="AJH6" s="305"/>
      <c r="AJI6" s="305"/>
      <c r="AJJ6" s="305"/>
      <c r="AJK6" s="305"/>
      <c r="AJL6" s="305"/>
      <c r="AJM6" s="305"/>
      <c r="AJN6" s="305"/>
      <c r="AJO6" s="305"/>
      <c r="AJP6" s="305"/>
      <c r="AJQ6" s="305"/>
      <c r="AJR6" s="305"/>
      <c r="AJS6" s="305"/>
      <c r="AJT6" s="305"/>
      <c r="AJU6" s="305"/>
      <c r="AJV6" s="305"/>
      <c r="AJW6" s="305"/>
      <c r="AJX6" s="305"/>
      <c r="AJY6" s="305"/>
      <c r="AJZ6" s="305"/>
      <c r="AKA6" s="305"/>
      <c r="AKB6" s="305"/>
      <c r="AKC6" s="305"/>
      <c r="AKD6" s="305"/>
      <c r="AKE6" s="305"/>
      <c r="AKF6" s="305"/>
      <c r="AKG6" s="305"/>
      <c r="AKH6" s="305"/>
      <c r="AKI6" s="305"/>
      <c r="AKJ6" s="305"/>
      <c r="AKK6" s="305"/>
      <c r="AKL6" s="305"/>
      <c r="AKM6" s="305"/>
      <c r="AKN6" s="305"/>
      <c r="AKO6" s="305"/>
      <c r="AKP6" s="305"/>
      <c r="AKQ6" s="305"/>
      <c r="AKR6" s="305"/>
      <c r="AKS6" s="305"/>
      <c r="AKT6" s="305"/>
      <c r="AKU6" s="305"/>
      <c r="AKV6" s="305"/>
      <c r="AKW6" s="305"/>
      <c r="AKX6" s="305"/>
      <c r="AKY6" s="305"/>
      <c r="AKZ6" s="305"/>
      <c r="ALA6" s="305"/>
      <c r="ALB6" s="305"/>
      <c r="ALC6" s="305"/>
      <c r="ALD6" s="305"/>
      <c r="ALE6" s="305"/>
      <c r="ALF6" s="305"/>
      <c r="ALG6" s="305"/>
      <c r="ALH6" s="305"/>
      <c r="ALI6" s="305"/>
      <c r="ALJ6" s="305"/>
      <c r="ALK6" s="305"/>
      <c r="ALL6" s="305"/>
      <c r="ALM6" s="305"/>
      <c r="ALN6" s="305"/>
      <c r="ALO6" s="305"/>
      <c r="ALP6" s="305"/>
      <c r="ALQ6" s="305"/>
      <c r="ALR6" s="305"/>
      <c r="ALS6" s="305"/>
      <c r="ALT6" s="305"/>
      <c r="ALU6" s="305"/>
      <c r="ALV6" s="305"/>
      <c r="ALW6" s="305"/>
      <c r="ALX6" s="305"/>
      <c r="ALY6" s="305"/>
      <c r="ALZ6" s="305"/>
      <c r="AMA6" s="305"/>
      <c r="AMB6" s="305"/>
      <c r="AMC6" s="305"/>
      <c r="AMD6" s="305"/>
      <c r="AME6" s="305"/>
      <c r="AMF6" s="305"/>
      <c r="AMG6" s="305"/>
      <c r="AMH6" s="305"/>
      <c r="AMI6" s="305"/>
      <c r="AMJ6" s="305"/>
      <c r="AMK6" s="305"/>
      <c r="AML6" s="305"/>
      <c r="AMM6" s="305"/>
      <c r="AMN6" s="305"/>
      <c r="AMO6" s="305"/>
      <c r="AMP6" s="305"/>
      <c r="AMQ6" s="305"/>
      <c r="AMR6" s="305"/>
      <c r="AMS6" s="305"/>
      <c r="AMT6" s="305"/>
      <c r="AMU6" s="305"/>
      <c r="AMV6" s="305"/>
      <c r="AMW6" s="305"/>
      <c r="AMX6" s="305"/>
      <c r="AMY6" s="305"/>
      <c r="AMZ6" s="305"/>
      <c r="ANA6" s="305"/>
      <c r="ANB6" s="305"/>
      <c r="ANC6" s="305"/>
      <c r="AND6" s="305"/>
      <c r="ANE6" s="305"/>
      <c r="ANF6" s="305"/>
      <c r="ANG6" s="305"/>
      <c r="ANH6" s="305"/>
      <c r="ANI6" s="305"/>
      <c r="ANJ6" s="305"/>
      <c r="ANK6" s="305"/>
      <c r="ANL6" s="305"/>
      <c r="ANM6" s="305"/>
      <c r="ANN6" s="305"/>
      <c r="ANO6" s="305"/>
      <c r="ANP6" s="305"/>
      <c r="ANQ6" s="305"/>
      <c r="ANR6" s="305"/>
      <c r="ANS6" s="305"/>
      <c r="ANT6" s="305"/>
      <c r="ANU6" s="305"/>
      <c r="ANV6" s="305"/>
      <c r="ANW6" s="305"/>
      <c r="ANX6" s="305"/>
      <c r="ANY6" s="305"/>
      <c r="ANZ6" s="305"/>
      <c r="AOA6" s="305"/>
      <c r="AOB6" s="305"/>
      <c r="AOC6" s="305"/>
      <c r="AOD6" s="305"/>
      <c r="AOE6" s="305"/>
      <c r="AOF6" s="305"/>
      <c r="AOG6" s="305"/>
      <c r="AOH6" s="305"/>
      <c r="AOI6" s="305"/>
      <c r="AOJ6" s="305"/>
      <c r="AOK6" s="305"/>
      <c r="AOL6" s="305"/>
      <c r="AOM6" s="305"/>
      <c r="AON6" s="305"/>
      <c r="AOO6" s="305"/>
      <c r="AOP6" s="305"/>
      <c r="AOQ6" s="305"/>
      <c r="AOR6" s="305"/>
      <c r="AOS6" s="305"/>
      <c r="AOT6" s="305"/>
      <c r="AOU6" s="305"/>
      <c r="AOV6" s="305"/>
      <c r="AOW6" s="305"/>
      <c r="AOX6" s="305"/>
      <c r="AOY6" s="305"/>
      <c r="AOZ6" s="305"/>
      <c r="APA6" s="305"/>
      <c r="APB6" s="305"/>
      <c r="APC6" s="305"/>
      <c r="APD6" s="305"/>
      <c r="APE6" s="305"/>
      <c r="APF6" s="305"/>
      <c r="APG6" s="305"/>
      <c r="APH6" s="305"/>
      <c r="API6" s="305"/>
      <c r="APJ6" s="305"/>
      <c r="APK6" s="305"/>
      <c r="APL6" s="305"/>
      <c r="APM6" s="305"/>
      <c r="APN6" s="305"/>
      <c r="APO6" s="305"/>
      <c r="APP6" s="305"/>
      <c r="APQ6" s="305"/>
      <c r="APR6" s="305"/>
      <c r="APS6" s="305"/>
      <c r="APT6" s="305"/>
      <c r="APU6" s="305"/>
      <c r="APV6" s="305"/>
      <c r="APW6" s="305"/>
      <c r="APX6" s="305"/>
      <c r="APY6" s="305"/>
      <c r="APZ6" s="305"/>
      <c r="AQA6" s="305"/>
      <c r="AQB6" s="305"/>
      <c r="AQC6" s="305"/>
      <c r="AQD6" s="305"/>
      <c r="AQE6" s="305"/>
      <c r="AQF6" s="305"/>
      <c r="AQG6" s="305"/>
      <c r="AQH6" s="305"/>
      <c r="AQI6" s="305"/>
      <c r="AQJ6" s="305"/>
      <c r="AQK6" s="305"/>
      <c r="AQL6" s="305"/>
      <c r="AQM6" s="305"/>
      <c r="AQN6" s="305"/>
      <c r="AQO6" s="305"/>
      <c r="AQP6" s="305"/>
      <c r="AQQ6" s="305"/>
      <c r="AQR6" s="305"/>
      <c r="AQS6" s="305"/>
      <c r="AQT6" s="305"/>
      <c r="AQU6" s="305"/>
      <c r="AQV6" s="305"/>
      <c r="AQW6" s="305"/>
      <c r="AQX6" s="305"/>
      <c r="AQY6" s="305"/>
      <c r="AQZ6" s="305"/>
      <c r="ARA6" s="305"/>
      <c r="ARB6" s="305"/>
      <c r="ARC6" s="305"/>
      <c r="ARD6" s="305"/>
      <c r="ARE6" s="305"/>
      <c r="ARF6" s="305"/>
      <c r="ARG6" s="305"/>
      <c r="ARH6" s="305"/>
      <c r="ARI6" s="305"/>
      <c r="ARJ6" s="305"/>
      <c r="ARK6" s="305"/>
      <c r="ARL6" s="305"/>
      <c r="ARM6" s="305"/>
      <c r="ARN6" s="305"/>
      <c r="ARO6" s="305"/>
      <c r="ARP6" s="305"/>
      <c r="ARQ6" s="305"/>
      <c r="ARR6" s="305"/>
      <c r="ARS6" s="305"/>
      <c r="ART6" s="305"/>
      <c r="ARU6" s="305"/>
      <c r="ARV6" s="305"/>
      <c r="ARW6" s="305"/>
      <c r="ARX6" s="305"/>
      <c r="ARY6" s="305"/>
      <c r="ARZ6" s="305"/>
      <c r="ASA6" s="305"/>
      <c r="ASB6" s="305"/>
      <c r="ASC6" s="305"/>
      <c r="ASD6" s="305"/>
      <c r="ASE6" s="305"/>
      <c r="ASF6" s="305"/>
      <c r="ASG6" s="305"/>
      <c r="ASH6" s="305"/>
      <c r="ASI6" s="305"/>
      <c r="ASJ6" s="305"/>
      <c r="ASK6" s="305"/>
      <c r="ASL6" s="305"/>
      <c r="ASM6" s="305"/>
      <c r="ASN6" s="305"/>
      <c r="ASO6" s="305"/>
      <c r="ASP6" s="305"/>
      <c r="ASQ6" s="305"/>
      <c r="ASR6" s="305"/>
      <c r="ASS6" s="305"/>
      <c r="AST6" s="305"/>
      <c r="ASU6" s="305"/>
      <c r="ASV6" s="305"/>
      <c r="ASW6" s="305"/>
      <c r="ASX6" s="305"/>
      <c r="ASY6" s="305"/>
      <c r="ASZ6" s="305"/>
      <c r="ATA6" s="305"/>
      <c r="ATB6" s="305"/>
      <c r="ATC6" s="305"/>
      <c r="ATD6" s="305"/>
      <c r="ATE6" s="305"/>
      <c r="ATF6" s="305"/>
      <c r="ATG6" s="305"/>
      <c r="ATH6" s="305"/>
      <c r="ATI6" s="305"/>
      <c r="ATJ6" s="305"/>
      <c r="ATK6" s="305"/>
      <c r="ATL6" s="305"/>
      <c r="ATM6" s="305"/>
      <c r="ATN6" s="305"/>
      <c r="ATO6" s="305"/>
      <c r="ATP6" s="305"/>
      <c r="ATQ6" s="305"/>
      <c r="ATR6" s="305"/>
      <c r="ATS6" s="305"/>
      <c r="ATT6" s="305"/>
      <c r="ATU6" s="305"/>
      <c r="ATV6" s="305"/>
      <c r="ATW6" s="305"/>
      <c r="ATX6" s="305"/>
      <c r="ATY6" s="305"/>
      <c r="ATZ6" s="305"/>
      <c r="AUA6" s="305"/>
      <c r="AUB6" s="305"/>
      <c r="AUC6" s="305"/>
      <c r="AUD6" s="305"/>
      <c r="AUE6" s="305"/>
      <c r="AUF6" s="305"/>
      <c r="AUG6" s="305"/>
      <c r="AUH6" s="305"/>
      <c r="AUI6" s="305"/>
      <c r="AUJ6" s="305"/>
      <c r="AUK6" s="305"/>
      <c r="AUL6" s="305"/>
      <c r="AUM6" s="305"/>
      <c r="AUN6" s="305"/>
      <c r="AUO6" s="305"/>
      <c r="AUP6" s="305"/>
      <c r="AUQ6" s="305"/>
      <c r="AUR6" s="305"/>
      <c r="AUS6" s="305"/>
      <c r="AUT6" s="305"/>
      <c r="AUU6" s="305"/>
      <c r="AUV6" s="305"/>
      <c r="AUW6" s="305"/>
      <c r="AUX6" s="305"/>
      <c r="AUY6" s="305"/>
      <c r="AUZ6" s="305"/>
      <c r="AVA6" s="305"/>
      <c r="AVB6" s="305"/>
      <c r="AVC6" s="305"/>
      <c r="AVD6" s="305"/>
      <c r="AVE6" s="305"/>
      <c r="AVF6" s="305"/>
      <c r="AVG6" s="305"/>
      <c r="AVH6" s="305"/>
      <c r="AVI6" s="305"/>
      <c r="AVJ6" s="305"/>
      <c r="AVK6" s="305"/>
      <c r="AVL6" s="305"/>
      <c r="AVM6" s="305"/>
      <c r="AVN6" s="305"/>
      <c r="AVO6" s="305"/>
      <c r="AVP6" s="305"/>
      <c r="AVQ6" s="305"/>
      <c r="AVR6" s="305"/>
      <c r="AVS6" s="305"/>
      <c r="AVT6" s="305"/>
      <c r="AVU6" s="305"/>
      <c r="AVV6" s="305"/>
      <c r="AVW6" s="305"/>
      <c r="AVX6" s="305"/>
      <c r="AVY6" s="305"/>
      <c r="AVZ6" s="305"/>
      <c r="AWA6" s="305"/>
      <c r="AWB6" s="305"/>
      <c r="AWC6" s="305"/>
      <c r="AWD6" s="305"/>
      <c r="AWE6" s="305"/>
      <c r="AWF6" s="305"/>
      <c r="AWG6" s="305"/>
      <c r="AWH6" s="305"/>
      <c r="AWI6" s="305"/>
      <c r="AWJ6" s="305"/>
      <c r="AWK6" s="305"/>
      <c r="AWL6" s="305"/>
      <c r="AWM6" s="305"/>
      <c r="AWN6" s="305"/>
      <c r="AWO6" s="305"/>
      <c r="AWP6" s="305"/>
      <c r="AWQ6" s="305"/>
      <c r="AWR6" s="305"/>
      <c r="AWS6" s="305"/>
      <c r="AWT6" s="305"/>
      <c r="AWU6" s="305"/>
      <c r="AWV6" s="305"/>
      <c r="AWW6" s="305"/>
      <c r="AWX6" s="305"/>
      <c r="AWY6" s="305"/>
      <c r="AWZ6" s="305"/>
      <c r="AXA6" s="305"/>
      <c r="AXB6" s="305"/>
      <c r="AXC6" s="305"/>
      <c r="AXD6" s="305"/>
      <c r="AXE6" s="305"/>
      <c r="AXF6" s="305"/>
      <c r="AXG6" s="305"/>
      <c r="AXH6" s="305"/>
      <c r="AXI6" s="305"/>
      <c r="AXJ6" s="305"/>
      <c r="AXK6" s="305"/>
      <c r="AXL6" s="305"/>
      <c r="AXM6" s="305"/>
      <c r="AXN6" s="305"/>
      <c r="AXO6" s="305"/>
      <c r="AXP6" s="305"/>
      <c r="AXQ6" s="305"/>
      <c r="AXR6" s="305"/>
      <c r="AXS6" s="305"/>
      <c r="AXT6" s="305"/>
      <c r="AXU6" s="305"/>
      <c r="AXV6" s="305"/>
      <c r="AXW6" s="305"/>
      <c r="AXX6" s="305"/>
      <c r="AXY6" s="305"/>
      <c r="AXZ6" s="305"/>
      <c r="AYA6" s="305"/>
      <c r="AYB6" s="305"/>
      <c r="AYC6" s="305"/>
      <c r="AYD6" s="305"/>
      <c r="AYE6" s="305"/>
      <c r="AYF6" s="305"/>
      <c r="AYG6" s="305"/>
      <c r="AYH6" s="305"/>
      <c r="AYI6" s="305"/>
      <c r="AYJ6" s="305"/>
      <c r="AYK6" s="305"/>
      <c r="AYL6" s="305"/>
      <c r="AYM6" s="305"/>
      <c r="AYN6" s="305"/>
      <c r="AYO6" s="305"/>
      <c r="AYP6" s="305"/>
      <c r="AYQ6" s="305"/>
      <c r="AYR6" s="305"/>
      <c r="AYS6" s="305"/>
      <c r="AYT6" s="305"/>
      <c r="AYU6" s="305"/>
      <c r="AYV6" s="305"/>
      <c r="AYW6" s="305"/>
      <c r="AYX6" s="305"/>
      <c r="AYY6" s="305"/>
      <c r="AYZ6" s="305"/>
      <c r="AZA6" s="305"/>
      <c r="AZB6" s="305"/>
      <c r="AZC6" s="305"/>
      <c r="AZD6" s="305"/>
      <c r="AZE6" s="305"/>
      <c r="AZF6" s="305"/>
      <c r="AZG6" s="305"/>
      <c r="AZH6" s="305"/>
      <c r="AZI6" s="305"/>
      <c r="AZJ6" s="305"/>
      <c r="AZK6" s="305"/>
      <c r="AZL6" s="305"/>
      <c r="AZM6" s="305"/>
      <c r="AZN6" s="305"/>
      <c r="AZO6" s="305"/>
      <c r="AZP6" s="305"/>
      <c r="AZQ6" s="305"/>
      <c r="AZR6" s="305"/>
      <c r="AZS6" s="305"/>
      <c r="AZT6" s="305"/>
      <c r="AZU6" s="305"/>
      <c r="AZV6" s="305"/>
      <c r="AZW6" s="305"/>
      <c r="AZX6" s="305"/>
      <c r="AZY6" s="305"/>
      <c r="AZZ6" s="305"/>
      <c r="BAA6" s="305"/>
      <c r="BAB6" s="305"/>
      <c r="BAC6" s="305"/>
      <c r="BAD6" s="305"/>
      <c r="BAE6" s="305"/>
      <c r="BAF6" s="305"/>
      <c r="BAG6" s="305"/>
      <c r="BAH6" s="305"/>
      <c r="BAI6" s="305"/>
      <c r="BAJ6" s="305"/>
      <c r="BAK6" s="305"/>
      <c r="BAL6" s="305"/>
      <c r="BAM6" s="305"/>
      <c r="BAN6" s="305"/>
      <c r="BAO6" s="305"/>
      <c r="BAP6" s="305"/>
      <c r="BAQ6" s="305"/>
      <c r="BAR6" s="305"/>
      <c r="BAS6" s="305"/>
      <c r="BAT6" s="305"/>
      <c r="BAU6" s="305"/>
      <c r="BAV6" s="305"/>
      <c r="BAW6" s="305"/>
      <c r="BAX6" s="305"/>
      <c r="BAY6" s="305"/>
      <c r="BAZ6" s="305"/>
      <c r="BBA6" s="305"/>
      <c r="BBB6" s="305"/>
      <c r="BBC6" s="305"/>
      <c r="BBD6" s="305"/>
      <c r="BBE6" s="305"/>
      <c r="BBF6" s="305"/>
      <c r="BBG6" s="305"/>
      <c r="BBH6" s="305"/>
      <c r="BBI6" s="305"/>
      <c r="BBJ6" s="305"/>
      <c r="BBK6" s="305"/>
      <c r="BBL6" s="305"/>
      <c r="BBM6" s="305"/>
      <c r="BBN6" s="305"/>
      <c r="BBO6" s="305"/>
      <c r="BBP6" s="305"/>
      <c r="BBQ6" s="305"/>
      <c r="BBR6" s="305"/>
      <c r="BBS6" s="305"/>
      <c r="BBT6" s="305"/>
      <c r="BBU6" s="305"/>
      <c r="BBV6" s="305"/>
      <c r="BBW6" s="305"/>
      <c r="BBX6" s="305"/>
      <c r="BBY6" s="305"/>
      <c r="BBZ6" s="305"/>
      <c r="BCA6" s="305"/>
      <c r="BCB6" s="305"/>
      <c r="BCC6" s="305"/>
      <c r="BCD6" s="305"/>
      <c r="BCE6" s="305"/>
      <c r="BCF6" s="305"/>
      <c r="BCG6" s="305"/>
      <c r="BCH6" s="305"/>
      <c r="BCI6" s="305"/>
      <c r="BCJ6" s="305"/>
      <c r="BCK6" s="305"/>
      <c r="BCL6" s="305"/>
      <c r="BCM6" s="305"/>
      <c r="BCN6" s="305"/>
      <c r="BCO6" s="305"/>
      <c r="BCP6" s="305"/>
      <c r="BCQ6" s="305"/>
      <c r="BCR6" s="305"/>
      <c r="BCS6" s="305"/>
      <c r="BCT6" s="305"/>
      <c r="BCU6" s="305"/>
      <c r="BCV6" s="305"/>
      <c r="BCW6" s="305"/>
      <c r="BCX6" s="305"/>
      <c r="BCY6" s="305"/>
      <c r="BCZ6" s="305"/>
      <c r="BDA6" s="305"/>
      <c r="BDB6" s="305"/>
      <c r="BDC6" s="305"/>
      <c r="BDD6" s="305"/>
      <c r="BDE6" s="305"/>
      <c r="BDF6" s="305"/>
      <c r="BDG6" s="305"/>
      <c r="BDH6" s="305"/>
      <c r="BDI6" s="305"/>
      <c r="BDJ6" s="305"/>
      <c r="BDK6" s="305"/>
      <c r="BDL6" s="305"/>
      <c r="BDM6" s="305"/>
      <c r="BDN6" s="305"/>
      <c r="BDO6" s="305"/>
      <c r="BDP6" s="305"/>
      <c r="BDQ6" s="305"/>
      <c r="BDR6" s="305"/>
      <c r="BDS6" s="305"/>
      <c r="BDT6" s="305"/>
      <c r="BDU6" s="305"/>
      <c r="BDV6" s="305"/>
      <c r="BDW6" s="305"/>
      <c r="BDX6" s="305"/>
      <c r="BDY6" s="305"/>
      <c r="BDZ6" s="305"/>
      <c r="BEA6" s="305"/>
      <c r="BEB6" s="305"/>
      <c r="BEC6" s="305"/>
      <c r="BED6" s="305"/>
      <c r="BEE6" s="305"/>
      <c r="BEF6" s="305"/>
      <c r="BEG6" s="305"/>
      <c r="BEH6" s="305"/>
      <c r="BEI6" s="305"/>
      <c r="BEJ6" s="305"/>
      <c r="BEK6" s="305"/>
      <c r="BEL6" s="305"/>
      <c r="BEM6" s="305"/>
      <c r="BEN6" s="305"/>
      <c r="BEO6" s="305"/>
      <c r="BEP6" s="305"/>
      <c r="BEQ6" s="305"/>
      <c r="BER6" s="305"/>
      <c r="BES6" s="305"/>
      <c r="BET6" s="305"/>
      <c r="BEU6" s="305"/>
      <c r="BEV6" s="305"/>
      <c r="BEW6" s="305"/>
      <c r="BEX6" s="305"/>
      <c r="BEY6" s="305"/>
      <c r="BEZ6" s="305"/>
      <c r="BFA6" s="305"/>
      <c r="BFB6" s="305"/>
      <c r="BFC6" s="305"/>
      <c r="BFD6" s="305"/>
      <c r="BFE6" s="305"/>
      <c r="BFF6" s="305"/>
      <c r="BFG6" s="305"/>
      <c r="BFH6" s="305"/>
      <c r="BFI6" s="305"/>
      <c r="BFJ6" s="305"/>
      <c r="BFK6" s="305"/>
      <c r="BFL6" s="305"/>
      <c r="BFM6" s="305"/>
      <c r="BFN6" s="305"/>
      <c r="BFO6" s="305"/>
      <c r="BFP6" s="305"/>
      <c r="BFQ6" s="305"/>
      <c r="BFR6" s="305"/>
      <c r="BFS6" s="305"/>
      <c r="BFT6" s="305"/>
      <c r="BFU6" s="305"/>
      <c r="BFV6" s="305"/>
      <c r="BFW6" s="305"/>
      <c r="BFX6" s="305"/>
      <c r="BFY6" s="305"/>
      <c r="BFZ6" s="305"/>
      <c r="BGA6" s="305"/>
      <c r="BGB6" s="305"/>
      <c r="BGC6" s="305"/>
      <c r="BGD6" s="305"/>
      <c r="BGE6" s="305"/>
      <c r="BGF6" s="305"/>
      <c r="BGG6" s="305"/>
      <c r="BGH6" s="305"/>
      <c r="BGI6" s="305"/>
      <c r="BGJ6" s="305"/>
      <c r="BGK6" s="305"/>
      <c r="BGL6" s="305"/>
      <c r="BGM6" s="305"/>
      <c r="BGN6" s="305"/>
      <c r="BGO6" s="305"/>
      <c r="BGP6" s="305"/>
      <c r="BGQ6" s="305"/>
      <c r="BGR6" s="305"/>
      <c r="BGS6" s="305"/>
      <c r="BGT6" s="305"/>
      <c r="BGU6" s="305"/>
      <c r="BGV6" s="305"/>
      <c r="BGW6" s="305"/>
      <c r="BGX6" s="305"/>
      <c r="BGY6" s="305"/>
      <c r="BGZ6" s="305"/>
      <c r="BHA6" s="305"/>
      <c r="BHB6" s="305"/>
      <c r="BHC6" s="305"/>
      <c r="BHD6" s="305"/>
      <c r="BHE6" s="305"/>
      <c r="BHF6" s="305"/>
      <c r="BHG6" s="305"/>
      <c r="BHH6" s="305"/>
      <c r="BHI6" s="305"/>
      <c r="BHJ6" s="305"/>
      <c r="BHK6" s="305"/>
      <c r="BHL6" s="305"/>
      <c r="BHM6" s="305"/>
      <c r="BHN6" s="305"/>
      <c r="BHO6" s="305"/>
      <c r="BHP6" s="305"/>
      <c r="BHQ6" s="305"/>
      <c r="BHR6" s="305"/>
      <c r="BHS6" s="305"/>
      <c r="BHT6" s="305"/>
      <c r="BHU6" s="305"/>
      <c r="BHV6" s="305"/>
      <c r="BHW6" s="305"/>
      <c r="BHX6" s="305"/>
      <c r="BHY6" s="305"/>
      <c r="BHZ6" s="305"/>
      <c r="BIA6" s="305"/>
      <c r="BIB6" s="305"/>
      <c r="BIC6" s="305"/>
      <c r="BID6" s="305"/>
      <c r="BIE6" s="305"/>
      <c r="BIF6" s="305"/>
      <c r="BIG6" s="305"/>
      <c r="BIH6" s="305"/>
      <c r="BII6" s="305"/>
      <c r="BIJ6" s="305"/>
      <c r="BIK6" s="305"/>
      <c r="BIL6" s="305"/>
      <c r="BIM6" s="305"/>
      <c r="BIN6" s="305"/>
      <c r="BIO6" s="305"/>
      <c r="BIP6" s="305"/>
      <c r="BIQ6" s="305"/>
      <c r="BIR6" s="305"/>
      <c r="BIS6" s="305"/>
      <c r="BIT6" s="305"/>
      <c r="BIU6" s="305"/>
      <c r="BIV6" s="305"/>
      <c r="BIW6" s="305"/>
      <c r="BIX6" s="305"/>
      <c r="BIY6" s="305"/>
      <c r="BIZ6" s="305"/>
      <c r="BJA6" s="305"/>
      <c r="BJB6" s="305"/>
      <c r="BJC6" s="305"/>
      <c r="BJD6" s="305"/>
      <c r="BJE6" s="305"/>
      <c r="BJF6" s="305"/>
      <c r="BJG6" s="305"/>
      <c r="BJH6" s="305"/>
      <c r="BJI6" s="305"/>
      <c r="BJJ6" s="305"/>
      <c r="BJK6" s="305"/>
      <c r="BJL6" s="305"/>
      <c r="BJM6" s="305"/>
      <c r="BJN6" s="305"/>
      <c r="BJO6" s="305"/>
      <c r="BJP6" s="305"/>
      <c r="BJQ6" s="305"/>
      <c r="BJR6" s="305"/>
      <c r="BJS6" s="305"/>
      <c r="BJT6" s="305"/>
      <c r="BJU6" s="305"/>
      <c r="BJV6" s="305"/>
      <c r="BJW6" s="305"/>
      <c r="BJX6" s="305"/>
      <c r="BJY6" s="305"/>
      <c r="BJZ6" s="305"/>
      <c r="BKA6" s="305"/>
      <c r="BKB6" s="305"/>
      <c r="BKC6" s="305"/>
      <c r="BKD6" s="305"/>
      <c r="BKE6" s="305"/>
      <c r="BKF6" s="305"/>
      <c r="BKG6" s="305"/>
      <c r="BKH6" s="305"/>
      <c r="BKI6" s="305"/>
      <c r="BKJ6" s="305"/>
      <c r="BKK6" s="305"/>
      <c r="BKL6" s="305"/>
      <c r="BKM6" s="305"/>
      <c r="BKN6" s="305"/>
      <c r="BKO6" s="305"/>
      <c r="BKP6" s="305"/>
      <c r="BKQ6" s="305"/>
      <c r="BKR6" s="305"/>
      <c r="BKS6" s="305"/>
      <c r="BKT6" s="305"/>
      <c r="BKU6" s="305"/>
      <c r="BKV6" s="305"/>
      <c r="BKW6" s="305"/>
      <c r="BKX6" s="305"/>
      <c r="BKY6" s="305"/>
      <c r="BKZ6" s="305"/>
      <c r="BLA6" s="305"/>
      <c r="BLB6" s="305"/>
      <c r="BLC6" s="305"/>
      <c r="BLD6" s="305"/>
      <c r="BLE6" s="305"/>
      <c r="BLF6" s="305"/>
      <c r="BLG6" s="305"/>
      <c r="BLH6" s="305"/>
      <c r="BLI6" s="305"/>
      <c r="BLJ6" s="305"/>
      <c r="BLK6" s="305"/>
      <c r="BLL6" s="305"/>
      <c r="BLM6" s="305"/>
      <c r="BLN6" s="305"/>
      <c r="BLO6" s="305"/>
      <c r="BLP6" s="305"/>
      <c r="BLQ6" s="305"/>
      <c r="BLR6" s="305"/>
      <c r="BLS6" s="305"/>
      <c r="BLT6" s="305"/>
      <c r="BLU6" s="305"/>
      <c r="BLV6" s="305"/>
      <c r="BLW6" s="305"/>
      <c r="BLX6" s="305"/>
      <c r="BLY6" s="305"/>
      <c r="BLZ6" s="305"/>
      <c r="BMA6" s="305"/>
      <c r="BMB6" s="305"/>
      <c r="BMC6" s="305"/>
      <c r="BMD6" s="305"/>
      <c r="BME6" s="305"/>
      <c r="BMF6" s="305"/>
      <c r="BMG6" s="305"/>
      <c r="BMH6" s="305"/>
      <c r="BMI6" s="305"/>
      <c r="BMJ6" s="305"/>
      <c r="BMK6" s="305"/>
      <c r="BML6" s="305"/>
      <c r="BMM6" s="305"/>
      <c r="BMN6" s="305"/>
      <c r="BMO6" s="305"/>
      <c r="BMP6" s="305"/>
      <c r="BMQ6" s="305"/>
      <c r="BMR6" s="305"/>
      <c r="BMS6" s="305"/>
      <c r="BMT6" s="305"/>
      <c r="BMU6" s="305"/>
      <c r="BMV6" s="305"/>
      <c r="BMW6" s="305"/>
      <c r="BMX6" s="305"/>
      <c r="BMY6" s="305"/>
      <c r="BMZ6" s="305"/>
      <c r="BNA6" s="305"/>
      <c r="BNB6" s="305"/>
      <c r="BNC6" s="305"/>
      <c r="BND6" s="305"/>
      <c r="BNE6" s="305"/>
      <c r="BNF6" s="305"/>
      <c r="BNG6" s="305"/>
      <c r="BNH6" s="305"/>
      <c r="BNI6" s="305"/>
      <c r="BNJ6" s="305"/>
      <c r="BNK6" s="305"/>
      <c r="BNL6" s="305"/>
      <c r="BNM6" s="305"/>
      <c r="BNN6" s="305"/>
      <c r="BNO6" s="305"/>
      <c r="BNP6" s="305"/>
      <c r="BNQ6" s="305"/>
      <c r="BNR6" s="305"/>
      <c r="BNS6" s="305"/>
      <c r="BNT6" s="305"/>
      <c r="BNU6" s="305"/>
      <c r="BNV6" s="305"/>
      <c r="BNW6" s="305"/>
      <c r="BNX6" s="305"/>
      <c r="BNY6" s="305"/>
      <c r="BNZ6" s="305"/>
      <c r="BOA6" s="305"/>
      <c r="BOB6" s="305"/>
      <c r="BOC6" s="305"/>
      <c r="BOD6" s="305"/>
      <c r="BOE6" s="305"/>
      <c r="BOF6" s="305"/>
      <c r="BOG6" s="305"/>
      <c r="BOH6" s="305"/>
      <c r="BOI6" s="305"/>
      <c r="BOJ6" s="305"/>
      <c r="BOK6" s="305"/>
      <c r="BOL6" s="305"/>
      <c r="BOM6" s="305"/>
      <c r="BON6" s="305"/>
      <c r="BOO6" s="305"/>
      <c r="BOP6" s="305"/>
      <c r="BOQ6" s="305"/>
      <c r="BOR6" s="305"/>
      <c r="BOS6" s="305"/>
      <c r="BOT6" s="305"/>
      <c r="BOU6" s="305"/>
      <c r="BOV6" s="305"/>
      <c r="BOW6" s="305"/>
      <c r="BOX6" s="305"/>
      <c r="BOY6" s="305"/>
      <c r="BOZ6" s="305"/>
      <c r="BPA6" s="305"/>
      <c r="BPB6" s="305"/>
      <c r="BPC6" s="305"/>
      <c r="BPD6" s="305"/>
      <c r="BPE6" s="305"/>
      <c r="BPF6" s="305"/>
      <c r="BPG6" s="305"/>
      <c r="BPH6" s="305"/>
      <c r="BPI6" s="305"/>
      <c r="BPJ6" s="305"/>
      <c r="BPK6" s="305"/>
      <c r="BPL6" s="305"/>
      <c r="BPM6" s="305"/>
      <c r="BPN6" s="305"/>
      <c r="BPO6" s="305"/>
      <c r="BPP6" s="305"/>
      <c r="BPQ6" s="305"/>
      <c r="BPR6" s="305"/>
      <c r="BPS6" s="305"/>
      <c r="BPT6" s="305"/>
      <c r="BPU6" s="305"/>
      <c r="BPV6" s="305"/>
      <c r="BPW6" s="305"/>
      <c r="BPX6" s="305"/>
      <c r="BPY6" s="305"/>
      <c r="BPZ6" s="305"/>
      <c r="BQA6" s="305"/>
      <c r="BQB6" s="305"/>
      <c r="BQC6" s="305"/>
      <c r="BQD6" s="305"/>
      <c r="BQE6" s="305"/>
      <c r="BQF6" s="305"/>
      <c r="BQG6" s="305"/>
      <c r="BQH6" s="305"/>
      <c r="BQI6" s="305"/>
      <c r="BQJ6" s="305"/>
      <c r="BQK6" s="305"/>
      <c r="BQL6" s="305"/>
      <c r="BQM6" s="305"/>
      <c r="BQN6" s="305"/>
      <c r="BQO6" s="305"/>
      <c r="BQP6" s="305"/>
      <c r="BQQ6" s="305"/>
      <c r="BQR6" s="305"/>
      <c r="BQS6" s="305"/>
      <c r="BQT6" s="305"/>
      <c r="BQU6" s="305"/>
      <c r="BQV6" s="305"/>
      <c r="BQW6" s="305"/>
      <c r="BQX6" s="305"/>
      <c r="BQY6" s="305"/>
      <c r="BQZ6" s="305"/>
      <c r="BRA6" s="305"/>
      <c r="BRB6" s="305"/>
      <c r="BRC6" s="305"/>
      <c r="BRD6" s="305"/>
      <c r="BRE6" s="305"/>
      <c r="BRF6" s="305"/>
      <c r="BRG6" s="305"/>
      <c r="BRH6" s="305"/>
      <c r="BRI6" s="305"/>
      <c r="BRJ6" s="305"/>
      <c r="BRK6" s="305"/>
      <c r="BRL6" s="305"/>
      <c r="BRM6" s="305"/>
      <c r="BRN6" s="305"/>
      <c r="BRO6" s="305"/>
      <c r="BRP6" s="305"/>
      <c r="BRQ6" s="305"/>
      <c r="BRR6" s="305"/>
      <c r="BRS6" s="305"/>
      <c r="BRT6" s="305"/>
      <c r="BRU6" s="305"/>
      <c r="BRV6" s="305"/>
      <c r="BRW6" s="305"/>
      <c r="BRX6" s="305"/>
      <c r="BRY6" s="305"/>
      <c r="BRZ6" s="305"/>
      <c r="BSA6" s="305"/>
      <c r="BSB6" s="305"/>
      <c r="BSC6" s="305"/>
      <c r="BSD6" s="305"/>
      <c r="BSE6" s="305"/>
      <c r="BSF6" s="305"/>
      <c r="BSG6" s="305"/>
      <c r="BSH6" s="305"/>
      <c r="BSI6" s="305"/>
      <c r="BSJ6" s="305"/>
      <c r="BSK6" s="305"/>
      <c r="BSL6" s="305"/>
      <c r="BSM6" s="305"/>
      <c r="BSN6" s="305"/>
      <c r="BSO6" s="305"/>
      <c r="BSP6" s="305"/>
      <c r="BSQ6" s="305"/>
      <c r="BSR6" s="305"/>
      <c r="BSS6" s="305"/>
      <c r="BST6" s="305"/>
      <c r="BSU6" s="305"/>
      <c r="BSV6" s="305"/>
      <c r="BSW6" s="305"/>
      <c r="BSX6" s="305"/>
      <c r="BSY6" s="305"/>
      <c r="BSZ6" s="305"/>
      <c r="BTA6" s="305"/>
      <c r="BTB6" s="305"/>
      <c r="BTC6" s="305"/>
      <c r="BTD6" s="305"/>
      <c r="BTE6" s="305"/>
      <c r="BTF6" s="305"/>
      <c r="BTG6" s="305"/>
      <c r="BTH6" s="305"/>
      <c r="BTI6" s="305"/>
      <c r="BTJ6" s="305"/>
      <c r="BTK6" s="305"/>
      <c r="BTL6" s="305"/>
      <c r="BTM6" s="305"/>
      <c r="BTN6" s="305"/>
      <c r="BTO6" s="305"/>
      <c r="BTP6" s="305"/>
      <c r="BTQ6" s="305"/>
      <c r="BTR6" s="305"/>
      <c r="BTS6" s="305"/>
      <c r="BTT6" s="305"/>
      <c r="BTU6" s="305"/>
      <c r="BTV6" s="305"/>
      <c r="BTW6" s="305"/>
      <c r="BTX6" s="305"/>
      <c r="BTY6" s="305"/>
      <c r="BTZ6" s="305"/>
      <c r="BUA6" s="305"/>
      <c r="BUB6" s="305"/>
      <c r="BUC6" s="305"/>
      <c r="BUD6" s="305"/>
      <c r="BUE6" s="305"/>
      <c r="BUF6" s="305"/>
      <c r="BUG6" s="305"/>
      <c r="BUH6" s="305"/>
      <c r="BUI6" s="305"/>
      <c r="BUJ6" s="305"/>
      <c r="BUK6" s="305"/>
      <c r="BUL6" s="305"/>
      <c r="BUM6" s="305"/>
      <c r="BUN6" s="305"/>
      <c r="BUO6" s="305"/>
      <c r="BUP6" s="305"/>
      <c r="BUQ6" s="305"/>
      <c r="BUR6" s="305"/>
      <c r="BUS6" s="305"/>
      <c r="BUT6" s="305"/>
      <c r="BUU6" s="305"/>
      <c r="BUV6" s="305"/>
      <c r="BUW6" s="305"/>
      <c r="BUX6" s="305"/>
      <c r="BUY6" s="305"/>
      <c r="BUZ6" s="305"/>
      <c r="BVA6" s="305"/>
      <c r="BVB6" s="305"/>
      <c r="BVC6" s="305"/>
      <c r="BVD6" s="305"/>
      <c r="BVE6" s="305"/>
      <c r="BVF6" s="305"/>
      <c r="BVG6" s="305"/>
      <c r="BVH6" s="305"/>
      <c r="BVI6" s="305"/>
      <c r="BVJ6" s="305"/>
      <c r="BVK6" s="305"/>
      <c r="BVL6" s="305"/>
      <c r="BVM6" s="305"/>
      <c r="BVN6" s="305"/>
      <c r="BVO6" s="305"/>
      <c r="BVP6" s="305"/>
      <c r="BVQ6" s="305"/>
      <c r="BVR6" s="305"/>
      <c r="BVS6" s="305"/>
      <c r="BVT6" s="305"/>
      <c r="BVU6" s="305"/>
      <c r="BVV6" s="305"/>
      <c r="BVW6" s="305"/>
      <c r="BVX6" s="305"/>
      <c r="BVY6" s="305"/>
      <c r="BVZ6" s="305"/>
      <c r="BWA6" s="305"/>
      <c r="BWB6" s="305"/>
      <c r="BWC6" s="305"/>
      <c r="BWD6" s="305"/>
      <c r="BWE6" s="305"/>
      <c r="BWF6" s="305"/>
      <c r="BWG6" s="305"/>
      <c r="BWH6" s="305"/>
      <c r="BWI6" s="305"/>
      <c r="BWJ6" s="305"/>
      <c r="BWK6" s="305"/>
      <c r="BWL6" s="305"/>
      <c r="BWM6" s="305"/>
      <c r="BWN6" s="305"/>
      <c r="BWO6" s="305"/>
      <c r="BWP6" s="305"/>
      <c r="BWQ6" s="305"/>
      <c r="BWR6" s="305"/>
      <c r="BWS6" s="305"/>
      <c r="BWT6" s="305"/>
      <c r="BWU6" s="305"/>
      <c r="BWV6" s="305"/>
      <c r="BWW6" s="305"/>
      <c r="BWX6" s="305"/>
      <c r="BWY6" s="305"/>
      <c r="BWZ6" s="305"/>
      <c r="BXA6" s="305"/>
      <c r="BXB6" s="305"/>
      <c r="BXC6" s="305"/>
      <c r="BXD6" s="305"/>
      <c r="BXE6" s="305"/>
      <c r="BXF6" s="305"/>
      <c r="BXG6" s="305"/>
      <c r="BXH6" s="305"/>
      <c r="BXI6" s="305"/>
      <c r="BXJ6" s="305"/>
      <c r="BXK6" s="305"/>
      <c r="BXL6" s="305"/>
      <c r="BXM6" s="305"/>
      <c r="BXN6" s="305"/>
      <c r="BXO6" s="305"/>
      <c r="BXP6" s="305"/>
      <c r="BXQ6" s="305"/>
      <c r="BXR6" s="305"/>
      <c r="BXS6" s="305"/>
      <c r="BXT6" s="305"/>
      <c r="BXU6" s="305"/>
      <c r="BXV6" s="305"/>
      <c r="BXW6" s="305"/>
      <c r="BXX6" s="305"/>
      <c r="BXY6" s="305"/>
      <c r="BXZ6" s="305"/>
      <c r="BYA6" s="305"/>
      <c r="BYB6" s="305"/>
      <c r="BYC6" s="305"/>
      <c r="BYD6" s="305"/>
      <c r="BYE6" s="305"/>
      <c r="BYF6" s="305"/>
      <c r="BYG6" s="305"/>
      <c r="BYH6" s="305"/>
      <c r="BYI6" s="305"/>
      <c r="BYJ6" s="305"/>
      <c r="BYK6" s="305"/>
      <c r="BYL6" s="305"/>
      <c r="BYM6" s="305"/>
      <c r="BYN6" s="305"/>
      <c r="BYO6" s="305"/>
      <c r="BYP6" s="305"/>
      <c r="BYQ6" s="305"/>
    </row>
    <row r="7" spans="1:2019" s="301" customFormat="1" ht="15" hidden="1" customHeight="1" x14ac:dyDescent="0.3">
      <c r="A7" s="631"/>
      <c r="B7" s="282" t="s">
        <v>692</v>
      </c>
      <c r="C7" s="630">
        <v>0</v>
      </c>
      <c r="D7" s="631"/>
      <c r="E7" s="631"/>
      <c r="F7" s="631"/>
      <c r="G7" s="307" t="s">
        <v>697</v>
      </c>
      <c r="H7" s="675"/>
      <c r="I7" s="676"/>
      <c r="J7" s="676"/>
      <c r="K7" s="676"/>
      <c r="L7" s="303"/>
      <c r="M7" s="303"/>
      <c r="N7" s="303"/>
      <c r="O7" s="303"/>
      <c r="P7" s="303"/>
      <c r="Q7" s="305"/>
      <c r="R7" s="305"/>
      <c r="S7" s="306"/>
      <c r="T7" s="306"/>
      <c r="U7" s="306"/>
      <c r="V7" s="306"/>
      <c r="W7" s="305"/>
      <c r="X7" s="633"/>
      <c r="Y7" s="306"/>
      <c r="Z7" s="305"/>
      <c r="AA7" s="305"/>
      <c r="AB7" s="631"/>
      <c r="AC7" s="631"/>
      <c r="AD7" s="631"/>
      <c r="AE7" s="632"/>
      <c r="AF7" s="631"/>
      <c r="AG7" s="631"/>
      <c r="AH7" s="308"/>
      <c r="AI7" s="305"/>
      <c r="AJ7" s="305"/>
      <c r="AK7" s="305"/>
      <c r="AL7" s="631"/>
      <c r="AM7" s="631"/>
      <c r="AN7" s="631"/>
      <c r="AO7" s="631"/>
      <c r="AP7" s="631"/>
      <c r="AQ7" s="631"/>
      <c r="AR7" s="305"/>
      <c r="AS7" s="305"/>
      <c r="AT7" s="305"/>
      <c r="AU7" s="305"/>
      <c r="AV7" s="305"/>
      <c r="AW7" s="305"/>
      <c r="AX7" s="305"/>
      <c r="AY7" s="305"/>
      <c r="AZ7" s="305"/>
      <c r="BA7" s="305"/>
      <c r="BB7" s="305"/>
      <c r="BC7" s="305"/>
      <c r="BD7" s="305"/>
      <c r="BE7" s="305"/>
      <c r="BF7" s="305"/>
      <c r="BG7" s="305"/>
      <c r="BH7" s="305"/>
      <c r="BI7" s="305"/>
      <c r="BJ7" s="305"/>
      <c r="BK7" s="305"/>
      <c r="BL7" s="305"/>
      <c r="BM7" s="305"/>
      <c r="BN7" s="305"/>
      <c r="BO7" s="305"/>
      <c r="BP7" s="305"/>
      <c r="BQ7" s="305"/>
      <c r="BR7" s="305"/>
      <c r="BS7" s="305"/>
      <c r="BT7" s="305"/>
      <c r="BU7" s="305"/>
      <c r="BV7" s="305"/>
      <c r="BW7" s="305"/>
      <c r="BX7" s="305"/>
      <c r="BY7" s="305"/>
      <c r="BZ7" s="305"/>
      <c r="CA7" s="305"/>
      <c r="CB7" s="305"/>
      <c r="CC7" s="305"/>
      <c r="CD7" s="305"/>
      <c r="CE7" s="305"/>
      <c r="CF7" s="305"/>
      <c r="CG7" s="305"/>
      <c r="CH7" s="305"/>
      <c r="CI7" s="305"/>
      <c r="CJ7" s="305"/>
      <c r="CK7" s="305"/>
      <c r="CL7" s="305"/>
      <c r="CM7" s="305"/>
      <c r="CN7" s="305"/>
      <c r="CO7" s="305"/>
      <c r="CP7" s="305"/>
      <c r="CQ7" s="305"/>
      <c r="CR7" s="305"/>
      <c r="CS7" s="305"/>
      <c r="CT7" s="305"/>
      <c r="CU7" s="305"/>
      <c r="CV7" s="305"/>
      <c r="CW7" s="305"/>
      <c r="CX7" s="305"/>
      <c r="CY7" s="305"/>
      <c r="CZ7" s="305"/>
      <c r="DA7" s="305"/>
      <c r="DB7" s="305"/>
      <c r="DC7" s="305"/>
      <c r="DD7" s="305"/>
      <c r="DE7" s="305"/>
      <c r="DF7" s="305"/>
      <c r="DG7" s="305"/>
      <c r="DH7" s="305"/>
      <c r="DI7" s="305"/>
      <c r="DJ7" s="305"/>
      <c r="DK7" s="305"/>
      <c r="DL7" s="305"/>
      <c r="DM7" s="305"/>
      <c r="DN7" s="305"/>
      <c r="DO7" s="305"/>
      <c r="DP7" s="305"/>
      <c r="DQ7" s="305"/>
      <c r="DR7" s="305"/>
      <c r="DS7" s="305"/>
      <c r="DT7" s="305"/>
      <c r="DU7" s="305"/>
      <c r="DV7" s="305"/>
      <c r="DW7" s="305"/>
      <c r="DX7" s="305"/>
      <c r="DY7" s="305"/>
      <c r="DZ7" s="305"/>
      <c r="EA7" s="305"/>
      <c r="EB7" s="305"/>
      <c r="EC7" s="305"/>
      <c r="ED7" s="305"/>
      <c r="EE7" s="305"/>
      <c r="EF7" s="305"/>
      <c r="EG7" s="305"/>
      <c r="EH7" s="305"/>
      <c r="EI7" s="305"/>
      <c r="EJ7" s="305"/>
      <c r="EK7" s="305"/>
      <c r="EL7" s="305"/>
      <c r="EM7" s="305"/>
      <c r="EN7" s="305"/>
      <c r="EO7" s="305"/>
      <c r="EP7" s="305"/>
      <c r="EQ7" s="305"/>
      <c r="ER7" s="305"/>
      <c r="ES7" s="305"/>
      <c r="ET7" s="305"/>
      <c r="EU7" s="305"/>
      <c r="EV7" s="305"/>
      <c r="EW7" s="305"/>
      <c r="EX7" s="305"/>
      <c r="EY7" s="305"/>
      <c r="EZ7" s="305"/>
      <c r="FA7" s="305"/>
      <c r="FB7" s="305"/>
      <c r="FC7" s="305"/>
      <c r="FD7" s="305"/>
      <c r="FE7" s="305"/>
      <c r="FF7" s="305"/>
      <c r="FG7" s="305"/>
      <c r="FH7" s="305"/>
      <c r="FI7" s="305"/>
      <c r="FJ7" s="305"/>
      <c r="FK7" s="305"/>
      <c r="FL7" s="305"/>
      <c r="FM7" s="305"/>
      <c r="FN7" s="305"/>
      <c r="FO7" s="305"/>
      <c r="FP7" s="305"/>
      <c r="FQ7" s="305"/>
      <c r="FR7" s="305"/>
      <c r="FS7" s="305"/>
      <c r="FT7" s="305"/>
      <c r="FU7" s="305"/>
      <c r="FV7" s="305"/>
      <c r="FW7" s="305"/>
      <c r="FX7" s="305"/>
      <c r="FY7" s="305"/>
      <c r="FZ7" s="305"/>
      <c r="GA7" s="305"/>
      <c r="GB7" s="305"/>
      <c r="GC7" s="305"/>
      <c r="GD7" s="305"/>
      <c r="GE7" s="305"/>
      <c r="GF7" s="305"/>
      <c r="GG7" s="305"/>
      <c r="GH7" s="305"/>
      <c r="GI7" s="305"/>
      <c r="GJ7" s="305"/>
      <c r="GK7" s="305"/>
      <c r="GL7" s="305"/>
      <c r="GM7" s="305"/>
      <c r="GN7" s="305"/>
      <c r="GO7" s="305"/>
      <c r="GP7" s="305"/>
      <c r="GQ7" s="305"/>
      <c r="GR7" s="305"/>
      <c r="GS7" s="305"/>
      <c r="GT7" s="305"/>
      <c r="GU7" s="305"/>
      <c r="GV7" s="305"/>
      <c r="GW7" s="305"/>
      <c r="GX7" s="305"/>
      <c r="GY7" s="305"/>
      <c r="GZ7" s="305"/>
      <c r="HA7" s="305"/>
      <c r="HB7" s="305"/>
      <c r="HC7" s="305"/>
      <c r="HD7" s="305"/>
      <c r="HE7" s="305"/>
      <c r="HF7" s="305"/>
      <c r="HG7" s="305"/>
      <c r="HH7" s="305"/>
      <c r="HI7" s="305"/>
      <c r="HJ7" s="305"/>
      <c r="HK7" s="305"/>
      <c r="HL7" s="305"/>
      <c r="HM7" s="305"/>
      <c r="HN7" s="305"/>
      <c r="HO7" s="305"/>
      <c r="HP7" s="305"/>
      <c r="HQ7" s="305"/>
      <c r="HR7" s="305"/>
      <c r="HS7" s="305"/>
      <c r="HT7" s="305"/>
      <c r="HU7" s="305"/>
      <c r="HV7" s="305"/>
      <c r="HW7" s="305"/>
      <c r="HX7" s="305"/>
      <c r="HY7" s="305"/>
      <c r="HZ7" s="305"/>
      <c r="IA7" s="305"/>
      <c r="IB7" s="305"/>
      <c r="IC7" s="305"/>
      <c r="ID7" s="305"/>
      <c r="IE7" s="305"/>
      <c r="IF7" s="305"/>
      <c r="IG7" s="305"/>
      <c r="IH7" s="305"/>
      <c r="II7" s="305"/>
      <c r="IJ7" s="305"/>
      <c r="IK7" s="305"/>
      <c r="IL7" s="305"/>
      <c r="IM7" s="305"/>
      <c r="IN7" s="305"/>
      <c r="IO7" s="305"/>
      <c r="IP7" s="305"/>
      <c r="IQ7" s="305"/>
      <c r="IR7" s="305"/>
      <c r="IS7" s="305"/>
      <c r="IT7" s="305"/>
      <c r="IU7" s="305"/>
      <c r="IV7" s="305"/>
      <c r="IW7" s="305"/>
      <c r="IX7" s="305"/>
      <c r="IY7" s="305"/>
      <c r="IZ7" s="305"/>
      <c r="JA7" s="305"/>
      <c r="JB7" s="305"/>
      <c r="JC7" s="305"/>
      <c r="JD7" s="305"/>
      <c r="JE7" s="305"/>
      <c r="JF7" s="305"/>
      <c r="JG7" s="305"/>
      <c r="JH7" s="305"/>
      <c r="JI7" s="305"/>
      <c r="JJ7" s="305"/>
      <c r="JK7" s="305"/>
      <c r="JL7" s="305"/>
      <c r="JM7" s="305"/>
      <c r="JN7" s="305"/>
      <c r="JO7" s="305"/>
      <c r="JP7" s="305"/>
      <c r="JQ7" s="305"/>
      <c r="JR7" s="305"/>
      <c r="JS7" s="305"/>
      <c r="JT7" s="305"/>
      <c r="JU7" s="305"/>
      <c r="JV7" s="305"/>
      <c r="JW7" s="305"/>
      <c r="JX7" s="305"/>
      <c r="JY7" s="305"/>
      <c r="JZ7" s="305"/>
      <c r="KA7" s="305"/>
      <c r="KB7" s="305"/>
      <c r="KC7" s="305"/>
      <c r="KD7" s="305"/>
      <c r="KE7" s="305"/>
      <c r="KF7" s="305"/>
      <c r="KG7" s="305"/>
      <c r="KH7" s="305"/>
      <c r="KI7" s="305"/>
      <c r="KJ7" s="305"/>
      <c r="KK7" s="305"/>
      <c r="KL7" s="305"/>
      <c r="KM7" s="305"/>
      <c r="KN7" s="305"/>
      <c r="KO7" s="305"/>
      <c r="KP7" s="305"/>
      <c r="KQ7" s="305"/>
      <c r="KR7" s="305"/>
      <c r="KS7" s="305"/>
      <c r="KT7" s="305"/>
      <c r="KU7" s="305"/>
      <c r="KV7" s="305"/>
      <c r="KW7" s="305"/>
      <c r="KX7" s="305"/>
      <c r="KY7" s="305"/>
      <c r="KZ7" s="305"/>
      <c r="LA7" s="305"/>
      <c r="LB7" s="305"/>
      <c r="LC7" s="305"/>
      <c r="LD7" s="305"/>
      <c r="LE7" s="305"/>
      <c r="LF7" s="305"/>
      <c r="LG7" s="305"/>
      <c r="LH7" s="305"/>
      <c r="LI7" s="305"/>
      <c r="LJ7" s="305"/>
      <c r="LK7" s="305"/>
      <c r="LL7" s="305"/>
      <c r="LM7" s="305"/>
      <c r="LN7" s="305"/>
      <c r="LO7" s="305"/>
      <c r="LP7" s="305"/>
      <c r="LQ7" s="305"/>
      <c r="LR7" s="305"/>
      <c r="LS7" s="305"/>
      <c r="LT7" s="305"/>
      <c r="LU7" s="305"/>
      <c r="LV7" s="305"/>
      <c r="LW7" s="305"/>
      <c r="LX7" s="305"/>
      <c r="LY7" s="305"/>
      <c r="LZ7" s="305"/>
      <c r="MA7" s="305"/>
      <c r="MB7" s="305"/>
      <c r="MC7" s="305"/>
      <c r="MD7" s="305"/>
      <c r="ME7" s="305"/>
      <c r="MF7" s="305"/>
      <c r="MG7" s="305"/>
      <c r="MH7" s="305"/>
      <c r="MI7" s="305"/>
      <c r="MJ7" s="305"/>
      <c r="MK7" s="305"/>
      <c r="ML7" s="305"/>
      <c r="MM7" s="305"/>
      <c r="MN7" s="305"/>
      <c r="MO7" s="305"/>
      <c r="MP7" s="305"/>
      <c r="MQ7" s="305"/>
      <c r="MR7" s="305"/>
      <c r="MS7" s="305"/>
      <c r="MT7" s="305"/>
      <c r="MU7" s="305"/>
      <c r="MV7" s="305"/>
      <c r="MW7" s="305"/>
      <c r="MX7" s="305"/>
      <c r="MY7" s="305"/>
      <c r="MZ7" s="305"/>
      <c r="NA7" s="305"/>
      <c r="NB7" s="305"/>
      <c r="NC7" s="305"/>
      <c r="ND7" s="305"/>
      <c r="NE7" s="305"/>
      <c r="NF7" s="305"/>
      <c r="NG7" s="305"/>
      <c r="NH7" s="305"/>
      <c r="NI7" s="305"/>
      <c r="NJ7" s="305"/>
      <c r="NK7" s="305"/>
      <c r="NL7" s="305"/>
      <c r="NM7" s="305"/>
      <c r="NN7" s="305"/>
      <c r="NO7" s="305"/>
      <c r="NP7" s="305"/>
      <c r="NQ7" s="305"/>
      <c r="NR7" s="305"/>
      <c r="NS7" s="305"/>
      <c r="NT7" s="305"/>
      <c r="NU7" s="305"/>
      <c r="NV7" s="305"/>
      <c r="NW7" s="305"/>
      <c r="NX7" s="305"/>
      <c r="NY7" s="305"/>
      <c r="NZ7" s="305"/>
      <c r="OA7" s="305"/>
      <c r="OB7" s="305"/>
      <c r="OC7" s="305"/>
      <c r="OD7" s="305"/>
      <c r="OE7" s="305"/>
      <c r="OF7" s="305"/>
      <c r="OG7" s="305"/>
      <c r="OH7" s="305"/>
      <c r="OI7" s="305"/>
      <c r="OJ7" s="305"/>
      <c r="OK7" s="305"/>
      <c r="OL7" s="305"/>
      <c r="OM7" s="305"/>
      <c r="ON7" s="305"/>
      <c r="OO7" s="305"/>
      <c r="OP7" s="305"/>
      <c r="OQ7" s="305"/>
      <c r="OR7" s="305"/>
      <c r="OS7" s="305"/>
      <c r="OT7" s="305"/>
      <c r="OU7" s="305"/>
      <c r="OV7" s="305"/>
      <c r="OW7" s="305"/>
      <c r="OX7" s="305"/>
      <c r="OY7" s="305"/>
      <c r="OZ7" s="305"/>
      <c r="PA7" s="305"/>
      <c r="PB7" s="305"/>
      <c r="PC7" s="305"/>
      <c r="PD7" s="305"/>
      <c r="PE7" s="305"/>
      <c r="PF7" s="305"/>
      <c r="PG7" s="305"/>
      <c r="PH7" s="305"/>
      <c r="PI7" s="305"/>
      <c r="PJ7" s="305"/>
      <c r="PK7" s="305"/>
      <c r="PL7" s="305"/>
      <c r="PM7" s="305"/>
      <c r="PN7" s="305"/>
      <c r="PO7" s="305"/>
      <c r="PP7" s="305"/>
      <c r="PQ7" s="305"/>
      <c r="PR7" s="305"/>
      <c r="PS7" s="305"/>
      <c r="PT7" s="305"/>
      <c r="PU7" s="305"/>
      <c r="PV7" s="305"/>
      <c r="PW7" s="305"/>
      <c r="PX7" s="305"/>
      <c r="PY7" s="305"/>
      <c r="PZ7" s="305"/>
      <c r="QA7" s="305"/>
      <c r="QB7" s="305"/>
      <c r="QC7" s="305"/>
      <c r="QD7" s="305"/>
      <c r="QE7" s="305"/>
      <c r="QF7" s="305"/>
      <c r="QG7" s="305"/>
      <c r="QH7" s="305"/>
      <c r="QI7" s="305"/>
      <c r="QJ7" s="305"/>
      <c r="QK7" s="305"/>
      <c r="QL7" s="305"/>
      <c r="QM7" s="305"/>
      <c r="QN7" s="305"/>
      <c r="QO7" s="305"/>
      <c r="QP7" s="305"/>
      <c r="QQ7" s="305"/>
      <c r="QR7" s="305"/>
      <c r="QS7" s="305"/>
      <c r="QT7" s="305"/>
      <c r="QU7" s="305"/>
      <c r="QV7" s="305"/>
      <c r="QW7" s="305"/>
      <c r="QX7" s="305"/>
      <c r="QY7" s="305"/>
      <c r="QZ7" s="305"/>
      <c r="RA7" s="305"/>
      <c r="RB7" s="305"/>
      <c r="RC7" s="305"/>
      <c r="RD7" s="305"/>
      <c r="RE7" s="305"/>
      <c r="RF7" s="305"/>
      <c r="RG7" s="305"/>
      <c r="RH7" s="305"/>
      <c r="RI7" s="305"/>
      <c r="RJ7" s="305"/>
      <c r="RK7" s="305"/>
      <c r="RL7" s="305"/>
      <c r="RM7" s="305"/>
      <c r="RN7" s="305"/>
      <c r="RO7" s="305"/>
      <c r="RP7" s="305"/>
      <c r="RQ7" s="305"/>
      <c r="RR7" s="305"/>
      <c r="RS7" s="305"/>
      <c r="RT7" s="305"/>
      <c r="RU7" s="305"/>
      <c r="RV7" s="305"/>
      <c r="RW7" s="305"/>
      <c r="RX7" s="305"/>
      <c r="RY7" s="305"/>
      <c r="RZ7" s="305"/>
      <c r="SA7" s="305"/>
      <c r="SB7" s="305"/>
      <c r="SC7" s="305"/>
      <c r="SD7" s="305"/>
      <c r="SE7" s="305"/>
      <c r="SF7" s="305"/>
      <c r="SG7" s="305"/>
      <c r="SH7" s="305"/>
      <c r="SI7" s="305"/>
      <c r="SJ7" s="305"/>
      <c r="SK7" s="305"/>
      <c r="SL7" s="305"/>
      <c r="SM7" s="305"/>
      <c r="SN7" s="305"/>
      <c r="SO7" s="305"/>
      <c r="SP7" s="305"/>
      <c r="SQ7" s="305"/>
      <c r="SR7" s="305"/>
      <c r="SS7" s="305"/>
      <c r="ST7" s="305"/>
      <c r="SU7" s="305"/>
      <c r="SV7" s="305"/>
      <c r="SW7" s="305"/>
      <c r="SX7" s="305"/>
      <c r="SY7" s="305"/>
      <c r="SZ7" s="305"/>
      <c r="TA7" s="305"/>
      <c r="TB7" s="305"/>
      <c r="TC7" s="305"/>
      <c r="TD7" s="305"/>
      <c r="TE7" s="305"/>
      <c r="TF7" s="305"/>
      <c r="TG7" s="305"/>
      <c r="TH7" s="305"/>
      <c r="TI7" s="305"/>
      <c r="TJ7" s="305"/>
      <c r="TK7" s="305"/>
      <c r="TL7" s="305"/>
      <c r="TM7" s="305"/>
      <c r="TN7" s="305"/>
      <c r="TO7" s="305"/>
      <c r="TP7" s="305"/>
      <c r="TQ7" s="305"/>
      <c r="TR7" s="305"/>
      <c r="TS7" s="305"/>
      <c r="TT7" s="305"/>
      <c r="TU7" s="305"/>
      <c r="TV7" s="305"/>
      <c r="TW7" s="305"/>
      <c r="TX7" s="305"/>
      <c r="TY7" s="305"/>
      <c r="TZ7" s="305"/>
      <c r="UA7" s="305"/>
      <c r="UB7" s="305"/>
      <c r="UC7" s="305"/>
      <c r="UD7" s="305"/>
      <c r="UE7" s="305"/>
      <c r="UF7" s="305"/>
      <c r="UG7" s="305"/>
      <c r="UH7" s="305"/>
      <c r="UI7" s="305"/>
      <c r="UJ7" s="305"/>
      <c r="UK7" s="305"/>
      <c r="UL7" s="305"/>
      <c r="UM7" s="305"/>
      <c r="UN7" s="305"/>
      <c r="UO7" s="305"/>
      <c r="UP7" s="305"/>
      <c r="UQ7" s="305"/>
      <c r="UR7" s="305"/>
      <c r="US7" s="305"/>
      <c r="UT7" s="305"/>
      <c r="UU7" s="305"/>
      <c r="UV7" s="305"/>
      <c r="UW7" s="305"/>
      <c r="UX7" s="305"/>
      <c r="UY7" s="305"/>
      <c r="UZ7" s="305"/>
      <c r="VA7" s="305"/>
      <c r="VB7" s="305"/>
      <c r="VC7" s="305"/>
      <c r="VD7" s="305"/>
      <c r="VE7" s="305"/>
      <c r="VF7" s="305"/>
      <c r="VG7" s="305"/>
      <c r="VH7" s="305"/>
      <c r="VI7" s="305"/>
      <c r="VJ7" s="305"/>
      <c r="VK7" s="305"/>
      <c r="VL7" s="305"/>
      <c r="VM7" s="305"/>
      <c r="VN7" s="305"/>
      <c r="VO7" s="305"/>
      <c r="VP7" s="305"/>
      <c r="VQ7" s="305"/>
      <c r="VR7" s="305"/>
      <c r="VS7" s="305"/>
      <c r="VT7" s="305"/>
      <c r="VU7" s="305"/>
      <c r="VV7" s="305"/>
      <c r="VW7" s="305"/>
      <c r="VX7" s="305"/>
      <c r="VY7" s="305"/>
      <c r="VZ7" s="305"/>
      <c r="WA7" s="305"/>
      <c r="WB7" s="305"/>
      <c r="WC7" s="305"/>
      <c r="WD7" s="305"/>
      <c r="WE7" s="305"/>
      <c r="WF7" s="305"/>
      <c r="WG7" s="305"/>
      <c r="WH7" s="305"/>
      <c r="WI7" s="305"/>
      <c r="WJ7" s="305"/>
      <c r="WK7" s="305"/>
      <c r="WL7" s="305"/>
      <c r="WM7" s="305"/>
      <c r="WN7" s="305"/>
      <c r="WO7" s="305"/>
      <c r="WP7" s="305"/>
      <c r="WQ7" s="305"/>
      <c r="WR7" s="305"/>
      <c r="WS7" s="305"/>
      <c r="WT7" s="305"/>
      <c r="WU7" s="305"/>
      <c r="WV7" s="305"/>
      <c r="WW7" s="305"/>
      <c r="WX7" s="305"/>
      <c r="WY7" s="305"/>
      <c r="WZ7" s="305"/>
      <c r="XA7" s="305"/>
      <c r="XB7" s="305"/>
      <c r="XC7" s="305"/>
      <c r="XD7" s="305"/>
      <c r="XE7" s="305"/>
      <c r="XF7" s="305"/>
      <c r="XG7" s="305"/>
      <c r="XH7" s="305"/>
      <c r="XI7" s="305"/>
      <c r="XJ7" s="305"/>
      <c r="XK7" s="305"/>
      <c r="XL7" s="305"/>
      <c r="XM7" s="305"/>
      <c r="XN7" s="305"/>
      <c r="XO7" s="305"/>
      <c r="XP7" s="305"/>
      <c r="XQ7" s="305"/>
      <c r="XR7" s="305"/>
      <c r="XS7" s="305"/>
      <c r="XT7" s="305"/>
      <c r="XU7" s="305"/>
      <c r="XV7" s="305"/>
      <c r="XW7" s="305"/>
      <c r="XX7" s="305"/>
      <c r="XY7" s="305"/>
      <c r="XZ7" s="305"/>
      <c r="YA7" s="305"/>
      <c r="YB7" s="305"/>
      <c r="YC7" s="305"/>
      <c r="YD7" s="305"/>
      <c r="YE7" s="305"/>
      <c r="YF7" s="305"/>
      <c r="YG7" s="305"/>
      <c r="YH7" s="305"/>
      <c r="YI7" s="305"/>
      <c r="YJ7" s="305"/>
      <c r="YK7" s="305"/>
      <c r="YL7" s="305"/>
      <c r="YM7" s="305"/>
      <c r="YN7" s="305"/>
      <c r="YO7" s="305"/>
      <c r="YP7" s="305"/>
      <c r="YQ7" s="305"/>
      <c r="YR7" s="305"/>
      <c r="YS7" s="305"/>
      <c r="YT7" s="305"/>
      <c r="YU7" s="305"/>
      <c r="YV7" s="305"/>
      <c r="YW7" s="305"/>
      <c r="YX7" s="305"/>
      <c r="YY7" s="305"/>
      <c r="YZ7" s="305"/>
      <c r="ZA7" s="305"/>
      <c r="ZB7" s="305"/>
      <c r="ZC7" s="305"/>
      <c r="ZD7" s="305"/>
      <c r="ZE7" s="305"/>
      <c r="ZF7" s="305"/>
      <c r="ZG7" s="305"/>
      <c r="ZH7" s="305"/>
      <c r="ZI7" s="305"/>
      <c r="ZJ7" s="305"/>
      <c r="ZK7" s="305"/>
      <c r="ZL7" s="305"/>
      <c r="ZM7" s="305"/>
      <c r="ZN7" s="305"/>
      <c r="ZO7" s="305"/>
      <c r="ZP7" s="305"/>
      <c r="ZQ7" s="305"/>
      <c r="ZR7" s="305"/>
      <c r="ZS7" s="305"/>
      <c r="ZT7" s="305"/>
      <c r="ZU7" s="305"/>
      <c r="ZV7" s="305"/>
      <c r="ZW7" s="305"/>
      <c r="ZX7" s="305"/>
      <c r="ZY7" s="305"/>
      <c r="ZZ7" s="305"/>
      <c r="AAA7" s="305"/>
      <c r="AAB7" s="305"/>
      <c r="AAC7" s="305"/>
      <c r="AAD7" s="305"/>
      <c r="AAE7" s="305"/>
      <c r="AAF7" s="305"/>
      <c r="AAG7" s="305"/>
      <c r="AAH7" s="305"/>
      <c r="AAI7" s="305"/>
      <c r="AAJ7" s="305"/>
      <c r="AAK7" s="305"/>
      <c r="AAL7" s="305"/>
      <c r="AAM7" s="305"/>
      <c r="AAN7" s="305"/>
      <c r="AAO7" s="305"/>
      <c r="AAP7" s="305"/>
      <c r="AAQ7" s="305"/>
      <c r="AAR7" s="305"/>
      <c r="AAS7" s="305"/>
      <c r="AAT7" s="305"/>
      <c r="AAU7" s="305"/>
      <c r="AAV7" s="305"/>
      <c r="AAW7" s="305"/>
      <c r="AAX7" s="305"/>
      <c r="AAY7" s="305"/>
      <c r="AAZ7" s="305"/>
      <c r="ABA7" s="305"/>
      <c r="ABB7" s="305"/>
      <c r="ABC7" s="305"/>
      <c r="ABD7" s="305"/>
      <c r="ABE7" s="305"/>
      <c r="ABF7" s="305"/>
      <c r="ABG7" s="305"/>
      <c r="ABH7" s="305"/>
      <c r="ABI7" s="305"/>
      <c r="ABJ7" s="305"/>
      <c r="ABK7" s="305"/>
      <c r="ABL7" s="305"/>
      <c r="ABM7" s="305"/>
      <c r="ABN7" s="305"/>
      <c r="ABO7" s="305"/>
      <c r="ABP7" s="305"/>
      <c r="ABQ7" s="305"/>
      <c r="ABR7" s="305"/>
      <c r="ABS7" s="305"/>
      <c r="ABT7" s="305"/>
      <c r="ABU7" s="305"/>
      <c r="ABV7" s="305"/>
      <c r="ABW7" s="305"/>
      <c r="ABX7" s="305"/>
      <c r="ABY7" s="305"/>
      <c r="ABZ7" s="305"/>
      <c r="ACA7" s="305"/>
      <c r="ACB7" s="305"/>
      <c r="ACC7" s="305"/>
      <c r="ACD7" s="305"/>
      <c r="ACE7" s="305"/>
      <c r="ACF7" s="305"/>
      <c r="ACG7" s="305"/>
      <c r="ACH7" s="305"/>
      <c r="ACI7" s="305"/>
      <c r="ACJ7" s="305"/>
      <c r="ACK7" s="305"/>
      <c r="ACL7" s="305"/>
      <c r="ACM7" s="305"/>
      <c r="ACN7" s="305"/>
      <c r="ACO7" s="305"/>
      <c r="ACP7" s="305"/>
      <c r="ACQ7" s="305"/>
      <c r="ACR7" s="305"/>
      <c r="ACS7" s="305"/>
      <c r="ACT7" s="305"/>
      <c r="ACU7" s="305"/>
      <c r="ACV7" s="305"/>
      <c r="ACW7" s="305"/>
      <c r="ACX7" s="305"/>
      <c r="ACY7" s="305"/>
      <c r="ACZ7" s="305"/>
      <c r="ADA7" s="305"/>
      <c r="ADB7" s="305"/>
      <c r="ADC7" s="305"/>
      <c r="ADD7" s="305"/>
      <c r="ADE7" s="305"/>
      <c r="ADF7" s="305"/>
      <c r="ADG7" s="305"/>
      <c r="ADH7" s="305"/>
      <c r="ADI7" s="305"/>
      <c r="ADJ7" s="305"/>
      <c r="ADK7" s="305"/>
      <c r="ADL7" s="305"/>
      <c r="ADM7" s="305"/>
      <c r="ADN7" s="305"/>
      <c r="ADO7" s="305"/>
      <c r="ADP7" s="305"/>
      <c r="ADQ7" s="305"/>
      <c r="ADR7" s="305"/>
      <c r="ADS7" s="305"/>
      <c r="ADT7" s="305"/>
      <c r="ADU7" s="305"/>
      <c r="ADV7" s="305"/>
      <c r="ADW7" s="305"/>
      <c r="ADX7" s="305"/>
      <c r="ADY7" s="305"/>
      <c r="ADZ7" s="305"/>
      <c r="AEA7" s="305"/>
      <c r="AEB7" s="305"/>
      <c r="AEC7" s="305"/>
      <c r="AED7" s="305"/>
      <c r="AEE7" s="305"/>
      <c r="AEF7" s="305"/>
      <c r="AEG7" s="305"/>
      <c r="AEH7" s="305"/>
      <c r="AEI7" s="305"/>
      <c r="AEJ7" s="305"/>
      <c r="AEK7" s="305"/>
      <c r="AEL7" s="305"/>
      <c r="AEM7" s="305"/>
      <c r="AEN7" s="305"/>
      <c r="AEO7" s="305"/>
      <c r="AEP7" s="305"/>
      <c r="AEQ7" s="305"/>
      <c r="AER7" s="305"/>
      <c r="AES7" s="305"/>
      <c r="AET7" s="305"/>
      <c r="AEU7" s="305"/>
      <c r="AEV7" s="305"/>
      <c r="AEW7" s="305"/>
      <c r="AEX7" s="305"/>
      <c r="AEY7" s="305"/>
      <c r="AEZ7" s="305"/>
      <c r="AFA7" s="305"/>
      <c r="AFB7" s="305"/>
      <c r="AFC7" s="305"/>
      <c r="AFD7" s="305"/>
      <c r="AFE7" s="305"/>
      <c r="AFF7" s="305"/>
      <c r="AFG7" s="305"/>
      <c r="AFH7" s="305"/>
      <c r="AFI7" s="305"/>
      <c r="AFJ7" s="305"/>
      <c r="AFK7" s="305"/>
      <c r="AFL7" s="305"/>
      <c r="AFM7" s="305"/>
      <c r="AFN7" s="305"/>
      <c r="AFO7" s="305"/>
      <c r="AFP7" s="305"/>
      <c r="AFQ7" s="305"/>
      <c r="AFR7" s="305"/>
      <c r="AFS7" s="305"/>
      <c r="AFT7" s="305"/>
      <c r="AFU7" s="305"/>
      <c r="AFV7" s="305"/>
      <c r="AFW7" s="305"/>
      <c r="AFX7" s="305"/>
      <c r="AFY7" s="305"/>
      <c r="AFZ7" s="305"/>
      <c r="AGA7" s="305"/>
      <c r="AGB7" s="305"/>
      <c r="AGC7" s="305"/>
      <c r="AGD7" s="305"/>
      <c r="AGE7" s="305"/>
      <c r="AGF7" s="305"/>
      <c r="AGG7" s="305"/>
      <c r="AGH7" s="305"/>
      <c r="AGI7" s="305"/>
      <c r="AGJ7" s="305"/>
      <c r="AGK7" s="305"/>
      <c r="AGL7" s="305"/>
      <c r="AGM7" s="305"/>
      <c r="AGN7" s="305"/>
      <c r="AGO7" s="305"/>
      <c r="AGP7" s="305"/>
      <c r="AGQ7" s="305"/>
      <c r="AGR7" s="305"/>
      <c r="AGS7" s="305"/>
      <c r="AGT7" s="305"/>
      <c r="AGU7" s="305"/>
      <c r="AGV7" s="305"/>
      <c r="AGW7" s="305"/>
      <c r="AGX7" s="305"/>
      <c r="AGY7" s="305"/>
      <c r="AGZ7" s="305"/>
      <c r="AHA7" s="305"/>
      <c r="AHB7" s="305"/>
      <c r="AHC7" s="305"/>
      <c r="AHD7" s="305"/>
      <c r="AHE7" s="305"/>
      <c r="AHF7" s="305"/>
      <c r="AHG7" s="305"/>
      <c r="AHH7" s="305"/>
      <c r="AHI7" s="305"/>
      <c r="AHJ7" s="305"/>
      <c r="AHK7" s="305"/>
      <c r="AHL7" s="305"/>
      <c r="AHM7" s="305"/>
      <c r="AHN7" s="305"/>
      <c r="AHO7" s="305"/>
      <c r="AHP7" s="305"/>
      <c r="AHQ7" s="305"/>
      <c r="AHR7" s="305"/>
      <c r="AHS7" s="305"/>
      <c r="AHT7" s="305"/>
      <c r="AHU7" s="305"/>
      <c r="AHV7" s="305"/>
      <c r="AHW7" s="305"/>
      <c r="AHX7" s="305"/>
      <c r="AHY7" s="305"/>
      <c r="AHZ7" s="305"/>
      <c r="AIA7" s="305"/>
      <c r="AIB7" s="305"/>
      <c r="AIC7" s="305"/>
      <c r="AID7" s="305"/>
      <c r="AIE7" s="305"/>
      <c r="AIF7" s="305"/>
      <c r="AIG7" s="305"/>
      <c r="AIH7" s="305"/>
      <c r="AII7" s="305"/>
      <c r="AIJ7" s="305"/>
      <c r="AIK7" s="305"/>
      <c r="AIL7" s="305"/>
      <c r="AIM7" s="305"/>
      <c r="AIN7" s="305"/>
      <c r="AIO7" s="305"/>
      <c r="AIP7" s="305"/>
      <c r="AIQ7" s="305"/>
      <c r="AIR7" s="305"/>
      <c r="AIS7" s="305"/>
      <c r="AIT7" s="305"/>
      <c r="AIU7" s="305"/>
      <c r="AIV7" s="305"/>
      <c r="AIW7" s="305"/>
      <c r="AIX7" s="305"/>
      <c r="AIY7" s="305"/>
      <c r="AIZ7" s="305"/>
      <c r="AJA7" s="305"/>
      <c r="AJB7" s="305"/>
      <c r="AJC7" s="305"/>
      <c r="AJD7" s="305"/>
      <c r="AJE7" s="305"/>
      <c r="AJF7" s="305"/>
      <c r="AJG7" s="305"/>
      <c r="AJH7" s="305"/>
      <c r="AJI7" s="305"/>
      <c r="AJJ7" s="305"/>
      <c r="AJK7" s="305"/>
      <c r="AJL7" s="305"/>
      <c r="AJM7" s="305"/>
      <c r="AJN7" s="305"/>
      <c r="AJO7" s="305"/>
      <c r="AJP7" s="305"/>
      <c r="AJQ7" s="305"/>
      <c r="AJR7" s="305"/>
      <c r="AJS7" s="305"/>
      <c r="AJT7" s="305"/>
      <c r="AJU7" s="305"/>
      <c r="AJV7" s="305"/>
      <c r="AJW7" s="305"/>
      <c r="AJX7" s="305"/>
      <c r="AJY7" s="305"/>
      <c r="AJZ7" s="305"/>
      <c r="AKA7" s="305"/>
      <c r="AKB7" s="305"/>
      <c r="AKC7" s="305"/>
      <c r="AKD7" s="305"/>
      <c r="AKE7" s="305"/>
      <c r="AKF7" s="305"/>
      <c r="AKG7" s="305"/>
      <c r="AKH7" s="305"/>
      <c r="AKI7" s="305"/>
      <c r="AKJ7" s="305"/>
      <c r="AKK7" s="305"/>
      <c r="AKL7" s="305"/>
      <c r="AKM7" s="305"/>
      <c r="AKN7" s="305"/>
      <c r="AKO7" s="305"/>
      <c r="AKP7" s="305"/>
      <c r="AKQ7" s="305"/>
      <c r="AKR7" s="305"/>
      <c r="AKS7" s="305"/>
      <c r="AKT7" s="305"/>
      <c r="AKU7" s="305"/>
      <c r="AKV7" s="305"/>
      <c r="AKW7" s="305"/>
      <c r="AKX7" s="305"/>
      <c r="AKY7" s="305"/>
      <c r="AKZ7" s="305"/>
      <c r="ALA7" s="305"/>
      <c r="ALB7" s="305"/>
      <c r="ALC7" s="305"/>
      <c r="ALD7" s="305"/>
      <c r="ALE7" s="305"/>
      <c r="ALF7" s="305"/>
      <c r="ALG7" s="305"/>
      <c r="ALH7" s="305"/>
      <c r="ALI7" s="305"/>
      <c r="ALJ7" s="305"/>
      <c r="ALK7" s="305"/>
      <c r="ALL7" s="305"/>
      <c r="ALM7" s="305"/>
      <c r="ALN7" s="305"/>
      <c r="ALO7" s="305"/>
      <c r="ALP7" s="305"/>
      <c r="ALQ7" s="305"/>
      <c r="ALR7" s="305"/>
      <c r="ALS7" s="305"/>
      <c r="ALT7" s="305"/>
      <c r="ALU7" s="305"/>
      <c r="ALV7" s="305"/>
      <c r="ALW7" s="305"/>
      <c r="ALX7" s="305"/>
      <c r="ALY7" s="305"/>
      <c r="ALZ7" s="305"/>
      <c r="AMA7" s="305"/>
      <c r="AMB7" s="305"/>
      <c r="AMC7" s="305"/>
      <c r="AMD7" s="305"/>
      <c r="AME7" s="305"/>
      <c r="AMF7" s="305"/>
      <c r="AMG7" s="305"/>
      <c r="AMH7" s="305"/>
      <c r="AMI7" s="305"/>
      <c r="AMJ7" s="305"/>
      <c r="AMK7" s="305"/>
      <c r="AML7" s="305"/>
      <c r="AMM7" s="305"/>
      <c r="AMN7" s="305"/>
      <c r="AMO7" s="305"/>
      <c r="AMP7" s="305"/>
      <c r="AMQ7" s="305"/>
      <c r="AMR7" s="305"/>
      <c r="AMS7" s="305"/>
      <c r="AMT7" s="305"/>
      <c r="AMU7" s="305"/>
      <c r="AMV7" s="305"/>
      <c r="AMW7" s="305"/>
      <c r="AMX7" s="305"/>
      <c r="AMY7" s="305"/>
      <c r="AMZ7" s="305"/>
      <c r="ANA7" s="305"/>
      <c r="ANB7" s="305"/>
      <c r="ANC7" s="305"/>
      <c r="AND7" s="305"/>
      <c r="ANE7" s="305"/>
      <c r="ANF7" s="305"/>
      <c r="ANG7" s="305"/>
      <c r="ANH7" s="305"/>
      <c r="ANI7" s="305"/>
      <c r="ANJ7" s="305"/>
      <c r="ANK7" s="305"/>
      <c r="ANL7" s="305"/>
      <c r="ANM7" s="305"/>
      <c r="ANN7" s="305"/>
      <c r="ANO7" s="305"/>
      <c r="ANP7" s="305"/>
      <c r="ANQ7" s="305"/>
      <c r="ANR7" s="305"/>
      <c r="ANS7" s="305"/>
      <c r="ANT7" s="305"/>
      <c r="ANU7" s="305"/>
      <c r="ANV7" s="305"/>
      <c r="ANW7" s="305"/>
      <c r="ANX7" s="305"/>
      <c r="ANY7" s="305"/>
      <c r="ANZ7" s="305"/>
      <c r="AOA7" s="305"/>
      <c r="AOB7" s="305"/>
      <c r="AOC7" s="305"/>
      <c r="AOD7" s="305"/>
      <c r="AOE7" s="305"/>
      <c r="AOF7" s="305"/>
      <c r="AOG7" s="305"/>
      <c r="AOH7" s="305"/>
      <c r="AOI7" s="305"/>
      <c r="AOJ7" s="305"/>
      <c r="AOK7" s="305"/>
      <c r="AOL7" s="305"/>
      <c r="AOM7" s="305"/>
      <c r="AON7" s="305"/>
      <c r="AOO7" s="305"/>
      <c r="AOP7" s="305"/>
      <c r="AOQ7" s="305"/>
      <c r="AOR7" s="305"/>
      <c r="AOS7" s="305"/>
      <c r="AOT7" s="305"/>
      <c r="AOU7" s="305"/>
      <c r="AOV7" s="305"/>
      <c r="AOW7" s="305"/>
      <c r="AOX7" s="305"/>
      <c r="AOY7" s="305"/>
      <c r="AOZ7" s="305"/>
      <c r="APA7" s="305"/>
      <c r="APB7" s="305"/>
      <c r="APC7" s="305"/>
      <c r="APD7" s="305"/>
      <c r="APE7" s="305"/>
      <c r="APF7" s="305"/>
      <c r="APG7" s="305"/>
      <c r="APH7" s="305"/>
      <c r="API7" s="305"/>
      <c r="APJ7" s="305"/>
      <c r="APK7" s="305"/>
      <c r="APL7" s="305"/>
      <c r="APM7" s="305"/>
      <c r="APN7" s="305"/>
      <c r="APO7" s="305"/>
      <c r="APP7" s="305"/>
      <c r="APQ7" s="305"/>
      <c r="APR7" s="305"/>
      <c r="APS7" s="305"/>
      <c r="APT7" s="305"/>
      <c r="APU7" s="305"/>
      <c r="APV7" s="305"/>
      <c r="APW7" s="305"/>
      <c r="APX7" s="305"/>
      <c r="APY7" s="305"/>
      <c r="APZ7" s="305"/>
      <c r="AQA7" s="305"/>
      <c r="AQB7" s="305"/>
      <c r="AQC7" s="305"/>
      <c r="AQD7" s="305"/>
      <c r="AQE7" s="305"/>
      <c r="AQF7" s="305"/>
      <c r="AQG7" s="305"/>
      <c r="AQH7" s="305"/>
      <c r="AQI7" s="305"/>
      <c r="AQJ7" s="305"/>
      <c r="AQK7" s="305"/>
      <c r="AQL7" s="305"/>
      <c r="AQM7" s="305"/>
      <c r="AQN7" s="305"/>
      <c r="AQO7" s="305"/>
      <c r="AQP7" s="305"/>
      <c r="AQQ7" s="305"/>
      <c r="AQR7" s="305"/>
      <c r="AQS7" s="305"/>
      <c r="AQT7" s="305"/>
      <c r="AQU7" s="305"/>
      <c r="AQV7" s="305"/>
      <c r="AQW7" s="305"/>
      <c r="AQX7" s="305"/>
      <c r="AQY7" s="305"/>
      <c r="AQZ7" s="305"/>
      <c r="ARA7" s="305"/>
      <c r="ARB7" s="305"/>
      <c r="ARC7" s="305"/>
      <c r="ARD7" s="305"/>
      <c r="ARE7" s="305"/>
      <c r="ARF7" s="305"/>
      <c r="ARG7" s="305"/>
      <c r="ARH7" s="305"/>
      <c r="ARI7" s="305"/>
      <c r="ARJ7" s="305"/>
      <c r="ARK7" s="305"/>
      <c r="ARL7" s="305"/>
      <c r="ARM7" s="305"/>
      <c r="ARN7" s="305"/>
      <c r="ARO7" s="305"/>
      <c r="ARP7" s="305"/>
      <c r="ARQ7" s="305"/>
      <c r="ARR7" s="305"/>
      <c r="ARS7" s="305"/>
      <c r="ART7" s="305"/>
      <c r="ARU7" s="305"/>
      <c r="ARV7" s="305"/>
      <c r="ARW7" s="305"/>
      <c r="ARX7" s="305"/>
      <c r="ARY7" s="305"/>
      <c r="ARZ7" s="305"/>
      <c r="ASA7" s="305"/>
      <c r="ASB7" s="305"/>
      <c r="ASC7" s="305"/>
      <c r="ASD7" s="305"/>
      <c r="ASE7" s="305"/>
      <c r="ASF7" s="305"/>
      <c r="ASG7" s="305"/>
      <c r="ASH7" s="305"/>
      <c r="ASI7" s="305"/>
      <c r="ASJ7" s="305"/>
      <c r="ASK7" s="305"/>
      <c r="ASL7" s="305"/>
      <c r="ASM7" s="305"/>
      <c r="ASN7" s="305"/>
      <c r="ASO7" s="305"/>
      <c r="ASP7" s="305"/>
      <c r="ASQ7" s="305"/>
      <c r="ASR7" s="305"/>
      <c r="ASS7" s="305"/>
      <c r="AST7" s="305"/>
      <c r="ASU7" s="305"/>
      <c r="ASV7" s="305"/>
      <c r="ASW7" s="305"/>
      <c r="ASX7" s="305"/>
      <c r="ASY7" s="305"/>
      <c r="ASZ7" s="305"/>
      <c r="ATA7" s="305"/>
      <c r="ATB7" s="305"/>
      <c r="ATC7" s="305"/>
      <c r="ATD7" s="305"/>
      <c r="ATE7" s="305"/>
      <c r="ATF7" s="305"/>
      <c r="ATG7" s="305"/>
      <c r="ATH7" s="305"/>
      <c r="ATI7" s="305"/>
      <c r="ATJ7" s="305"/>
      <c r="ATK7" s="305"/>
      <c r="ATL7" s="305"/>
      <c r="ATM7" s="305"/>
      <c r="ATN7" s="305"/>
      <c r="ATO7" s="305"/>
      <c r="ATP7" s="305"/>
      <c r="ATQ7" s="305"/>
      <c r="ATR7" s="305"/>
      <c r="ATS7" s="305"/>
      <c r="ATT7" s="305"/>
      <c r="ATU7" s="305"/>
      <c r="ATV7" s="305"/>
      <c r="ATW7" s="305"/>
      <c r="ATX7" s="305"/>
      <c r="ATY7" s="305"/>
      <c r="ATZ7" s="305"/>
      <c r="AUA7" s="305"/>
      <c r="AUB7" s="305"/>
      <c r="AUC7" s="305"/>
      <c r="AUD7" s="305"/>
      <c r="AUE7" s="305"/>
      <c r="AUF7" s="305"/>
      <c r="AUG7" s="305"/>
      <c r="AUH7" s="305"/>
      <c r="AUI7" s="305"/>
      <c r="AUJ7" s="305"/>
      <c r="AUK7" s="305"/>
      <c r="AUL7" s="305"/>
      <c r="AUM7" s="305"/>
      <c r="AUN7" s="305"/>
      <c r="AUO7" s="305"/>
      <c r="AUP7" s="305"/>
      <c r="AUQ7" s="305"/>
      <c r="AUR7" s="305"/>
      <c r="AUS7" s="305"/>
      <c r="AUT7" s="305"/>
      <c r="AUU7" s="305"/>
      <c r="AUV7" s="305"/>
      <c r="AUW7" s="305"/>
      <c r="AUX7" s="305"/>
      <c r="AUY7" s="305"/>
      <c r="AUZ7" s="305"/>
      <c r="AVA7" s="305"/>
      <c r="AVB7" s="305"/>
      <c r="AVC7" s="305"/>
      <c r="AVD7" s="305"/>
      <c r="AVE7" s="305"/>
      <c r="AVF7" s="305"/>
      <c r="AVG7" s="305"/>
      <c r="AVH7" s="305"/>
      <c r="AVI7" s="305"/>
      <c r="AVJ7" s="305"/>
      <c r="AVK7" s="305"/>
      <c r="AVL7" s="305"/>
      <c r="AVM7" s="305"/>
      <c r="AVN7" s="305"/>
      <c r="AVO7" s="305"/>
      <c r="AVP7" s="305"/>
      <c r="AVQ7" s="305"/>
      <c r="AVR7" s="305"/>
      <c r="AVS7" s="305"/>
      <c r="AVT7" s="305"/>
      <c r="AVU7" s="305"/>
      <c r="AVV7" s="305"/>
      <c r="AVW7" s="305"/>
      <c r="AVX7" s="305"/>
      <c r="AVY7" s="305"/>
      <c r="AVZ7" s="305"/>
      <c r="AWA7" s="305"/>
      <c r="AWB7" s="305"/>
      <c r="AWC7" s="305"/>
      <c r="AWD7" s="305"/>
      <c r="AWE7" s="305"/>
      <c r="AWF7" s="305"/>
      <c r="AWG7" s="305"/>
      <c r="AWH7" s="305"/>
      <c r="AWI7" s="305"/>
      <c r="AWJ7" s="305"/>
      <c r="AWK7" s="305"/>
      <c r="AWL7" s="305"/>
      <c r="AWM7" s="305"/>
      <c r="AWN7" s="305"/>
      <c r="AWO7" s="305"/>
      <c r="AWP7" s="305"/>
      <c r="AWQ7" s="305"/>
      <c r="AWR7" s="305"/>
      <c r="AWS7" s="305"/>
      <c r="AWT7" s="305"/>
      <c r="AWU7" s="305"/>
      <c r="AWV7" s="305"/>
      <c r="AWW7" s="305"/>
      <c r="AWX7" s="305"/>
      <c r="AWY7" s="305"/>
      <c r="AWZ7" s="305"/>
      <c r="AXA7" s="305"/>
      <c r="AXB7" s="305"/>
      <c r="AXC7" s="305"/>
      <c r="AXD7" s="305"/>
      <c r="AXE7" s="305"/>
      <c r="AXF7" s="305"/>
      <c r="AXG7" s="305"/>
      <c r="AXH7" s="305"/>
      <c r="AXI7" s="305"/>
      <c r="AXJ7" s="305"/>
      <c r="AXK7" s="305"/>
      <c r="AXL7" s="305"/>
      <c r="AXM7" s="305"/>
      <c r="AXN7" s="305"/>
      <c r="AXO7" s="305"/>
      <c r="AXP7" s="305"/>
      <c r="AXQ7" s="305"/>
      <c r="AXR7" s="305"/>
      <c r="AXS7" s="305"/>
      <c r="AXT7" s="305"/>
      <c r="AXU7" s="305"/>
      <c r="AXV7" s="305"/>
      <c r="AXW7" s="305"/>
      <c r="AXX7" s="305"/>
      <c r="AXY7" s="305"/>
      <c r="AXZ7" s="305"/>
      <c r="AYA7" s="305"/>
      <c r="AYB7" s="305"/>
      <c r="AYC7" s="305"/>
      <c r="AYD7" s="305"/>
      <c r="AYE7" s="305"/>
      <c r="AYF7" s="305"/>
      <c r="AYG7" s="305"/>
      <c r="AYH7" s="305"/>
      <c r="AYI7" s="305"/>
      <c r="AYJ7" s="305"/>
      <c r="AYK7" s="305"/>
      <c r="AYL7" s="305"/>
      <c r="AYM7" s="305"/>
      <c r="AYN7" s="305"/>
      <c r="AYO7" s="305"/>
      <c r="AYP7" s="305"/>
      <c r="AYQ7" s="305"/>
      <c r="AYR7" s="305"/>
      <c r="AYS7" s="305"/>
      <c r="AYT7" s="305"/>
      <c r="AYU7" s="305"/>
      <c r="AYV7" s="305"/>
      <c r="AYW7" s="305"/>
      <c r="AYX7" s="305"/>
      <c r="AYY7" s="305"/>
      <c r="AYZ7" s="305"/>
      <c r="AZA7" s="305"/>
      <c r="AZB7" s="305"/>
      <c r="AZC7" s="305"/>
      <c r="AZD7" s="305"/>
      <c r="AZE7" s="305"/>
      <c r="AZF7" s="305"/>
      <c r="AZG7" s="305"/>
      <c r="AZH7" s="305"/>
      <c r="AZI7" s="305"/>
      <c r="AZJ7" s="305"/>
      <c r="AZK7" s="305"/>
      <c r="AZL7" s="305"/>
      <c r="AZM7" s="305"/>
      <c r="AZN7" s="305"/>
      <c r="AZO7" s="305"/>
      <c r="AZP7" s="305"/>
      <c r="AZQ7" s="305"/>
      <c r="AZR7" s="305"/>
      <c r="AZS7" s="305"/>
      <c r="AZT7" s="305"/>
      <c r="AZU7" s="305"/>
      <c r="AZV7" s="305"/>
      <c r="AZW7" s="305"/>
      <c r="AZX7" s="305"/>
      <c r="AZY7" s="305"/>
      <c r="AZZ7" s="305"/>
      <c r="BAA7" s="305"/>
      <c r="BAB7" s="305"/>
      <c r="BAC7" s="305"/>
      <c r="BAD7" s="305"/>
      <c r="BAE7" s="305"/>
      <c r="BAF7" s="305"/>
      <c r="BAG7" s="305"/>
      <c r="BAH7" s="305"/>
      <c r="BAI7" s="305"/>
      <c r="BAJ7" s="305"/>
      <c r="BAK7" s="305"/>
      <c r="BAL7" s="305"/>
      <c r="BAM7" s="305"/>
      <c r="BAN7" s="305"/>
      <c r="BAO7" s="305"/>
      <c r="BAP7" s="305"/>
      <c r="BAQ7" s="305"/>
      <c r="BAR7" s="305"/>
      <c r="BAS7" s="305"/>
      <c r="BAT7" s="305"/>
      <c r="BAU7" s="305"/>
      <c r="BAV7" s="305"/>
      <c r="BAW7" s="305"/>
      <c r="BAX7" s="305"/>
      <c r="BAY7" s="305"/>
      <c r="BAZ7" s="305"/>
      <c r="BBA7" s="305"/>
      <c r="BBB7" s="305"/>
      <c r="BBC7" s="305"/>
      <c r="BBD7" s="305"/>
      <c r="BBE7" s="305"/>
      <c r="BBF7" s="305"/>
      <c r="BBG7" s="305"/>
      <c r="BBH7" s="305"/>
      <c r="BBI7" s="305"/>
      <c r="BBJ7" s="305"/>
      <c r="BBK7" s="305"/>
      <c r="BBL7" s="305"/>
      <c r="BBM7" s="305"/>
      <c r="BBN7" s="305"/>
      <c r="BBO7" s="305"/>
      <c r="BBP7" s="305"/>
      <c r="BBQ7" s="305"/>
      <c r="BBR7" s="305"/>
      <c r="BBS7" s="305"/>
      <c r="BBT7" s="305"/>
      <c r="BBU7" s="305"/>
      <c r="BBV7" s="305"/>
      <c r="BBW7" s="305"/>
      <c r="BBX7" s="305"/>
      <c r="BBY7" s="305"/>
      <c r="BBZ7" s="305"/>
      <c r="BCA7" s="305"/>
      <c r="BCB7" s="305"/>
      <c r="BCC7" s="305"/>
      <c r="BCD7" s="305"/>
      <c r="BCE7" s="305"/>
      <c r="BCF7" s="305"/>
      <c r="BCG7" s="305"/>
      <c r="BCH7" s="305"/>
      <c r="BCI7" s="305"/>
      <c r="BCJ7" s="305"/>
      <c r="BCK7" s="305"/>
      <c r="BCL7" s="305"/>
      <c r="BCM7" s="305"/>
      <c r="BCN7" s="305"/>
      <c r="BCO7" s="305"/>
      <c r="BCP7" s="305"/>
      <c r="BCQ7" s="305"/>
      <c r="BCR7" s="305"/>
      <c r="BCS7" s="305"/>
      <c r="BCT7" s="305"/>
      <c r="BCU7" s="305"/>
      <c r="BCV7" s="305"/>
      <c r="BCW7" s="305"/>
      <c r="BCX7" s="305"/>
      <c r="BCY7" s="305"/>
      <c r="BCZ7" s="305"/>
      <c r="BDA7" s="305"/>
      <c r="BDB7" s="305"/>
      <c r="BDC7" s="305"/>
      <c r="BDD7" s="305"/>
      <c r="BDE7" s="305"/>
      <c r="BDF7" s="305"/>
      <c r="BDG7" s="305"/>
      <c r="BDH7" s="305"/>
      <c r="BDI7" s="305"/>
      <c r="BDJ7" s="305"/>
      <c r="BDK7" s="305"/>
      <c r="BDL7" s="305"/>
      <c r="BDM7" s="305"/>
      <c r="BDN7" s="305"/>
      <c r="BDO7" s="305"/>
      <c r="BDP7" s="305"/>
      <c r="BDQ7" s="305"/>
      <c r="BDR7" s="305"/>
      <c r="BDS7" s="305"/>
      <c r="BDT7" s="305"/>
      <c r="BDU7" s="305"/>
      <c r="BDV7" s="305"/>
      <c r="BDW7" s="305"/>
      <c r="BDX7" s="305"/>
      <c r="BDY7" s="305"/>
      <c r="BDZ7" s="305"/>
      <c r="BEA7" s="305"/>
      <c r="BEB7" s="305"/>
      <c r="BEC7" s="305"/>
      <c r="BED7" s="305"/>
      <c r="BEE7" s="305"/>
      <c r="BEF7" s="305"/>
      <c r="BEG7" s="305"/>
      <c r="BEH7" s="305"/>
      <c r="BEI7" s="305"/>
      <c r="BEJ7" s="305"/>
      <c r="BEK7" s="305"/>
      <c r="BEL7" s="305"/>
      <c r="BEM7" s="305"/>
      <c r="BEN7" s="305"/>
      <c r="BEO7" s="305"/>
      <c r="BEP7" s="305"/>
      <c r="BEQ7" s="305"/>
      <c r="BER7" s="305"/>
      <c r="BES7" s="305"/>
      <c r="BET7" s="305"/>
      <c r="BEU7" s="305"/>
      <c r="BEV7" s="305"/>
      <c r="BEW7" s="305"/>
      <c r="BEX7" s="305"/>
      <c r="BEY7" s="305"/>
      <c r="BEZ7" s="305"/>
      <c r="BFA7" s="305"/>
      <c r="BFB7" s="305"/>
      <c r="BFC7" s="305"/>
      <c r="BFD7" s="305"/>
      <c r="BFE7" s="305"/>
      <c r="BFF7" s="305"/>
      <c r="BFG7" s="305"/>
      <c r="BFH7" s="305"/>
      <c r="BFI7" s="305"/>
      <c r="BFJ7" s="305"/>
      <c r="BFK7" s="305"/>
      <c r="BFL7" s="305"/>
      <c r="BFM7" s="305"/>
      <c r="BFN7" s="305"/>
      <c r="BFO7" s="305"/>
      <c r="BFP7" s="305"/>
      <c r="BFQ7" s="305"/>
      <c r="BFR7" s="305"/>
      <c r="BFS7" s="305"/>
      <c r="BFT7" s="305"/>
      <c r="BFU7" s="305"/>
      <c r="BFV7" s="305"/>
      <c r="BFW7" s="305"/>
      <c r="BFX7" s="305"/>
      <c r="BFY7" s="305"/>
      <c r="BFZ7" s="305"/>
      <c r="BGA7" s="305"/>
      <c r="BGB7" s="305"/>
      <c r="BGC7" s="305"/>
      <c r="BGD7" s="305"/>
      <c r="BGE7" s="305"/>
      <c r="BGF7" s="305"/>
      <c r="BGG7" s="305"/>
      <c r="BGH7" s="305"/>
      <c r="BGI7" s="305"/>
      <c r="BGJ7" s="305"/>
      <c r="BGK7" s="305"/>
      <c r="BGL7" s="305"/>
      <c r="BGM7" s="305"/>
      <c r="BGN7" s="305"/>
      <c r="BGO7" s="305"/>
      <c r="BGP7" s="305"/>
      <c r="BGQ7" s="305"/>
      <c r="BGR7" s="305"/>
      <c r="BGS7" s="305"/>
      <c r="BGT7" s="305"/>
      <c r="BGU7" s="305"/>
      <c r="BGV7" s="305"/>
      <c r="BGW7" s="305"/>
      <c r="BGX7" s="305"/>
      <c r="BGY7" s="305"/>
      <c r="BGZ7" s="305"/>
      <c r="BHA7" s="305"/>
      <c r="BHB7" s="305"/>
      <c r="BHC7" s="305"/>
      <c r="BHD7" s="305"/>
      <c r="BHE7" s="305"/>
      <c r="BHF7" s="305"/>
      <c r="BHG7" s="305"/>
      <c r="BHH7" s="305"/>
      <c r="BHI7" s="305"/>
      <c r="BHJ7" s="305"/>
      <c r="BHK7" s="305"/>
      <c r="BHL7" s="305"/>
      <c r="BHM7" s="305"/>
      <c r="BHN7" s="305"/>
      <c r="BHO7" s="305"/>
      <c r="BHP7" s="305"/>
      <c r="BHQ7" s="305"/>
      <c r="BHR7" s="305"/>
      <c r="BHS7" s="305"/>
      <c r="BHT7" s="305"/>
      <c r="BHU7" s="305"/>
      <c r="BHV7" s="305"/>
      <c r="BHW7" s="305"/>
      <c r="BHX7" s="305"/>
      <c r="BHY7" s="305"/>
      <c r="BHZ7" s="305"/>
      <c r="BIA7" s="305"/>
      <c r="BIB7" s="305"/>
      <c r="BIC7" s="305"/>
      <c r="BID7" s="305"/>
      <c r="BIE7" s="305"/>
      <c r="BIF7" s="305"/>
      <c r="BIG7" s="305"/>
      <c r="BIH7" s="305"/>
      <c r="BII7" s="305"/>
      <c r="BIJ7" s="305"/>
      <c r="BIK7" s="305"/>
      <c r="BIL7" s="305"/>
      <c r="BIM7" s="305"/>
      <c r="BIN7" s="305"/>
      <c r="BIO7" s="305"/>
      <c r="BIP7" s="305"/>
      <c r="BIQ7" s="305"/>
      <c r="BIR7" s="305"/>
      <c r="BIS7" s="305"/>
      <c r="BIT7" s="305"/>
      <c r="BIU7" s="305"/>
      <c r="BIV7" s="305"/>
      <c r="BIW7" s="305"/>
      <c r="BIX7" s="305"/>
      <c r="BIY7" s="305"/>
      <c r="BIZ7" s="305"/>
      <c r="BJA7" s="305"/>
      <c r="BJB7" s="305"/>
      <c r="BJC7" s="305"/>
      <c r="BJD7" s="305"/>
      <c r="BJE7" s="305"/>
      <c r="BJF7" s="305"/>
      <c r="BJG7" s="305"/>
      <c r="BJH7" s="305"/>
      <c r="BJI7" s="305"/>
      <c r="BJJ7" s="305"/>
      <c r="BJK7" s="305"/>
      <c r="BJL7" s="305"/>
      <c r="BJM7" s="305"/>
      <c r="BJN7" s="305"/>
      <c r="BJO7" s="305"/>
      <c r="BJP7" s="305"/>
      <c r="BJQ7" s="305"/>
      <c r="BJR7" s="305"/>
      <c r="BJS7" s="305"/>
      <c r="BJT7" s="305"/>
      <c r="BJU7" s="305"/>
      <c r="BJV7" s="305"/>
      <c r="BJW7" s="305"/>
      <c r="BJX7" s="305"/>
      <c r="BJY7" s="305"/>
      <c r="BJZ7" s="305"/>
      <c r="BKA7" s="305"/>
      <c r="BKB7" s="305"/>
      <c r="BKC7" s="305"/>
      <c r="BKD7" s="305"/>
      <c r="BKE7" s="305"/>
      <c r="BKF7" s="305"/>
      <c r="BKG7" s="305"/>
      <c r="BKH7" s="305"/>
      <c r="BKI7" s="305"/>
      <c r="BKJ7" s="305"/>
      <c r="BKK7" s="305"/>
      <c r="BKL7" s="305"/>
      <c r="BKM7" s="305"/>
      <c r="BKN7" s="305"/>
      <c r="BKO7" s="305"/>
      <c r="BKP7" s="305"/>
      <c r="BKQ7" s="305"/>
      <c r="BKR7" s="305"/>
      <c r="BKS7" s="305"/>
      <c r="BKT7" s="305"/>
      <c r="BKU7" s="305"/>
      <c r="BKV7" s="305"/>
      <c r="BKW7" s="305"/>
      <c r="BKX7" s="305"/>
      <c r="BKY7" s="305"/>
      <c r="BKZ7" s="305"/>
      <c r="BLA7" s="305"/>
      <c r="BLB7" s="305"/>
      <c r="BLC7" s="305"/>
      <c r="BLD7" s="305"/>
      <c r="BLE7" s="305"/>
      <c r="BLF7" s="305"/>
      <c r="BLG7" s="305"/>
      <c r="BLH7" s="305"/>
      <c r="BLI7" s="305"/>
      <c r="BLJ7" s="305"/>
      <c r="BLK7" s="305"/>
      <c r="BLL7" s="305"/>
      <c r="BLM7" s="305"/>
      <c r="BLN7" s="305"/>
      <c r="BLO7" s="305"/>
      <c r="BLP7" s="305"/>
      <c r="BLQ7" s="305"/>
      <c r="BLR7" s="305"/>
      <c r="BLS7" s="305"/>
      <c r="BLT7" s="305"/>
      <c r="BLU7" s="305"/>
      <c r="BLV7" s="305"/>
      <c r="BLW7" s="305"/>
      <c r="BLX7" s="305"/>
      <c r="BLY7" s="305"/>
      <c r="BLZ7" s="305"/>
      <c r="BMA7" s="305"/>
      <c r="BMB7" s="305"/>
      <c r="BMC7" s="305"/>
      <c r="BMD7" s="305"/>
      <c r="BME7" s="305"/>
      <c r="BMF7" s="305"/>
      <c r="BMG7" s="305"/>
      <c r="BMH7" s="305"/>
      <c r="BMI7" s="305"/>
      <c r="BMJ7" s="305"/>
      <c r="BMK7" s="305"/>
      <c r="BML7" s="305"/>
      <c r="BMM7" s="305"/>
      <c r="BMN7" s="305"/>
      <c r="BMO7" s="305"/>
      <c r="BMP7" s="305"/>
      <c r="BMQ7" s="305"/>
      <c r="BMR7" s="305"/>
      <c r="BMS7" s="305"/>
      <c r="BMT7" s="305"/>
      <c r="BMU7" s="305"/>
      <c r="BMV7" s="305"/>
      <c r="BMW7" s="305"/>
      <c r="BMX7" s="305"/>
      <c r="BMY7" s="305"/>
      <c r="BMZ7" s="305"/>
      <c r="BNA7" s="305"/>
      <c r="BNB7" s="305"/>
      <c r="BNC7" s="305"/>
      <c r="BND7" s="305"/>
      <c r="BNE7" s="305"/>
      <c r="BNF7" s="305"/>
      <c r="BNG7" s="305"/>
      <c r="BNH7" s="305"/>
      <c r="BNI7" s="305"/>
      <c r="BNJ7" s="305"/>
      <c r="BNK7" s="305"/>
      <c r="BNL7" s="305"/>
      <c r="BNM7" s="305"/>
      <c r="BNN7" s="305"/>
      <c r="BNO7" s="305"/>
      <c r="BNP7" s="305"/>
      <c r="BNQ7" s="305"/>
      <c r="BNR7" s="305"/>
      <c r="BNS7" s="305"/>
      <c r="BNT7" s="305"/>
      <c r="BNU7" s="305"/>
      <c r="BNV7" s="305"/>
      <c r="BNW7" s="305"/>
      <c r="BNX7" s="305"/>
      <c r="BNY7" s="305"/>
      <c r="BNZ7" s="305"/>
      <c r="BOA7" s="305"/>
      <c r="BOB7" s="305"/>
      <c r="BOC7" s="305"/>
      <c r="BOD7" s="305"/>
      <c r="BOE7" s="305"/>
      <c r="BOF7" s="305"/>
      <c r="BOG7" s="305"/>
      <c r="BOH7" s="305"/>
      <c r="BOI7" s="305"/>
      <c r="BOJ7" s="305"/>
      <c r="BOK7" s="305"/>
      <c r="BOL7" s="305"/>
      <c r="BOM7" s="305"/>
      <c r="BON7" s="305"/>
      <c r="BOO7" s="305"/>
      <c r="BOP7" s="305"/>
      <c r="BOQ7" s="305"/>
      <c r="BOR7" s="305"/>
      <c r="BOS7" s="305"/>
      <c r="BOT7" s="305"/>
      <c r="BOU7" s="305"/>
      <c r="BOV7" s="305"/>
      <c r="BOW7" s="305"/>
      <c r="BOX7" s="305"/>
      <c r="BOY7" s="305"/>
      <c r="BOZ7" s="305"/>
      <c r="BPA7" s="305"/>
      <c r="BPB7" s="305"/>
      <c r="BPC7" s="305"/>
      <c r="BPD7" s="305"/>
      <c r="BPE7" s="305"/>
      <c r="BPF7" s="305"/>
      <c r="BPG7" s="305"/>
      <c r="BPH7" s="305"/>
      <c r="BPI7" s="305"/>
      <c r="BPJ7" s="305"/>
      <c r="BPK7" s="305"/>
      <c r="BPL7" s="305"/>
      <c r="BPM7" s="305"/>
      <c r="BPN7" s="305"/>
      <c r="BPO7" s="305"/>
      <c r="BPP7" s="305"/>
      <c r="BPQ7" s="305"/>
      <c r="BPR7" s="305"/>
      <c r="BPS7" s="305"/>
      <c r="BPT7" s="305"/>
      <c r="BPU7" s="305"/>
      <c r="BPV7" s="305"/>
      <c r="BPW7" s="305"/>
      <c r="BPX7" s="305"/>
      <c r="BPY7" s="305"/>
      <c r="BPZ7" s="305"/>
      <c r="BQA7" s="305"/>
      <c r="BQB7" s="305"/>
      <c r="BQC7" s="305"/>
      <c r="BQD7" s="305"/>
      <c r="BQE7" s="305"/>
      <c r="BQF7" s="305"/>
      <c r="BQG7" s="305"/>
      <c r="BQH7" s="305"/>
      <c r="BQI7" s="305"/>
      <c r="BQJ7" s="305"/>
      <c r="BQK7" s="305"/>
      <c r="BQL7" s="305"/>
      <c r="BQM7" s="305"/>
      <c r="BQN7" s="305"/>
      <c r="BQO7" s="305"/>
      <c r="BQP7" s="305"/>
      <c r="BQQ7" s="305"/>
      <c r="BQR7" s="305"/>
      <c r="BQS7" s="305"/>
      <c r="BQT7" s="305"/>
      <c r="BQU7" s="305"/>
      <c r="BQV7" s="305"/>
      <c r="BQW7" s="305"/>
      <c r="BQX7" s="305"/>
      <c r="BQY7" s="305"/>
      <c r="BQZ7" s="305"/>
      <c r="BRA7" s="305"/>
      <c r="BRB7" s="305"/>
      <c r="BRC7" s="305"/>
      <c r="BRD7" s="305"/>
      <c r="BRE7" s="305"/>
      <c r="BRF7" s="305"/>
      <c r="BRG7" s="305"/>
      <c r="BRH7" s="305"/>
      <c r="BRI7" s="305"/>
      <c r="BRJ7" s="305"/>
      <c r="BRK7" s="305"/>
      <c r="BRL7" s="305"/>
      <c r="BRM7" s="305"/>
      <c r="BRN7" s="305"/>
      <c r="BRO7" s="305"/>
      <c r="BRP7" s="305"/>
      <c r="BRQ7" s="305"/>
      <c r="BRR7" s="305"/>
      <c r="BRS7" s="305"/>
      <c r="BRT7" s="305"/>
      <c r="BRU7" s="305"/>
      <c r="BRV7" s="305"/>
      <c r="BRW7" s="305"/>
      <c r="BRX7" s="305"/>
      <c r="BRY7" s="305"/>
      <c r="BRZ7" s="305"/>
      <c r="BSA7" s="305"/>
      <c r="BSB7" s="305"/>
      <c r="BSC7" s="305"/>
      <c r="BSD7" s="305"/>
      <c r="BSE7" s="305"/>
      <c r="BSF7" s="305"/>
      <c r="BSG7" s="305"/>
      <c r="BSH7" s="305"/>
      <c r="BSI7" s="305"/>
      <c r="BSJ7" s="305"/>
      <c r="BSK7" s="305"/>
      <c r="BSL7" s="305"/>
      <c r="BSM7" s="305"/>
      <c r="BSN7" s="305"/>
      <c r="BSO7" s="305"/>
      <c r="BSP7" s="305"/>
      <c r="BSQ7" s="305"/>
      <c r="BSR7" s="305"/>
      <c r="BSS7" s="305"/>
      <c r="BST7" s="305"/>
      <c r="BSU7" s="305"/>
      <c r="BSV7" s="305"/>
      <c r="BSW7" s="305"/>
      <c r="BSX7" s="305"/>
      <c r="BSY7" s="305"/>
      <c r="BSZ7" s="305"/>
      <c r="BTA7" s="305"/>
      <c r="BTB7" s="305"/>
      <c r="BTC7" s="305"/>
      <c r="BTD7" s="305"/>
      <c r="BTE7" s="305"/>
      <c r="BTF7" s="305"/>
      <c r="BTG7" s="305"/>
      <c r="BTH7" s="305"/>
      <c r="BTI7" s="305"/>
      <c r="BTJ7" s="305"/>
      <c r="BTK7" s="305"/>
      <c r="BTL7" s="305"/>
      <c r="BTM7" s="305"/>
      <c r="BTN7" s="305"/>
      <c r="BTO7" s="305"/>
      <c r="BTP7" s="305"/>
      <c r="BTQ7" s="305"/>
      <c r="BTR7" s="305"/>
      <c r="BTS7" s="305"/>
      <c r="BTT7" s="305"/>
      <c r="BTU7" s="305"/>
      <c r="BTV7" s="305"/>
      <c r="BTW7" s="305"/>
      <c r="BTX7" s="305"/>
      <c r="BTY7" s="305"/>
      <c r="BTZ7" s="305"/>
      <c r="BUA7" s="305"/>
      <c r="BUB7" s="305"/>
      <c r="BUC7" s="305"/>
      <c r="BUD7" s="305"/>
      <c r="BUE7" s="305"/>
      <c r="BUF7" s="305"/>
      <c r="BUG7" s="305"/>
      <c r="BUH7" s="305"/>
      <c r="BUI7" s="305"/>
      <c r="BUJ7" s="305"/>
      <c r="BUK7" s="305"/>
      <c r="BUL7" s="305"/>
      <c r="BUM7" s="305"/>
      <c r="BUN7" s="305"/>
      <c r="BUO7" s="305"/>
      <c r="BUP7" s="305"/>
      <c r="BUQ7" s="305"/>
      <c r="BUR7" s="305"/>
      <c r="BUS7" s="305"/>
      <c r="BUT7" s="305"/>
      <c r="BUU7" s="305"/>
      <c r="BUV7" s="305"/>
      <c r="BUW7" s="305"/>
      <c r="BUX7" s="305"/>
      <c r="BUY7" s="305"/>
      <c r="BUZ7" s="305"/>
      <c r="BVA7" s="305"/>
      <c r="BVB7" s="305"/>
      <c r="BVC7" s="305"/>
      <c r="BVD7" s="305"/>
      <c r="BVE7" s="305"/>
      <c r="BVF7" s="305"/>
      <c r="BVG7" s="305"/>
      <c r="BVH7" s="305"/>
      <c r="BVI7" s="305"/>
      <c r="BVJ7" s="305"/>
      <c r="BVK7" s="305"/>
      <c r="BVL7" s="305"/>
      <c r="BVM7" s="305"/>
      <c r="BVN7" s="305"/>
      <c r="BVO7" s="305"/>
      <c r="BVP7" s="305"/>
      <c r="BVQ7" s="305"/>
      <c r="BVR7" s="305"/>
      <c r="BVS7" s="305"/>
      <c r="BVT7" s="305"/>
      <c r="BVU7" s="305"/>
      <c r="BVV7" s="305"/>
      <c r="BVW7" s="305"/>
      <c r="BVX7" s="305"/>
      <c r="BVY7" s="305"/>
      <c r="BVZ7" s="305"/>
      <c r="BWA7" s="305"/>
      <c r="BWB7" s="305"/>
      <c r="BWC7" s="305"/>
      <c r="BWD7" s="305"/>
      <c r="BWE7" s="305"/>
      <c r="BWF7" s="305"/>
      <c r="BWG7" s="305"/>
      <c r="BWH7" s="305"/>
      <c r="BWI7" s="305"/>
      <c r="BWJ7" s="305"/>
      <c r="BWK7" s="305"/>
      <c r="BWL7" s="305"/>
      <c r="BWM7" s="305"/>
      <c r="BWN7" s="305"/>
      <c r="BWO7" s="305"/>
      <c r="BWP7" s="305"/>
      <c r="BWQ7" s="305"/>
      <c r="BWR7" s="305"/>
      <c r="BWS7" s="305"/>
      <c r="BWT7" s="305"/>
      <c r="BWU7" s="305"/>
      <c r="BWV7" s="305"/>
      <c r="BWW7" s="305"/>
      <c r="BWX7" s="305"/>
      <c r="BWY7" s="305"/>
      <c r="BWZ7" s="305"/>
      <c r="BXA7" s="305"/>
      <c r="BXB7" s="305"/>
      <c r="BXC7" s="305"/>
      <c r="BXD7" s="305"/>
      <c r="BXE7" s="305"/>
      <c r="BXF7" s="305"/>
      <c r="BXG7" s="305"/>
      <c r="BXH7" s="305"/>
      <c r="BXI7" s="305"/>
      <c r="BXJ7" s="305"/>
      <c r="BXK7" s="305"/>
      <c r="BXL7" s="305"/>
      <c r="BXM7" s="305"/>
      <c r="BXN7" s="305"/>
      <c r="BXO7" s="305"/>
      <c r="BXP7" s="305"/>
      <c r="BXQ7" s="305"/>
      <c r="BXR7" s="305"/>
      <c r="BXS7" s="305"/>
      <c r="BXT7" s="305"/>
      <c r="BXU7" s="305"/>
      <c r="BXV7" s="305"/>
      <c r="BXW7" s="305"/>
      <c r="BXX7" s="305"/>
      <c r="BXY7" s="305"/>
      <c r="BXZ7" s="305"/>
      <c r="BYA7" s="305"/>
      <c r="BYB7" s="305"/>
      <c r="BYC7" s="305"/>
      <c r="BYD7" s="305"/>
      <c r="BYE7" s="305"/>
      <c r="BYF7" s="305"/>
      <c r="BYG7" s="305"/>
      <c r="BYH7" s="305"/>
      <c r="BYI7" s="305"/>
      <c r="BYJ7" s="305"/>
      <c r="BYK7" s="305"/>
      <c r="BYL7" s="305"/>
      <c r="BYM7" s="305"/>
      <c r="BYN7" s="305"/>
      <c r="BYO7" s="305"/>
      <c r="BYP7" s="305"/>
      <c r="BYQ7" s="305"/>
    </row>
    <row r="8" spans="1:2019" s="301" customFormat="1" ht="15" hidden="1" customHeight="1" x14ac:dyDescent="0.3">
      <c r="A8" s="631"/>
      <c r="B8" s="282" t="s">
        <v>1868</v>
      </c>
      <c r="C8" s="630">
        <v>4</v>
      </c>
      <c r="D8" s="630">
        <v>4</v>
      </c>
      <c r="E8" s="631"/>
      <c r="F8" s="631"/>
      <c r="G8" s="307" t="s">
        <v>698</v>
      </c>
      <c r="H8" s="675"/>
      <c r="I8" s="676"/>
      <c r="J8" s="676"/>
      <c r="K8" s="676"/>
      <c r="L8" s="303"/>
      <c r="M8" s="303"/>
      <c r="N8" s="303"/>
      <c r="O8" s="307" t="s">
        <v>718</v>
      </c>
      <c r="P8" s="681" t="s">
        <v>55</v>
      </c>
      <c r="Q8" s="682"/>
      <c r="R8" s="305"/>
      <c r="S8" s="306"/>
      <c r="T8" s="306"/>
      <c r="U8" s="306"/>
      <c r="V8" s="306"/>
      <c r="W8" s="306"/>
      <c r="X8" s="309"/>
      <c r="Y8" s="306"/>
      <c r="Z8" s="305"/>
      <c r="AA8" s="305"/>
      <c r="AB8" s="631"/>
      <c r="AC8" s="631"/>
      <c r="AD8" s="631"/>
      <c r="AE8" s="310"/>
      <c r="AF8" s="311"/>
      <c r="AG8" s="310"/>
      <c r="AH8" s="632"/>
      <c r="AI8" s="305"/>
      <c r="AJ8" s="305"/>
      <c r="AK8" s="305"/>
      <c r="AL8" s="631"/>
      <c r="AM8" s="631"/>
      <c r="AN8" s="631"/>
      <c r="AO8" s="631"/>
      <c r="AP8" s="631"/>
      <c r="AQ8" s="631"/>
      <c r="AR8" s="305"/>
      <c r="AS8" s="305"/>
      <c r="AT8" s="305"/>
      <c r="AU8" s="305"/>
      <c r="AV8" s="305"/>
      <c r="AW8" s="305"/>
      <c r="AX8" s="305"/>
      <c r="AY8" s="305"/>
      <c r="AZ8" s="305"/>
      <c r="BA8" s="305"/>
      <c r="BB8" s="305"/>
      <c r="BC8" s="305"/>
      <c r="BD8" s="305"/>
      <c r="BE8" s="305"/>
      <c r="BF8" s="305"/>
      <c r="BG8" s="305"/>
      <c r="BH8" s="305"/>
      <c r="BI8" s="305"/>
      <c r="BJ8" s="305"/>
      <c r="BK8" s="305"/>
      <c r="BL8" s="305"/>
      <c r="BM8" s="305"/>
      <c r="BN8" s="305"/>
      <c r="BO8" s="305"/>
      <c r="BP8" s="305"/>
      <c r="BQ8" s="305"/>
      <c r="BR8" s="305"/>
      <c r="BS8" s="305"/>
      <c r="BT8" s="305"/>
      <c r="BU8" s="305"/>
      <c r="BV8" s="305"/>
      <c r="BW8" s="305"/>
      <c r="BX8" s="305"/>
      <c r="BY8" s="305"/>
      <c r="BZ8" s="305"/>
      <c r="CA8" s="305"/>
      <c r="CB8" s="305"/>
      <c r="CC8" s="305"/>
      <c r="CD8" s="305"/>
      <c r="CE8" s="305"/>
      <c r="CF8" s="305"/>
      <c r="CG8" s="305"/>
      <c r="CH8" s="305"/>
      <c r="CI8" s="305"/>
      <c r="CJ8" s="305"/>
      <c r="CK8" s="305"/>
      <c r="CL8" s="305"/>
      <c r="CM8" s="305"/>
      <c r="CN8" s="305"/>
      <c r="CO8" s="305"/>
      <c r="CP8" s="305"/>
      <c r="CQ8" s="305"/>
      <c r="CR8" s="305"/>
      <c r="CS8" s="305"/>
      <c r="CT8" s="305"/>
      <c r="CU8" s="305"/>
      <c r="CV8" s="305"/>
      <c r="CW8" s="305"/>
      <c r="CX8" s="305"/>
      <c r="CY8" s="305"/>
      <c r="CZ8" s="305"/>
      <c r="DA8" s="305"/>
      <c r="DB8" s="305"/>
      <c r="DC8" s="305"/>
      <c r="DD8" s="305"/>
      <c r="DE8" s="305"/>
      <c r="DF8" s="305"/>
      <c r="DG8" s="305"/>
      <c r="DH8" s="305"/>
      <c r="DI8" s="305"/>
      <c r="DJ8" s="305"/>
      <c r="DK8" s="305"/>
      <c r="DL8" s="305"/>
      <c r="DM8" s="305"/>
      <c r="DN8" s="305"/>
      <c r="DO8" s="305"/>
      <c r="DP8" s="305"/>
      <c r="DQ8" s="305"/>
      <c r="DR8" s="305"/>
      <c r="DS8" s="305"/>
      <c r="DT8" s="305"/>
      <c r="DU8" s="305"/>
      <c r="DV8" s="305"/>
      <c r="DW8" s="305"/>
      <c r="DX8" s="305"/>
      <c r="DY8" s="305"/>
      <c r="DZ8" s="305"/>
      <c r="EA8" s="305"/>
      <c r="EB8" s="305"/>
      <c r="EC8" s="305"/>
      <c r="ED8" s="305"/>
      <c r="EE8" s="305"/>
      <c r="EF8" s="305"/>
      <c r="EG8" s="305"/>
      <c r="EH8" s="305"/>
      <c r="EI8" s="305"/>
      <c r="EJ8" s="305"/>
      <c r="EK8" s="305"/>
      <c r="EL8" s="305"/>
      <c r="EM8" s="305"/>
      <c r="EN8" s="305"/>
      <c r="EO8" s="305"/>
      <c r="EP8" s="305"/>
      <c r="EQ8" s="305"/>
      <c r="ER8" s="305"/>
      <c r="ES8" s="305"/>
      <c r="ET8" s="305"/>
      <c r="EU8" s="305"/>
      <c r="EV8" s="305"/>
      <c r="EW8" s="305"/>
      <c r="EX8" s="305"/>
      <c r="EY8" s="305"/>
      <c r="EZ8" s="305"/>
      <c r="FA8" s="305"/>
      <c r="FB8" s="305"/>
      <c r="FC8" s="305"/>
      <c r="FD8" s="305"/>
      <c r="FE8" s="305"/>
      <c r="FF8" s="305"/>
      <c r="FG8" s="305"/>
      <c r="FH8" s="305"/>
      <c r="FI8" s="305"/>
      <c r="FJ8" s="305"/>
      <c r="FK8" s="305"/>
      <c r="FL8" s="305"/>
      <c r="FM8" s="305"/>
      <c r="FN8" s="305"/>
      <c r="FO8" s="305"/>
      <c r="FP8" s="305"/>
      <c r="FQ8" s="305"/>
      <c r="FR8" s="305"/>
      <c r="FS8" s="305"/>
      <c r="FT8" s="305"/>
      <c r="FU8" s="305"/>
      <c r="FV8" s="305"/>
      <c r="FW8" s="305"/>
      <c r="FX8" s="305"/>
      <c r="FY8" s="305"/>
      <c r="FZ8" s="305"/>
      <c r="GA8" s="305"/>
      <c r="GB8" s="305"/>
      <c r="GC8" s="305"/>
      <c r="GD8" s="305"/>
      <c r="GE8" s="305"/>
      <c r="GF8" s="305"/>
      <c r="GG8" s="305"/>
      <c r="GH8" s="305"/>
      <c r="GI8" s="305"/>
      <c r="GJ8" s="305"/>
      <c r="GK8" s="305"/>
      <c r="GL8" s="305"/>
      <c r="GM8" s="305"/>
      <c r="GN8" s="305"/>
      <c r="GO8" s="305"/>
      <c r="GP8" s="305"/>
      <c r="GQ8" s="305"/>
      <c r="GR8" s="305"/>
      <c r="GS8" s="305"/>
      <c r="GT8" s="305"/>
      <c r="GU8" s="305"/>
      <c r="GV8" s="305"/>
      <c r="GW8" s="305"/>
      <c r="GX8" s="305"/>
      <c r="GY8" s="305"/>
      <c r="GZ8" s="305"/>
      <c r="HA8" s="305"/>
      <c r="HB8" s="305"/>
      <c r="HC8" s="305"/>
      <c r="HD8" s="305"/>
      <c r="HE8" s="305"/>
      <c r="HF8" s="305"/>
      <c r="HG8" s="305"/>
      <c r="HH8" s="305"/>
      <c r="HI8" s="305"/>
      <c r="HJ8" s="305"/>
      <c r="HK8" s="305"/>
      <c r="HL8" s="305"/>
      <c r="HM8" s="305"/>
      <c r="HN8" s="305"/>
      <c r="HO8" s="305"/>
      <c r="HP8" s="305"/>
      <c r="HQ8" s="305"/>
      <c r="HR8" s="305"/>
      <c r="HS8" s="305"/>
      <c r="HT8" s="305"/>
      <c r="HU8" s="305"/>
      <c r="HV8" s="305"/>
      <c r="HW8" s="305"/>
      <c r="HX8" s="305"/>
      <c r="HY8" s="305"/>
      <c r="HZ8" s="305"/>
      <c r="IA8" s="305"/>
      <c r="IB8" s="305"/>
      <c r="IC8" s="305"/>
      <c r="ID8" s="305"/>
      <c r="IE8" s="305"/>
      <c r="IF8" s="305"/>
      <c r="IG8" s="305"/>
      <c r="IH8" s="305"/>
      <c r="II8" s="305"/>
      <c r="IJ8" s="305"/>
      <c r="IK8" s="305"/>
      <c r="IL8" s="305"/>
      <c r="IM8" s="305"/>
      <c r="IN8" s="305"/>
      <c r="IO8" s="305"/>
      <c r="IP8" s="305"/>
      <c r="IQ8" s="305"/>
      <c r="IR8" s="305"/>
      <c r="IS8" s="305"/>
      <c r="IT8" s="305"/>
      <c r="IU8" s="305"/>
      <c r="IV8" s="305"/>
      <c r="IW8" s="305"/>
      <c r="IX8" s="305"/>
      <c r="IY8" s="305"/>
      <c r="IZ8" s="305"/>
      <c r="JA8" s="305"/>
      <c r="JB8" s="305"/>
      <c r="JC8" s="305"/>
      <c r="JD8" s="305"/>
      <c r="JE8" s="305"/>
      <c r="JF8" s="305"/>
      <c r="JG8" s="305"/>
      <c r="JH8" s="305"/>
      <c r="JI8" s="305"/>
      <c r="JJ8" s="305"/>
      <c r="JK8" s="305"/>
      <c r="JL8" s="305"/>
      <c r="JM8" s="305"/>
      <c r="JN8" s="305"/>
      <c r="JO8" s="305"/>
      <c r="JP8" s="305"/>
      <c r="JQ8" s="305"/>
      <c r="JR8" s="305"/>
      <c r="JS8" s="305"/>
      <c r="JT8" s="305"/>
      <c r="JU8" s="305"/>
      <c r="JV8" s="305"/>
      <c r="JW8" s="305"/>
      <c r="JX8" s="305"/>
      <c r="JY8" s="305"/>
      <c r="JZ8" s="305"/>
      <c r="KA8" s="305"/>
      <c r="KB8" s="305"/>
      <c r="KC8" s="305"/>
      <c r="KD8" s="305"/>
      <c r="KE8" s="305"/>
      <c r="KF8" s="305"/>
      <c r="KG8" s="305"/>
      <c r="KH8" s="305"/>
      <c r="KI8" s="305"/>
      <c r="KJ8" s="305"/>
      <c r="KK8" s="305"/>
      <c r="KL8" s="305"/>
      <c r="KM8" s="305"/>
      <c r="KN8" s="305"/>
      <c r="KO8" s="305"/>
      <c r="KP8" s="305"/>
      <c r="KQ8" s="305"/>
      <c r="KR8" s="305"/>
      <c r="KS8" s="305"/>
      <c r="KT8" s="305"/>
      <c r="KU8" s="305"/>
      <c r="KV8" s="305"/>
      <c r="KW8" s="305"/>
      <c r="KX8" s="305"/>
      <c r="KY8" s="305"/>
      <c r="KZ8" s="305"/>
      <c r="LA8" s="305"/>
      <c r="LB8" s="305"/>
      <c r="LC8" s="305"/>
      <c r="LD8" s="305"/>
      <c r="LE8" s="305"/>
      <c r="LF8" s="305"/>
      <c r="LG8" s="305"/>
      <c r="LH8" s="305"/>
      <c r="LI8" s="305"/>
      <c r="LJ8" s="305"/>
      <c r="LK8" s="305"/>
      <c r="LL8" s="305"/>
      <c r="LM8" s="305"/>
      <c r="LN8" s="305"/>
      <c r="LO8" s="305"/>
      <c r="LP8" s="305"/>
      <c r="LQ8" s="305"/>
      <c r="LR8" s="305"/>
      <c r="LS8" s="305"/>
      <c r="LT8" s="305"/>
      <c r="LU8" s="305"/>
      <c r="LV8" s="305"/>
      <c r="LW8" s="305"/>
      <c r="LX8" s="305"/>
      <c r="LY8" s="305"/>
      <c r="LZ8" s="305"/>
      <c r="MA8" s="305"/>
      <c r="MB8" s="305"/>
      <c r="MC8" s="305"/>
      <c r="MD8" s="305"/>
      <c r="ME8" s="305"/>
      <c r="MF8" s="305"/>
      <c r="MG8" s="305"/>
      <c r="MH8" s="305"/>
      <c r="MI8" s="305"/>
      <c r="MJ8" s="305"/>
      <c r="MK8" s="305"/>
      <c r="ML8" s="305"/>
      <c r="MM8" s="305"/>
      <c r="MN8" s="305"/>
      <c r="MO8" s="305"/>
      <c r="MP8" s="305"/>
      <c r="MQ8" s="305"/>
      <c r="MR8" s="305"/>
      <c r="MS8" s="305"/>
      <c r="MT8" s="305"/>
      <c r="MU8" s="305"/>
      <c r="MV8" s="305"/>
      <c r="MW8" s="305"/>
      <c r="MX8" s="305"/>
      <c r="MY8" s="305"/>
      <c r="MZ8" s="305"/>
      <c r="NA8" s="305"/>
      <c r="NB8" s="305"/>
      <c r="NC8" s="305"/>
      <c r="ND8" s="305"/>
      <c r="NE8" s="305"/>
      <c r="NF8" s="305"/>
      <c r="NG8" s="305"/>
      <c r="NH8" s="305"/>
      <c r="NI8" s="305"/>
      <c r="NJ8" s="305"/>
      <c r="NK8" s="305"/>
      <c r="NL8" s="305"/>
      <c r="NM8" s="305"/>
      <c r="NN8" s="305"/>
      <c r="NO8" s="305"/>
      <c r="NP8" s="305"/>
      <c r="NQ8" s="305"/>
      <c r="NR8" s="305"/>
      <c r="NS8" s="305"/>
      <c r="NT8" s="305"/>
      <c r="NU8" s="305"/>
      <c r="NV8" s="305"/>
      <c r="NW8" s="305"/>
      <c r="NX8" s="305"/>
      <c r="NY8" s="305"/>
      <c r="NZ8" s="305"/>
      <c r="OA8" s="305"/>
      <c r="OB8" s="305"/>
      <c r="OC8" s="305"/>
      <c r="OD8" s="305"/>
      <c r="OE8" s="305"/>
      <c r="OF8" s="305"/>
      <c r="OG8" s="305"/>
      <c r="OH8" s="305"/>
      <c r="OI8" s="305"/>
      <c r="OJ8" s="305"/>
      <c r="OK8" s="305"/>
      <c r="OL8" s="305"/>
      <c r="OM8" s="305"/>
      <c r="ON8" s="305"/>
      <c r="OO8" s="305"/>
      <c r="OP8" s="305"/>
      <c r="OQ8" s="305"/>
      <c r="OR8" s="305"/>
      <c r="OS8" s="305"/>
      <c r="OT8" s="305"/>
      <c r="OU8" s="305"/>
      <c r="OV8" s="305"/>
      <c r="OW8" s="305"/>
      <c r="OX8" s="305"/>
      <c r="OY8" s="305"/>
      <c r="OZ8" s="305"/>
      <c r="PA8" s="305"/>
      <c r="PB8" s="305"/>
      <c r="PC8" s="305"/>
      <c r="PD8" s="305"/>
      <c r="PE8" s="305"/>
      <c r="PF8" s="305"/>
      <c r="PG8" s="305"/>
      <c r="PH8" s="305"/>
      <c r="PI8" s="305"/>
      <c r="PJ8" s="305"/>
      <c r="PK8" s="305"/>
      <c r="PL8" s="305"/>
      <c r="PM8" s="305"/>
      <c r="PN8" s="305"/>
      <c r="PO8" s="305"/>
      <c r="PP8" s="305"/>
      <c r="PQ8" s="305"/>
      <c r="PR8" s="305"/>
      <c r="PS8" s="305"/>
      <c r="PT8" s="305"/>
      <c r="PU8" s="305"/>
      <c r="PV8" s="305"/>
      <c r="PW8" s="305"/>
      <c r="PX8" s="305"/>
      <c r="PY8" s="305"/>
      <c r="PZ8" s="305"/>
      <c r="QA8" s="305"/>
      <c r="QB8" s="305"/>
      <c r="QC8" s="305"/>
      <c r="QD8" s="305"/>
      <c r="QE8" s="305"/>
      <c r="QF8" s="305"/>
      <c r="QG8" s="305"/>
      <c r="QH8" s="305"/>
      <c r="QI8" s="305"/>
      <c r="QJ8" s="305"/>
      <c r="QK8" s="305"/>
      <c r="QL8" s="305"/>
      <c r="QM8" s="305"/>
      <c r="QN8" s="305"/>
      <c r="QO8" s="305"/>
      <c r="QP8" s="305"/>
      <c r="QQ8" s="305"/>
      <c r="QR8" s="305"/>
      <c r="QS8" s="305"/>
      <c r="QT8" s="305"/>
      <c r="QU8" s="305"/>
      <c r="QV8" s="305"/>
      <c r="QW8" s="305"/>
      <c r="QX8" s="305"/>
      <c r="QY8" s="305"/>
      <c r="QZ8" s="305"/>
      <c r="RA8" s="305"/>
      <c r="RB8" s="305"/>
      <c r="RC8" s="305"/>
      <c r="RD8" s="305"/>
      <c r="RE8" s="305"/>
      <c r="RF8" s="305"/>
      <c r="RG8" s="305"/>
      <c r="RH8" s="305"/>
      <c r="RI8" s="305"/>
      <c r="RJ8" s="305"/>
      <c r="RK8" s="305"/>
      <c r="RL8" s="305"/>
      <c r="RM8" s="305"/>
      <c r="RN8" s="305"/>
      <c r="RO8" s="305"/>
      <c r="RP8" s="305"/>
      <c r="RQ8" s="305"/>
      <c r="RR8" s="305"/>
      <c r="RS8" s="305"/>
      <c r="RT8" s="305"/>
      <c r="RU8" s="305"/>
      <c r="RV8" s="305"/>
      <c r="RW8" s="305"/>
      <c r="RX8" s="305"/>
      <c r="RY8" s="305"/>
      <c r="RZ8" s="305"/>
      <c r="SA8" s="305"/>
      <c r="SB8" s="305"/>
      <c r="SC8" s="305"/>
      <c r="SD8" s="305"/>
      <c r="SE8" s="305"/>
      <c r="SF8" s="305"/>
      <c r="SG8" s="305"/>
      <c r="SH8" s="305"/>
      <c r="SI8" s="305"/>
      <c r="SJ8" s="305"/>
      <c r="SK8" s="305"/>
      <c r="SL8" s="305"/>
      <c r="SM8" s="305"/>
      <c r="SN8" s="305"/>
      <c r="SO8" s="305"/>
      <c r="SP8" s="305"/>
      <c r="SQ8" s="305"/>
      <c r="SR8" s="305"/>
      <c r="SS8" s="305"/>
      <c r="ST8" s="305"/>
      <c r="SU8" s="305"/>
      <c r="SV8" s="305"/>
      <c r="SW8" s="305"/>
      <c r="SX8" s="305"/>
      <c r="SY8" s="305"/>
      <c r="SZ8" s="305"/>
      <c r="TA8" s="305"/>
      <c r="TB8" s="305"/>
      <c r="TC8" s="305"/>
      <c r="TD8" s="305"/>
      <c r="TE8" s="305"/>
      <c r="TF8" s="305"/>
      <c r="TG8" s="305"/>
      <c r="TH8" s="305"/>
      <c r="TI8" s="305"/>
      <c r="TJ8" s="305"/>
      <c r="TK8" s="305"/>
      <c r="TL8" s="305"/>
      <c r="TM8" s="305"/>
      <c r="TN8" s="305"/>
      <c r="TO8" s="305"/>
      <c r="TP8" s="305"/>
      <c r="TQ8" s="305"/>
      <c r="TR8" s="305"/>
      <c r="TS8" s="305"/>
      <c r="TT8" s="305"/>
      <c r="TU8" s="305"/>
      <c r="TV8" s="305"/>
      <c r="TW8" s="305"/>
      <c r="TX8" s="305"/>
      <c r="TY8" s="305"/>
      <c r="TZ8" s="305"/>
      <c r="UA8" s="305"/>
      <c r="UB8" s="305"/>
      <c r="UC8" s="305"/>
      <c r="UD8" s="305"/>
      <c r="UE8" s="305"/>
      <c r="UF8" s="305"/>
      <c r="UG8" s="305"/>
      <c r="UH8" s="305"/>
      <c r="UI8" s="305"/>
      <c r="UJ8" s="305"/>
      <c r="UK8" s="305"/>
      <c r="UL8" s="305"/>
      <c r="UM8" s="305"/>
      <c r="UN8" s="305"/>
      <c r="UO8" s="305"/>
      <c r="UP8" s="305"/>
      <c r="UQ8" s="305"/>
      <c r="UR8" s="305"/>
      <c r="US8" s="305"/>
      <c r="UT8" s="305"/>
      <c r="UU8" s="305"/>
      <c r="UV8" s="305"/>
      <c r="UW8" s="305"/>
      <c r="UX8" s="305"/>
      <c r="UY8" s="305"/>
      <c r="UZ8" s="305"/>
      <c r="VA8" s="305"/>
      <c r="VB8" s="305"/>
      <c r="VC8" s="305"/>
      <c r="VD8" s="305"/>
      <c r="VE8" s="305"/>
      <c r="VF8" s="305"/>
      <c r="VG8" s="305"/>
      <c r="VH8" s="305"/>
      <c r="VI8" s="305"/>
      <c r="VJ8" s="305"/>
      <c r="VK8" s="305"/>
      <c r="VL8" s="305"/>
      <c r="VM8" s="305"/>
      <c r="VN8" s="305"/>
      <c r="VO8" s="305"/>
      <c r="VP8" s="305"/>
      <c r="VQ8" s="305"/>
      <c r="VR8" s="305"/>
      <c r="VS8" s="305"/>
      <c r="VT8" s="305"/>
      <c r="VU8" s="305"/>
      <c r="VV8" s="305"/>
      <c r="VW8" s="305"/>
      <c r="VX8" s="305"/>
      <c r="VY8" s="305"/>
      <c r="VZ8" s="305"/>
      <c r="WA8" s="305"/>
      <c r="WB8" s="305"/>
      <c r="WC8" s="305"/>
      <c r="WD8" s="305"/>
      <c r="WE8" s="305"/>
      <c r="WF8" s="305"/>
      <c r="WG8" s="305"/>
      <c r="WH8" s="305"/>
      <c r="WI8" s="305"/>
      <c r="WJ8" s="305"/>
      <c r="WK8" s="305"/>
      <c r="WL8" s="305"/>
      <c r="WM8" s="305"/>
      <c r="WN8" s="305"/>
      <c r="WO8" s="305"/>
      <c r="WP8" s="305"/>
      <c r="WQ8" s="305"/>
      <c r="WR8" s="305"/>
      <c r="WS8" s="305"/>
      <c r="WT8" s="305"/>
      <c r="WU8" s="305"/>
      <c r="WV8" s="305"/>
      <c r="WW8" s="305"/>
      <c r="WX8" s="305"/>
      <c r="WY8" s="305"/>
      <c r="WZ8" s="305"/>
      <c r="XA8" s="305"/>
      <c r="XB8" s="305"/>
      <c r="XC8" s="305"/>
      <c r="XD8" s="305"/>
      <c r="XE8" s="305"/>
      <c r="XF8" s="305"/>
      <c r="XG8" s="305"/>
      <c r="XH8" s="305"/>
      <c r="XI8" s="305"/>
      <c r="XJ8" s="305"/>
      <c r="XK8" s="305"/>
      <c r="XL8" s="305"/>
      <c r="XM8" s="305"/>
      <c r="XN8" s="305"/>
      <c r="XO8" s="305"/>
      <c r="XP8" s="305"/>
      <c r="XQ8" s="305"/>
      <c r="XR8" s="305"/>
      <c r="XS8" s="305"/>
      <c r="XT8" s="305"/>
      <c r="XU8" s="305"/>
      <c r="XV8" s="305"/>
      <c r="XW8" s="305"/>
      <c r="XX8" s="305"/>
      <c r="XY8" s="305"/>
      <c r="XZ8" s="305"/>
      <c r="YA8" s="305"/>
      <c r="YB8" s="305"/>
      <c r="YC8" s="305"/>
      <c r="YD8" s="305"/>
      <c r="YE8" s="305"/>
      <c r="YF8" s="305"/>
      <c r="YG8" s="305"/>
      <c r="YH8" s="305"/>
      <c r="YI8" s="305"/>
      <c r="YJ8" s="305"/>
      <c r="YK8" s="305"/>
      <c r="YL8" s="305"/>
      <c r="YM8" s="305"/>
      <c r="YN8" s="305"/>
      <c r="YO8" s="305"/>
      <c r="YP8" s="305"/>
      <c r="YQ8" s="305"/>
      <c r="YR8" s="305"/>
      <c r="YS8" s="305"/>
      <c r="YT8" s="305"/>
      <c r="YU8" s="305"/>
      <c r="YV8" s="305"/>
      <c r="YW8" s="305"/>
      <c r="YX8" s="305"/>
      <c r="YY8" s="305"/>
      <c r="YZ8" s="305"/>
      <c r="ZA8" s="305"/>
      <c r="ZB8" s="305"/>
      <c r="ZC8" s="305"/>
      <c r="ZD8" s="305"/>
      <c r="ZE8" s="305"/>
      <c r="ZF8" s="305"/>
      <c r="ZG8" s="305"/>
      <c r="ZH8" s="305"/>
      <c r="ZI8" s="305"/>
      <c r="ZJ8" s="305"/>
      <c r="ZK8" s="305"/>
      <c r="ZL8" s="305"/>
      <c r="ZM8" s="305"/>
      <c r="ZN8" s="305"/>
      <c r="ZO8" s="305"/>
      <c r="ZP8" s="305"/>
      <c r="ZQ8" s="305"/>
      <c r="ZR8" s="305"/>
      <c r="ZS8" s="305"/>
      <c r="ZT8" s="305"/>
      <c r="ZU8" s="305"/>
      <c r="ZV8" s="305"/>
      <c r="ZW8" s="305"/>
      <c r="ZX8" s="305"/>
      <c r="ZY8" s="305"/>
      <c r="ZZ8" s="305"/>
      <c r="AAA8" s="305"/>
      <c r="AAB8" s="305"/>
      <c r="AAC8" s="305"/>
      <c r="AAD8" s="305"/>
      <c r="AAE8" s="305"/>
      <c r="AAF8" s="305"/>
      <c r="AAG8" s="305"/>
      <c r="AAH8" s="305"/>
      <c r="AAI8" s="305"/>
      <c r="AAJ8" s="305"/>
      <c r="AAK8" s="305"/>
      <c r="AAL8" s="305"/>
      <c r="AAM8" s="305"/>
      <c r="AAN8" s="305"/>
      <c r="AAO8" s="305"/>
      <c r="AAP8" s="305"/>
      <c r="AAQ8" s="305"/>
      <c r="AAR8" s="305"/>
      <c r="AAS8" s="305"/>
      <c r="AAT8" s="305"/>
      <c r="AAU8" s="305"/>
      <c r="AAV8" s="305"/>
      <c r="AAW8" s="305"/>
      <c r="AAX8" s="305"/>
      <c r="AAY8" s="305"/>
      <c r="AAZ8" s="305"/>
      <c r="ABA8" s="305"/>
      <c r="ABB8" s="305"/>
      <c r="ABC8" s="305"/>
      <c r="ABD8" s="305"/>
      <c r="ABE8" s="305"/>
      <c r="ABF8" s="305"/>
      <c r="ABG8" s="305"/>
      <c r="ABH8" s="305"/>
      <c r="ABI8" s="305"/>
      <c r="ABJ8" s="305"/>
      <c r="ABK8" s="305"/>
      <c r="ABL8" s="305"/>
      <c r="ABM8" s="305"/>
      <c r="ABN8" s="305"/>
      <c r="ABO8" s="305"/>
      <c r="ABP8" s="305"/>
      <c r="ABQ8" s="305"/>
      <c r="ABR8" s="305"/>
      <c r="ABS8" s="305"/>
      <c r="ABT8" s="305"/>
      <c r="ABU8" s="305"/>
      <c r="ABV8" s="305"/>
      <c r="ABW8" s="305"/>
      <c r="ABX8" s="305"/>
      <c r="ABY8" s="305"/>
      <c r="ABZ8" s="305"/>
      <c r="ACA8" s="305"/>
      <c r="ACB8" s="305"/>
      <c r="ACC8" s="305"/>
      <c r="ACD8" s="305"/>
      <c r="ACE8" s="305"/>
      <c r="ACF8" s="305"/>
      <c r="ACG8" s="305"/>
      <c r="ACH8" s="305"/>
      <c r="ACI8" s="305"/>
      <c r="ACJ8" s="305"/>
      <c r="ACK8" s="305"/>
      <c r="ACL8" s="305"/>
      <c r="ACM8" s="305"/>
      <c r="ACN8" s="305"/>
      <c r="ACO8" s="305"/>
      <c r="ACP8" s="305"/>
      <c r="ACQ8" s="305"/>
      <c r="ACR8" s="305"/>
      <c r="ACS8" s="305"/>
      <c r="ACT8" s="305"/>
      <c r="ACU8" s="305"/>
      <c r="ACV8" s="305"/>
      <c r="ACW8" s="305"/>
      <c r="ACX8" s="305"/>
      <c r="ACY8" s="305"/>
      <c r="ACZ8" s="305"/>
      <c r="ADA8" s="305"/>
      <c r="ADB8" s="305"/>
      <c r="ADC8" s="305"/>
      <c r="ADD8" s="305"/>
      <c r="ADE8" s="305"/>
      <c r="ADF8" s="305"/>
      <c r="ADG8" s="305"/>
      <c r="ADH8" s="305"/>
      <c r="ADI8" s="305"/>
      <c r="ADJ8" s="305"/>
      <c r="ADK8" s="305"/>
      <c r="ADL8" s="305"/>
      <c r="ADM8" s="305"/>
      <c r="ADN8" s="305"/>
      <c r="ADO8" s="305"/>
      <c r="ADP8" s="305"/>
      <c r="ADQ8" s="305"/>
      <c r="ADR8" s="305"/>
      <c r="ADS8" s="305"/>
      <c r="ADT8" s="305"/>
      <c r="ADU8" s="305"/>
      <c r="ADV8" s="305"/>
      <c r="ADW8" s="305"/>
      <c r="ADX8" s="305"/>
      <c r="ADY8" s="305"/>
      <c r="ADZ8" s="305"/>
      <c r="AEA8" s="305"/>
      <c r="AEB8" s="305"/>
      <c r="AEC8" s="305"/>
      <c r="AED8" s="305"/>
      <c r="AEE8" s="305"/>
      <c r="AEF8" s="305"/>
      <c r="AEG8" s="305"/>
      <c r="AEH8" s="305"/>
      <c r="AEI8" s="305"/>
      <c r="AEJ8" s="305"/>
      <c r="AEK8" s="305"/>
      <c r="AEL8" s="305"/>
      <c r="AEM8" s="305"/>
      <c r="AEN8" s="305"/>
      <c r="AEO8" s="305"/>
      <c r="AEP8" s="305"/>
      <c r="AEQ8" s="305"/>
      <c r="AER8" s="305"/>
      <c r="AES8" s="305"/>
      <c r="AET8" s="305"/>
      <c r="AEU8" s="305"/>
      <c r="AEV8" s="305"/>
      <c r="AEW8" s="305"/>
      <c r="AEX8" s="305"/>
      <c r="AEY8" s="305"/>
      <c r="AEZ8" s="305"/>
      <c r="AFA8" s="305"/>
      <c r="AFB8" s="305"/>
      <c r="AFC8" s="305"/>
      <c r="AFD8" s="305"/>
      <c r="AFE8" s="305"/>
      <c r="AFF8" s="305"/>
      <c r="AFG8" s="305"/>
      <c r="AFH8" s="305"/>
      <c r="AFI8" s="305"/>
      <c r="AFJ8" s="305"/>
      <c r="AFK8" s="305"/>
      <c r="AFL8" s="305"/>
      <c r="AFM8" s="305"/>
      <c r="AFN8" s="305"/>
      <c r="AFO8" s="305"/>
      <c r="AFP8" s="305"/>
      <c r="AFQ8" s="305"/>
      <c r="AFR8" s="305"/>
      <c r="AFS8" s="305"/>
      <c r="AFT8" s="305"/>
      <c r="AFU8" s="305"/>
      <c r="AFV8" s="305"/>
      <c r="AFW8" s="305"/>
      <c r="AFX8" s="305"/>
      <c r="AFY8" s="305"/>
      <c r="AFZ8" s="305"/>
      <c r="AGA8" s="305"/>
      <c r="AGB8" s="305"/>
      <c r="AGC8" s="305"/>
      <c r="AGD8" s="305"/>
      <c r="AGE8" s="305"/>
      <c r="AGF8" s="305"/>
      <c r="AGG8" s="305"/>
      <c r="AGH8" s="305"/>
      <c r="AGI8" s="305"/>
      <c r="AGJ8" s="305"/>
      <c r="AGK8" s="305"/>
      <c r="AGL8" s="305"/>
      <c r="AGM8" s="305"/>
      <c r="AGN8" s="305"/>
      <c r="AGO8" s="305"/>
      <c r="AGP8" s="305"/>
      <c r="AGQ8" s="305"/>
      <c r="AGR8" s="305"/>
      <c r="AGS8" s="305"/>
      <c r="AGT8" s="305"/>
      <c r="AGU8" s="305"/>
      <c r="AGV8" s="305"/>
      <c r="AGW8" s="305"/>
      <c r="AGX8" s="305"/>
      <c r="AGY8" s="305"/>
      <c r="AGZ8" s="305"/>
      <c r="AHA8" s="305"/>
      <c r="AHB8" s="305"/>
      <c r="AHC8" s="305"/>
      <c r="AHD8" s="305"/>
      <c r="AHE8" s="305"/>
      <c r="AHF8" s="305"/>
      <c r="AHG8" s="305"/>
      <c r="AHH8" s="305"/>
      <c r="AHI8" s="305"/>
      <c r="AHJ8" s="305"/>
      <c r="AHK8" s="305"/>
      <c r="AHL8" s="305"/>
      <c r="AHM8" s="305"/>
      <c r="AHN8" s="305"/>
      <c r="AHO8" s="305"/>
      <c r="AHP8" s="305"/>
      <c r="AHQ8" s="305"/>
      <c r="AHR8" s="305"/>
      <c r="AHS8" s="305"/>
      <c r="AHT8" s="305"/>
      <c r="AHU8" s="305"/>
      <c r="AHV8" s="305"/>
      <c r="AHW8" s="305"/>
      <c r="AHX8" s="305"/>
      <c r="AHY8" s="305"/>
      <c r="AHZ8" s="305"/>
      <c r="AIA8" s="305"/>
      <c r="AIB8" s="305"/>
      <c r="AIC8" s="305"/>
      <c r="AID8" s="305"/>
      <c r="AIE8" s="305"/>
      <c r="AIF8" s="305"/>
      <c r="AIG8" s="305"/>
      <c r="AIH8" s="305"/>
      <c r="AII8" s="305"/>
      <c r="AIJ8" s="305"/>
      <c r="AIK8" s="305"/>
      <c r="AIL8" s="305"/>
      <c r="AIM8" s="305"/>
      <c r="AIN8" s="305"/>
      <c r="AIO8" s="305"/>
      <c r="AIP8" s="305"/>
      <c r="AIQ8" s="305"/>
      <c r="AIR8" s="305"/>
      <c r="AIS8" s="305"/>
      <c r="AIT8" s="305"/>
      <c r="AIU8" s="305"/>
      <c r="AIV8" s="305"/>
      <c r="AIW8" s="305"/>
      <c r="AIX8" s="305"/>
      <c r="AIY8" s="305"/>
      <c r="AIZ8" s="305"/>
      <c r="AJA8" s="305"/>
      <c r="AJB8" s="305"/>
      <c r="AJC8" s="305"/>
      <c r="AJD8" s="305"/>
      <c r="AJE8" s="305"/>
      <c r="AJF8" s="305"/>
      <c r="AJG8" s="305"/>
      <c r="AJH8" s="305"/>
      <c r="AJI8" s="305"/>
      <c r="AJJ8" s="305"/>
      <c r="AJK8" s="305"/>
      <c r="AJL8" s="305"/>
      <c r="AJM8" s="305"/>
      <c r="AJN8" s="305"/>
      <c r="AJO8" s="305"/>
      <c r="AJP8" s="305"/>
      <c r="AJQ8" s="305"/>
      <c r="AJR8" s="305"/>
      <c r="AJS8" s="305"/>
      <c r="AJT8" s="305"/>
      <c r="AJU8" s="305"/>
      <c r="AJV8" s="305"/>
      <c r="AJW8" s="305"/>
      <c r="AJX8" s="305"/>
      <c r="AJY8" s="305"/>
      <c r="AJZ8" s="305"/>
      <c r="AKA8" s="305"/>
      <c r="AKB8" s="305"/>
      <c r="AKC8" s="305"/>
      <c r="AKD8" s="305"/>
      <c r="AKE8" s="305"/>
      <c r="AKF8" s="305"/>
      <c r="AKG8" s="305"/>
      <c r="AKH8" s="305"/>
      <c r="AKI8" s="305"/>
      <c r="AKJ8" s="305"/>
      <c r="AKK8" s="305"/>
      <c r="AKL8" s="305"/>
      <c r="AKM8" s="305"/>
      <c r="AKN8" s="305"/>
      <c r="AKO8" s="305"/>
      <c r="AKP8" s="305"/>
      <c r="AKQ8" s="305"/>
      <c r="AKR8" s="305"/>
      <c r="AKS8" s="305"/>
      <c r="AKT8" s="305"/>
      <c r="AKU8" s="305"/>
      <c r="AKV8" s="305"/>
      <c r="AKW8" s="305"/>
      <c r="AKX8" s="305"/>
      <c r="AKY8" s="305"/>
      <c r="AKZ8" s="305"/>
      <c r="ALA8" s="305"/>
      <c r="ALB8" s="305"/>
      <c r="ALC8" s="305"/>
      <c r="ALD8" s="305"/>
      <c r="ALE8" s="305"/>
      <c r="ALF8" s="305"/>
      <c r="ALG8" s="305"/>
      <c r="ALH8" s="305"/>
      <c r="ALI8" s="305"/>
      <c r="ALJ8" s="305"/>
      <c r="ALK8" s="305"/>
      <c r="ALL8" s="305"/>
      <c r="ALM8" s="305"/>
      <c r="ALN8" s="305"/>
      <c r="ALO8" s="305"/>
      <c r="ALP8" s="305"/>
      <c r="ALQ8" s="305"/>
      <c r="ALR8" s="305"/>
      <c r="ALS8" s="305"/>
      <c r="ALT8" s="305"/>
      <c r="ALU8" s="305"/>
      <c r="ALV8" s="305"/>
      <c r="ALW8" s="305"/>
      <c r="ALX8" s="305"/>
      <c r="ALY8" s="305"/>
      <c r="ALZ8" s="305"/>
      <c r="AMA8" s="305"/>
      <c r="AMB8" s="305"/>
      <c r="AMC8" s="305"/>
      <c r="AMD8" s="305"/>
      <c r="AME8" s="305"/>
      <c r="AMF8" s="305"/>
      <c r="AMG8" s="305"/>
      <c r="AMH8" s="305"/>
      <c r="AMI8" s="305"/>
      <c r="AMJ8" s="305"/>
      <c r="AMK8" s="305"/>
      <c r="AML8" s="305"/>
      <c r="AMM8" s="305"/>
      <c r="AMN8" s="305"/>
      <c r="AMO8" s="305"/>
      <c r="AMP8" s="305"/>
      <c r="AMQ8" s="305"/>
      <c r="AMR8" s="305"/>
      <c r="AMS8" s="305"/>
      <c r="AMT8" s="305"/>
      <c r="AMU8" s="305"/>
      <c r="AMV8" s="305"/>
      <c r="AMW8" s="305"/>
      <c r="AMX8" s="305"/>
      <c r="AMY8" s="305"/>
      <c r="AMZ8" s="305"/>
      <c r="ANA8" s="305"/>
      <c r="ANB8" s="305"/>
      <c r="ANC8" s="305"/>
      <c r="AND8" s="305"/>
      <c r="ANE8" s="305"/>
      <c r="ANF8" s="305"/>
      <c r="ANG8" s="305"/>
      <c r="ANH8" s="305"/>
      <c r="ANI8" s="305"/>
      <c r="ANJ8" s="305"/>
      <c r="ANK8" s="305"/>
      <c r="ANL8" s="305"/>
      <c r="ANM8" s="305"/>
      <c r="ANN8" s="305"/>
      <c r="ANO8" s="305"/>
      <c r="ANP8" s="305"/>
      <c r="ANQ8" s="305"/>
      <c r="ANR8" s="305"/>
      <c r="ANS8" s="305"/>
      <c r="ANT8" s="305"/>
      <c r="ANU8" s="305"/>
      <c r="ANV8" s="305"/>
      <c r="ANW8" s="305"/>
      <c r="ANX8" s="305"/>
      <c r="ANY8" s="305"/>
      <c r="ANZ8" s="305"/>
      <c r="AOA8" s="305"/>
      <c r="AOB8" s="305"/>
      <c r="AOC8" s="305"/>
      <c r="AOD8" s="305"/>
      <c r="AOE8" s="305"/>
      <c r="AOF8" s="305"/>
      <c r="AOG8" s="305"/>
      <c r="AOH8" s="305"/>
      <c r="AOI8" s="305"/>
      <c r="AOJ8" s="305"/>
      <c r="AOK8" s="305"/>
      <c r="AOL8" s="305"/>
      <c r="AOM8" s="305"/>
      <c r="AON8" s="305"/>
      <c r="AOO8" s="305"/>
      <c r="AOP8" s="305"/>
      <c r="AOQ8" s="305"/>
      <c r="AOR8" s="305"/>
      <c r="AOS8" s="305"/>
      <c r="AOT8" s="305"/>
      <c r="AOU8" s="305"/>
      <c r="AOV8" s="305"/>
      <c r="AOW8" s="305"/>
      <c r="AOX8" s="305"/>
      <c r="AOY8" s="305"/>
      <c r="AOZ8" s="305"/>
      <c r="APA8" s="305"/>
      <c r="APB8" s="305"/>
      <c r="APC8" s="305"/>
      <c r="APD8" s="305"/>
      <c r="APE8" s="305"/>
      <c r="APF8" s="305"/>
      <c r="APG8" s="305"/>
      <c r="APH8" s="305"/>
      <c r="API8" s="305"/>
      <c r="APJ8" s="305"/>
      <c r="APK8" s="305"/>
      <c r="APL8" s="305"/>
      <c r="APM8" s="305"/>
      <c r="APN8" s="305"/>
      <c r="APO8" s="305"/>
      <c r="APP8" s="305"/>
      <c r="APQ8" s="305"/>
      <c r="APR8" s="305"/>
      <c r="APS8" s="305"/>
      <c r="APT8" s="305"/>
      <c r="APU8" s="305"/>
      <c r="APV8" s="305"/>
      <c r="APW8" s="305"/>
      <c r="APX8" s="305"/>
      <c r="APY8" s="305"/>
      <c r="APZ8" s="305"/>
      <c r="AQA8" s="305"/>
      <c r="AQB8" s="305"/>
      <c r="AQC8" s="305"/>
      <c r="AQD8" s="305"/>
      <c r="AQE8" s="305"/>
      <c r="AQF8" s="305"/>
      <c r="AQG8" s="305"/>
      <c r="AQH8" s="305"/>
      <c r="AQI8" s="305"/>
      <c r="AQJ8" s="305"/>
      <c r="AQK8" s="305"/>
      <c r="AQL8" s="305"/>
      <c r="AQM8" s="305"/>
      <c r="AQN8" s="305"/>
      <c r="AQO8" s="305"/>
      <c r="AQP8" s="305"/>
      <c r="AQQ8" s="305"/>
      <c r="AQR8" s="305"/>
      <c r="AQS8" s="305"/>
      <c r="AQT8" s="305"/>
      <c r="AQU8" s="305"/>
      <c r="AQV8" s="305"/>
      <c r="AQW8" s="305"/>
      <c r="AQX8" s="305"/>
      <c r="AQY8" s="305"/>
      <c r="AQZ8" s="305"/>
      <c r="ARA8" s="305"/>
      <c r="ARB8" s="305"/>
      <c r="ARC8" s="305"/>
      <c r="ARD8" s="305"/>
      <c r="ARE8" s="305"/>
      <c r="ARF8" s="305"/>
      <c r="ARG8" s="305"/>
      <c r="ARH8" s="305"/>
      <c r="ARI8" s="305"/>
      <c r="ARJ8" s="305"/>
      <c r="ARK8" s="305"/>
      <c r="ARL8" s="305"/>
      <c r="ARM8" s="305"/>
      <c r="ARN8" s="305"/>
      <c r="ARO8" s="305"/>
      <c r="ARP8" s="305"/>
      <c r="ARQ8" s="305"/>
      <c r="ARR8" s="305"/>
      <c r="ARS8" s="305"/>
      <c r="ART8" s="305"/>
      <c r="ARU8" s="305"/>
      <c r="ARV8" s="305"/>
      <c r="ARW8" s="305"/>
      <c r="ARX8" s="305"/>
      <c r="ARY8" s="305"/>
      <c r="ARZ8" s="305"/>
      <c r="ASA8" s="305"/>
      <c r="ASB8" s="305"/>
      <c r="ASC8" s="305"/>
      <c r="ASD8" s="305"/>
      <c r="ASE8" s="305"/>
      <c r="ASF8" s="305"/>
      <c r="ASG8" s="305"/>
      <c r="ASH8" s="305"/>
      <c r="ASI8" s="305"/>
      <c r="ASJ8" s="305"/>
      <c r="ASK8" s="305"/>
      <c r="ASL8" s="305"/>
      <c r="ASM8" s="305"/>
      <c r="ASN8" s="305"/>
      <c r="ASO8" s="305"/>
      <c r="ASP8" s="305"/>
      <c r="ASQ8" s="305"/>
      <c r="ASR8" s="305"/>
      <c r="ASS8" s="305"/>
      <c r="AST8" s="305"/>
      <c r="ASU8" s="305"/>
      <c r="ASV8" s="305"/>
      <c r="ASW8" s="305"/>
      <c r="ASX8" s="305"/>
      <c r="ASY8" s="305"/>
      <c r="ASZ8" s="305"/>
      <c r="ATA8" s="305"/>
      <c r="ATB8" s="305"/>
      <c r="ATC8" s="305"/>
      <c r="ATD8" s="305"/>
      <c r="ATE8" s="305"/>
      <c r="ATF8" s="305"/>
      <c r="ATG8" s="305"/>
      <c r="ATH8" s="305"/>
      <c r="ATI8" s="305"/>
      <c r="ATJ8" s="305"/>
      <c r="ATK8" s="305"/>
      <c r="ATL8" s="305"/>
      <c r="ATM8" s="305"/>
      <c r="ATN8" s="305"/>
      <c r="ATO8" s="305"/>
      <c r="ATP8" s="305"/>
      <c r="ATQ8" s="305"/>
      <c r="ATR8" s="305"/>
      <c r="ATS8" s="305"/>
      <c r="ATT8" s="305"/>
      <c r="ATU8" s="305"/>
      <c r="ATV8" s="305"/>
      <c r="ATW8" s="305"/>
      <c r="ATX8" s="305"/>
      <c r="ATY8" s="305"/>
      <c r="ATZ8" s="305"/>
      <c r="AUA8" s="305"/>
      <c r="AUB8" s="305"/>
      <c r="AUC8" s="305"/>
      <c r="AUD8" s="305"/>
      <c r="AUE8" s="305"/>
      <c r="AUF8" s="305"/>
      <c r="AUG8" s="305"/>
      <c r="AUH8" s="305"/>
      <c r="AUI8" s="305"/>
      <c r="AUJ8" s="305"/>
      <c r="AUK8" s="305"/>
      <c r="AUL8" s="305"/>
      <c r="AUM8" s="305"/>
      <c r="AUN8" s="305"/>
      <c r="AUO8" s="305"/>
      <c r="AUP8" s="305"/>
      <c r="AUQ8" s="305"/>
      <c r="AUR8" s="305"/>
      <c r="AUS8" s="305"/>
      <c r="AUT8" s="305"/>
      <c r="AUU8" s="305"/>
      <c r="AUV8" s="305"/>
      <c r="AUW8" s="305"/>
      <c r="AUX8" s="305"/>
      <c r="AUY8" s="305"/>
      <c r="AUZ8" s="305"/>
      <c r="AVA8" s="305"/>
      <c r="AVB8" s="305"/>
      <c r="AVC8" s="305"/>
      <c r="AVD8" s="305"/>
      <c r="AVE8" s="305"/>
      <c r="AVF8" s="305"/>
      <c r="AVG8" s="305"/>
      <c r="AVH8" s="305"/>
      <c r="AVI8" s="305"/>
      <c r="AVJ8" s="305"/>
      <c r="AVK8" s="305"/>
      <c r="AVL8" s="305"/>
      <c r="AVM8" s="305"/>
      <c r="AVN8" s="305"/>
      <c r="AVO8" s="305"/>
      <c r="AVP8" s="305"/>
      <c r="AVQ8" s="305"/>
      <c r="AVR8" s="305"/>
      <c r="AVS8" s="305"/>
      <c r="AVT8" s="305"/>
      <c r="AVU8" s="305"/>
      <c r="AVV8" s="305"/>
      <c r="AVW8" s="305"/>
      <c r="AVX8" s="305"/>
      <c r="AVY8" s="305"/>
      <c r="AVZ8" s="305"/>
      <c r="AWA8" s="305"/>
      <c r="AWB8" s="305"/>
      <c r="AWC8" s="305"/>
      <c r="AWD8" s="305"/>
      <c r="AWE8" s="305"/>
      <c r="AWF8" s="305"/>
      <c r="AWG8" s="305"/>
      <c r="AWH8" s="305"/>
      <c r="AWI8" s="305"/>
      <c r="AWJ8" s="305"/>
      <c r="AWK8" s="305"/>
      <c r="AWL8" s="305"/>
      <c r="AWM8" s="305"/>
      <c r="AWN8" s="305"/>
      <c r="AWO8" s="305"/>
      <c r="AWP8" s="305"/>
      <c r="AWQ8" s="305"/>
      <c r="AWR8" s="305"/>
      <c r="AWS8" s="305"/>
      <c r="AWT8" s="305"/>
      <c r="AWU8" s="305"/>
      <c r="AWV8" s="305"/>
      <c r="AWW8" s="305"/>
      <c r="AWX8" s="305"/>
      <c r="AWY8" s="305"/>
      <c r="AWZ8" s="305"/>
      <c r="AXA8" s="305"/>
      <c r="AXB8" s="305"/>
      <c r="AXC8" s="305"/>
      <c r="AXD8" s="305"/>
      <c r="AXE8" s="305"/>
      <c r="AXF8" s="305"/>
      <c r="AXG8" s="305"/>
      <c r="AXH8" s="305"/>
      <c r="AXI8" s="305"/>
      <c r="AXJ8" s="305"/>
      <c r="AXK8" s="305"/>
      <c r="AXL8" s="305"/>
      <c r="AXM8" s="305"/>
      <c r="AXN8" s="305"/>
      <c r="AXO8" s="305"/>
      <c r="AXP8" s="305"/>
      <c r="AXQ8" s="305"/>
      <c r="AXR8" s="305"/>
      <c r="AXS8" s="305"/>
      <c r="AXT8" s="305"/>
      <c r="AXU8" s="305"/>
      <c r="AXV8" s="305"/>
      <c r="AXW8" s="305"/>
      <c r="AXX8" s="305"/>
      <c r="AXY8" s="305"/>
      <c r="AXZ8" s="305"/>
      <c r="AYA8" s="305"/>
      <c r="AYB8" s="305"/>
      <c r="AYC8" s="305"/>
      <c r="AYD8" s="305"/>
      <c r="AYE8" s="305"/>
      <c r="AYF8" s="305"/>
      <c r="AYG8" s="305"/>
      <c r="AYH8" s="305"/>
      <c r="AYI8" s="305"/>
      <c r="AYJ8" s="305"/>
      <c r="AYK8" s="305"/>
      <c r="AYL8" s="305"/>
      <c r="AYM8" s="305"/>
      <c r="AYN8" s="305"/>
      <c r="AYO8" s="305"/>
      <c r="AYP8" s="305"/>
      <c r="AYQ8" s="305"/>
      <c r="AYR8" s="305"/>
      <c r="AYS8" s="305"/>
      <c r="AYT8" s="305"/>
      <c r="AYU8" s="305"/>
      <c r="AYV8" s="305"/>
      <c r="AYW8" s="305"/>
      <c r="AYX8" s="305"/>
      <c r="AYY8" s="305"/>
      <c r="AYZ8" s="305"/>
      <c r="AZA8" s="305"/>
      <c r="AZB8" s="305"/>
      <c r="AZC8" s="305"/>
      <c r="AZD8" s="305"/>
      <c r="AZE8" s="305"/>
      <c r="AZF8" s="305"/>
      <c r="AZG8" s="305"/>
      <c r="AZH8" s="305"/>
      <c r="AZI8" s="305"/>
      <c r="AZJ8" s="305"/>
      <c r="AZK8" s="305"/>
      <c r="AZL8" s="305"/>
      <c r="AZM8" s="305"/>
      <c r="AZN8" s="305"/>
      <c r="AZO8" s="305"/>
      <c r="AZP8" s="305"/>
      <c r="AZQ8" s="305"/>
      <c r="AZR8" s="305"/>
      <c r="AZS8" s="305"/>
      <c r="AZT8" s="305"/>
      <c r="AZU8" s="305"/>
      <c r="AZV8" s="305"/>
      <c r="AZW8" s="305"/>
      <c r="AZX8" s="305"/>
      <c r="AZY8" s="305"/>
      <c r="AZZ8" s="305"/>
      <c r="BAA8" s="305"/>
      <c r="BAB8" s="305"/>
      <c r="BAC8" s="305"/>
      <c r="BAD8" s="305"/>
      <c r="BAE8" s="305"/>
      <c r="BAF8" s="305"/>
      <c r="BAG8" s="305"/>
      <c r="BAH8" s="305"/>
      <c r="BAI8" s="305"/>
      <c r="BAJ8" s="305"/>
      <c r="BAK8" s="305"/>
      <c r="BAL8" s="305"/>
      <c r="BAM8" s="305"/>
      <c r="BAN8" s="305"/>
      <c r="BAO8" s="305"/>
      <c r="BAP8" s="305"/>
      <c r="BAQ8" s="305"/>
      <c r="BAR8" s="305"/>
      <c r="BAS8" s="305"/>
      <c r="BAT8" s="305"/>
      <c r="BAU8" s="305"/>
      <c r="BAV8" s="305"/>
      <c r="BAW8" s="305"/>
      <c r="BAX8" s="305"/>
      <c r="BAY8" s="305"/>
      <c r="BAZ8" s="305"/>
      <c r="BBA8" s="305"/>
      <c r="BBB8" s="305"/>
      <c r="BBC8" s="305"/>
      <c r="BBD8" s="305"/>
      <c r="BBE8" s="305"/>
      <c r="BBF8" s="305"/>
      <c r="BBG8" s="305"/>
      <c r="BBH8" s="305"/>
      <c r="BBI8" s="305"/>
      <c r="BBJ8" s="305"/>
      <c r="BBK8" s="305"/>
      <c r="BBL8" s="305"/>
      <c r="BBM8" s="305"/>
      <c r="BBN8" s="305"/>
      <c r="BBO8" s="305"/>
      <c r="BBP8" s="305"/>
      <c r="BBQ8" s="305"/>
      <c r="BBR8" s="305"/>
      <c r="BBS8" s="305"/>
      <c r="BBT8" s="305"/>
      <c r="BBU8" s="305"/>
      <c r="BBV8" s="305"/>
      <c r="BBW8" s="305"/>
      <c r="BBX8" s="305"/>
      <c r="BBY8" s="305"/>
      <c r="BBZ8" s="305"/>
      <c r="BCA8" s="305"/>
      <c r="BCB8" s="305"/>
      <c r="BCC8" s="305"/>
      <c r="BCD8" s="305"/>
      <c r="BCE8" s="305"/>
      <c r="BCF8" s="305"/>
      <c r="BCG8" s="305"/>
      <c r="BCH8" s="305"/>
      <c r="BCI8" s="305"/>
      <c r="BCJ8" s="305"/>
      <c r="BCK8" s="305"/>
      <c r="BCL8" s="305"/>
      <c r="BCM8" s="305"/>
      <c r="BCN8" s="305"/>
      <c r="BCO8" s="305"/>
      <c r="BCP8" s="305"/>
      <c r="BCQ8" s="305"/>
      <c r="BCR8" s="305"/>
      <c r="BCS8" s="305"/>
      <c r="BCT8" s="305"/>
      <c r="BCU8" s="305"/>
      <c r="BCV8" s="305"/>
      <c r="BCW8" s="305"/>
      <c r="BCX8" s="305"/>
      <c r="BCY8" s="305"/>
      <c r="BCZ8" s="305"/>
      <c r="BDA8" s="305"/>
      <c r="BDB8" s="305"/>
      <c r="BDC8" s="305"/>
      <c r="BDD8" s="305"/>
      <c r="BDE8" s="305"/>
      <c r="BDF8" s="305"/>
      <c r="BDG8" s="305"/>
      <c r="BDH8" s="305"/>
      <c r="BDI8" s="305"/>
      <c r="BDJ8" s="305"/>
      <c r="BDK8" s="305"/>
      <c r="BDL8" s="305"/>
      <c r="BDM8" s="305"/>
      <c r="BDN8" s="305"/>
      <c r="BDO8" s="305"/>
      <c r="BDP8" s="305"/>
      <c r="BDQ8" s="305"/>
      <c r="BDR8" s="305"/>
      <c r="BDS8" s="305"/>
      <c r="BDT8" s="305"/>
      <c r="BDU8" s="305"/>
      <c r="BDV8" s="305"/>
      <c r="BDW8" s="305"/>
      <c r="BDX8" s="305"/>
      <c r="BDY8" s="305"/>
      <c r="BDZ8" s="305"/>
      <c r="BEA8" s="305"/>
      <c r="BEB8" s="305"/>
      <c r="BEC8" s="305"/>
      <c r="BED8" s="305"/>
      <c r="BEE8" s="305"/>
      <c r="BEF8" s="305"/>
      <c r="BEG8" s="305"/>
      <c r="BEH8" s="305"/>
      <c r="BEI8" s="305"/>
      <c r="BEJ8" s="305"/>
      <c r="BEK8" s="305"/>
      <c r="BEL8" s="305"/>
      <c r="BEM8" s="305"/>
      <c r="BEN8" s="305"/>
      <c r="BEO8" s="305"/>
      <c r="BEP8" s="305"/>
      <c r="BEQ8" s="305"/>
      <c r="BER8" s="305"/>
      <c r="BES8" s="305"/>
      <c r="BET8" s="305"/>
      <c r="BEU8" s="305"/>
      <c r="BEV8" s="305"/>
      <c r="BEW8" s="305"/>
      <c r="BEX8" s="305"/>
      <c r="BEY8" s="305"/>
      <c r="BEZ8" s="305"/>
      <c r="BFA8" s="305"/>
      <c r="BFB8" s="305"/>
      <c r="BFC8" s="305"/>
      <c r="BFD8" s="305"/>
      <c r="BFE8" s="305"/>
      <c r="BFF8" s="305"/>
      <c r="BFG8" s="305"/>
      <c r="BFH8" s="305"/>
      <c r="BFI8" s="305"/>
      <c r="BFJ8" s="305"/>
      <c r="BFK8" s="305"/>
      <c r="BFL8" s="305"/>
      <c r="BFM8" s="305"/>
      <c r="BFN8" s="305"/>
      <c r="BFO8" s="305"/>
      <c r="BFP8" s="305"/>
      <c r="BFQ8" s="305"/>
      <c r="BFR8" s="305"/>
      <c r="BFS8" s="305"/>
      <c r="BFT8" s="305"/>
      <c r="BFU8" s="305"/>
      <c r="BFV8" s="305"/>
      <c r="BFW8" s="305"/>
      <c r="BFX8" s="305"/>
      <c r="BFY8" s="305"/>
      <c r="BFZ8" s="305"/>
      <c r="BGA8" s="305"/>
      <c r="BGB8" s="305"/>
      <c r="BGC8" s="305"/>
      <c r="BGD8" s="305"/>
      <c r="BGE8" s="305"/>
      <c r="BGF8" s="305"/>
      <c r="BGG8" s="305"/>
      <c r="BGH8" s="305"/>
      <c r="BGI8" s="305"/>
      <c r="BGJ8" s="305"/>
      <c r="BGK8" s="305"/>
      <c r="BGL8" s="305"/>
      <c r="BGM8" s="305"/>
      <c r="BGN8" s="305"/>
      <c r="BGO8" s="305"/>
      <c r="BGP8" s="305"/>
      <c r="BGQ8" s="305"/>
      <c r="BGR8" s="305"/>
      <c r="BGS8" s="305"/>
      <c r="BGT8" s="305"/>
      <c r="BGU8" s="305"/>
      <c r="BGV8" s="305"/>
      <c r="BGW8" s="305"/>
      <c r="BGX8" s="305"/>
      <c r="BGY8" s="305"/>
      <c r="BGZ8" s="305"/>
      <c r="BHA8" s="305"/>
      <c r="BHB8" s="305"/>
      <c r="BHC8" s="305"/>
      <c r="BHD8" s="305"/>
      <c r="BHE8" s="305"/>
      <c r="BHF8" s="305"/>
      <c r="BHG8" s="305"/>
      <c r="BHH8" s="305"/>
      <c r="BHI8" s="305"/>
      <c r="BHJ8" s="305"/>
      <c r="BHK8" s="305"/>
      <c r="BHL8" s="305"/>
      <c r="BHM8" s="305"/>
      <c r="BHN8" s="305"/>
      <c r="BHO8" s="305"/>
      <c r="BHP8" s="305"/>
      <c r="BHQ8" s="305"/>
      <c r="BHR8" s="305"/>
      <c r="BHS8" s="305"/>
      <c r="BHT8" s="305"/>
      <c r="BHU8" s="305"/>
      <c r="BHV8" s="305"/>
      <c r="BHW8" s="305"/>
      <c r="BHX8" s="305"/>
      <c r="BHY8" s="305"/>
      <c r="BHZ8" s="305"/>
      <c r="BIA8" s="305"/>
      <c r="BIB8" s="305"/>
      <c r="BIC8" s="305"/>
      <c r="BID8" s="305"/>
      <c r="BIE8" s="305"/>
      <c r="BIF8" s="305"/>
      <c r="BIG8" s="305"/>
      <c r="BIH8" s="305"/>
      <c r="BII8" s="305"/>
      <c r="BIJ8" s="305"/>
      <c r="BIK8" s="305"/>
      <c r="BIL8" s="305"/>
      <c r="BIM8" s="305"/>
      <c r="BIN8" s="305"/>
      <c r="BIO8" s="305"/>
      <c r="BIP8" s="305"/>
      <c r="BIQ8" s="305"/>
      <c r="BIR8" s="305"/>
      <c r="BIS8" s="305"/>
      <c r="BIT8" s="305"/>
      <c r="BIU8" s="305"/>
      <c r="BIV8" s="305"/>
      <c r="BIW8" s="305"/>
      <c r="BIX8" s="305"/>
      <c r="BIY8" s="305"/>
      <c r="BIZ8" s="305"/>
      <c r="BJA8" s="305"/>
      <c r="BJB8" s="305"/>
      <c r="BJC8" s="305"/>
      <c r="BJD8" s="305"/>
      <c r="BJE8" s="305"/>
      <c r="BJF8" s="305"/>
      <c r="BJG8" s="305"/>
      <c r="BJH8" s="305"/>
      <c r="BJI8" s="305"/>
      <c r="BJJ8" s="305"/>
      <c r="BJK8" s="305"/>
      <c r="BJL8" s="305"/>
      <c r="BJM8" s="305"/>
      <c r="BJN8" s="305"/>
      <c r="BJO8" s="305"/>
      <c r="BJP8" s="305"/>
      <c r="BJQ8" s="305"/>
      <c r="BJR8" s="305"/>
      <c r="BJS8" s="305"/>
      <c r="BJT8" s="305"/>
      <c r="BJU8" s="305"/>
      <c r="BJV8" s="305"/>
      <c r="BJW8" s="305"/>
      <c r="BJX8" s="305"/>
      <c r="BJY8" s="305"/>
      <c r="BJZ8" s="305"/>
      <c r="BKA8" s="305"/>
      <c r="BKB8" s="305"/>
      <c r="BKC8" s="305"/>
      <c r="BKD8" s="305"/>
      <c r="BKE8" s="305"/>
      <c r="BKF8" s="305"/>
      <c r="BKG8" s="305"/>
      <c r="BKH8" s="305"/>
      <c r="BKI8" s="305"/>
      <c r="BKJ8" s="305"/>
      <c r="BKK8" s="305"/>
      <c r="BKL8" s="305"/>
      <c r="BKM8" s="305"/>
      <c r="BKN8" s="305"/>
      <c r="BKO8" s="305"/>
      <c r="BKP8" s="305"/>
      <c r="BKQ8" s="305"/>
      <c r="BKR8" s="305"/>
      <c r="BKS8" s="305"/>
      <c r="BKT8" s="305"/>
      <c r="BKU8" s="305"/>
      <c r="BKV8" s="305"/>
      <c r="BKW8" s="305"/>
      <c r="BKX8" s="305"/>
      <c r="BKY8" s="305"/>
      <c r="BKZ8" s="305"/>
      <c r="BLA8" s="305"/>
      <c r="BLB8" s="305"/>
      <c r="BLC8" s="305"/>
      <c r="BLD8" s="305"/>
      <c r="BLE8" s="305"/>
      <c r="BLF8" s="305"/>
      <c r="BLG8" s="305"/>
      <c r="BLH8" s="305"/>
      <c r="BLI8" s="305"/>
      <c r="BLJ8" s="305"/>
      <c r="BLK8" s="305"/>
      <c r="BLL8" s="305"/>
      <c r="BLM8" s="305"/>
      <c r="BLN8" s="305"/>
      <c r="BLO8" s="305"/>
      <c r="BLP8" s="305"/>
      <c r="BLQ8" s="305"/>
      <c r="BLR8" s="305"/>
      <c r="BLS8" s="305"/>
      <c r="BLT8" s="305"/>
      <c r="BLU8" s="305"/>
      <c r="BLV8" s="305"/>
      <c r="BLW8" s="305"/>
      <c r="BLX8" s="305"/>
      <c r="BLY8" s="305"/>
      <c r="BLZ8" s="305"/>
      <c r="BMA8" s="305"/>
      <c r="BMB8" s="305"/>
      <c r="BMC8" s="305"/>
      <c r="BMD8" s="305"/>
      <c r="BME8" s="305"/>
      <c r="BMF8" s="305"/>
      <c r="BMG8" s="305"/>
      <c r="BMH8" s="305"/>
      <c r="BMI8" s="305"/>
      <c r="BMJ8" s="305"/>
      <c r="BMK8" s="305"/>
      <c r="BML8" s="305"/>
      <c r="BMM8" s="305"/>
      <c r="BMN8" s="305"/>
      <c r="BMO8" s="305"/>
      <c r="BMP8" s="305"/>
      <c r="BMQ8" s="305"/>
      <c r="BMR8" s="305"/>
      <c r="BMS8" s="305"/>
      <c r="BMT8" s="305"/>
      <c r="BMU8" s="305"/>
      <c r="BMV8" s="305"/>
      <c r="BMW8" s="305"/>
      <c r="BMX8" s="305"/>
      <c r="BMY8" s="305"/>
      <c r="BMZ8" s="305"/>
      <c r="BNA8" s="305"/>
      <c r="BNB8" s="305"/>
      <c r="BNC8" s="305"/>
      <c r="BND8" s="305"/>
      <c r="BNE8" s="305"/>
      <c r="BNF8" s="305"/>
      <c r="BNG8" s="305"/>
      <c r="BNH8" s="305"/>
      <c r="BNI8" s="305"/>
      <c r="BNJ8" s="305"/>
      <c r="BNK8" s="305"/>
      <c r="BNL8" s="305"/>
      <c r="BNM8" s="305"/>
      <c r="BNN8" s="305"/>
      <c r="BNO8" s="305"/>
      <c r="BNP8" s="305"/>
      <c r="BNQ8" s="305"/>
      <c r="BNR8" s="305"/>
      <c r="BNS8" s="305"/>
      <c r="BNT8" s="305"/>
      <c r="BNU8" s="305"/>
      <c r="BNV8" s="305"/>
      <c r="BNW8" s="305"/>
      <c r="BNX8" s="305"/>
      <c r="BNY8" s="305"/>
      <c r="BNZ8" s="305"/>
      <c r="BOA8" s="305"/>
      <c r="BOB8" s="305"/>
      <c r="BOC8" s="305"/>
      <c r="BOD8" s="305"/>
      <c r="BOE8" s="305"/>
      <c r="BOF8" s="305"/>
      <c r="BOG8" s="305"/>
      <c r="BOH8" s="305"/>
      <c r="BOI8" s="305"/>
      <c r="BOJ8" s="305"/>
      <c r="BOK8" s="305"/>
      <c r="BOL8" s="305"/>
      <c r="BOM8" s="305"/>
      <c r="BON8" s="305"/>
      <c r="BOO8" s="305"/>
      <c r="BOP8" s="305"/>
      <c r="BOQ8" s="305"/>
      <c r="BOR8" s="305"/>
      <c r="BOS8" s="305"/>
      <c r="BOT8" s="305"/>
      <c r="BOU8" s="305"/>
      <c r="BOV8" s="305"/>
      <c r="BOW8" s="305"/>
      <c r="BOX8" s="305"/>
      <c r="BOY8" s="305"/>
      <c r="BOZ8" s="305"/>
      <c r="BPA8" s="305"/>
      <c r="BPB8" s="305"/>
      <c r="BPC8" s="305"/>
      <c r="BPD8" s="305"/>
      <c r="BPE8" s="305"/>
      <c r="BPF8" s="305"/>
      <c r="BPG8" s="305"/>
      <c r="BPH8" s="305"/>
      <c r="BPI8" s="305"/>
      <c r="BPJ8" s="305"/>
      <c r="BPK8" s="305"/>
      <c r="BPL8" s="305"/>
      <c r="BPM8" s="305"/>
      <c r="BPN8" s="305"/>
      <c r="BPO8" s="305"/>
      <c r="BPP8" s="305"/>
      <c r="BPQ8" s="305"/>
      <c r="BPR8" s="305"/>
      <c r="BPS8" s="305"/>
      <c r="BPT8" s="305"/>
      <c r="BPU8" s="305"/>
      <c r="BPV8" s="305"/>
      <c r="BPW8" s="305"/>
      <c r="BPX8" s="305"/>
      <c r="BPY8" s="305"/>
      <c r="BPZ8" s="305"/>
      <c r="BQA8" s="305"/>
      <c r="BQB8" s="305"/>
      <c r="BQC8" s="305"/>
      <c r="BQD8" s="305"/>
      <c r="BQE8" s="305"/>
      <c r="BQF8" s="305"/>
      <c r="BQG8" s="305"/>
      <c r="BQH8" s="305"/>
      <c r="BQI8" s="305"/>
      <c r="BQJ8" s="305"/>
      <c r="BQK8" s="305"/>
      <c r="BQL8" s="305"/>
      <c r="BQM8" s="305"/>
      <c r="BQN8" s="305"/>
      <c r="BQO8" s="305"/>
      <c r="BQP8" s="305"/>
      <c r="BQQ8" s="305"/>
      <c r="BQR8" s="305"/>
      <c r="BQS8" s="305"/>
      <c r="BQT8" s="305"/>
      <c r="BQU8" s="305"/>
      <c r="BQV8" s="305"/>
      <c r="BQW8" s="305"/>
      <c r="BQX8" s="305"/>
      <c r="BQY8" s="305"/>
      <c r="BQZ8" s="305"/>
      <c r="BRA8" s="305"/>
      <c r="BRB8" s="305"/>
      <c r="BRC8" s="305"/>
      <c r="BRD8" s="305"/>
      <c r="BRE8" s="305"/>
      <c r="BRF8" s="305"/>
      <c r="BRG8" s="305"/>
      <c r="BRH8" s="305"/>
      <c r="BRI8" s="305"/>
      <c r="BRJ8" s="305"/>
      <c r="BRK8" s="305"/>
      <c r="BRL8" s="305"/>
      <c r="BRM8" s="305"/>
      <c r="BRN8" s="305"/>
      <c r="BRO8" s="305"/>
      <c r="BRP8" s="305"/>
      <c r="BRQ8" s="305"/>
      <c r="BRR8" s="305"/>
      <c r="BRS8" s="305"/>
      <c r="BRT8" s="305"/>
      <c r="BRU8" s="305"/>
      <c r="BRV8" s="305"/>
      <c r="BRW8" s="305"/>
      <c r="BRX8" s="305"/>
      <c r="BRY8" s="305"/>
      <c r="BRZ8" s="305"/>
      <c r="BSA8" s="305"/>
      <c r="BSB8" s="305"/>
      <c r="BSC8" s="305"/>
      <c r="BSD8" s="305"/>
      <c r="BSE8" s="305"/>
      <c r="BSF8" s="305"/>
      <c r="BSG8" s="305"/>
      <c r="BSH8" s="305"/>
      <c r="BSI8" s="305"/>
      <c r="BSJ8" s="305"/>
      <c r="BSK8" s="305"/>
      <c r="BSL8" s="305"/>
      <c r="BSM8" s="305"/>
      <c r="BSN8" s="305"/>
      <c r="BSO8" s="305"/>
      <c r="BSP8" s="305"/>
      <c r="BSQ8" s="305"/>
      <c r="BSR8" s="305"/>
      <c r="BSS8" s="305"/>
      <c r="BST8" s="305"/>
      <c r="BSU8" s="305"/>
      <c r="BSV8" s="305"/>
      <c r="BSW8" s="305"/>
      <c r="BSX8" s="305"/>
      <c r="BSY8" s="305"/>
      <c r="BSZ8" s="305"/>
      <c r="BTA8" s="305"/>
      <c r="BTB8" s="305"/>
      <c r="BTC8" s="305"/>
      <c r="BTD8" s="305"/>
      <c r="BTE8" s="305"/>
      <c r="BTF8" s="305"/>
      <c r="BTG8" s="305"/>
      <c r="BTH8" s="305"/>
      <c r="BTI8" s="305"/>
      <c r="BTJ8" s="305"/>
      <c r="BTK8" s="305"/>
      <c r="BTL8" s="305"/>
      <c r="BTM8" s="305"/>
      <c r="BTN8" s="305"/>
      <c r="BTO8" s="305"/>
      <c r="BTP8" s="305"/>
      <c r="BTQ8" s="305"/>
      <c r="BTR8" s="305"/>
      <c r="BTS8" s="305"/>
      <c r="BTT8" s="305"/>
      <c r="BTU8" s="305"/>
      <c r="BTV8" s="305"/>
      <c r="BTW8" s="305"/>
      <c r="BTX8" s="305"/>
      <c r="BTY8" s="305"/>
      <c r="BTZ8" s="305"/>
      <c r="BUA8" s="305"/>
      <c r="BUB8" s="305"/>
      <c r="BUC8" s="305"/>
      <c r="BUD8" s="305"/>
      <c r="BUE8" s="305"/>
      <c r="BUF8" s="305"/>
      <c r="BUG8" s="305"/>
      <c r="BUH8" s="305"/>
      <c r="BUI8" s="305"/>
      <c r="BUJ8" s="305"/>
      <c r="BUK8" s="305"/>
      <c r="BUL8" s="305"/>
      <c r="BUM8" s="305"/>
      <c r="BUN8" s="305"/>
      <c r="BUO8" s="305"/>
      <c r="BUP8" s="305"/>
      <c r="BUQ8" s="305"/>
      <c r="BUR8" s="305"/>
      <c r="BUS8" s="305"/>
      <c r="BUT8" s="305"/>
      <c r="BUU8" s="305"/>
      <c r="BUV8" s="305"/>
      <c r="BUW8" s="305"/>
      <c r="BUX8" s="305"/>
      <c r="BUY8" s="305"/>
      <c r="BUZ8" s="305"/>
      <c r="BVA8" s="305"/>
      <c r="BVB8" s="305"/>
      <c r="BVC8" s="305"/>
      <c r="BVD8" s="305"/>
      <c r="BVE8" s="305"/>
      <c r="BVF8" s="305"/>
      <c r="BVG8" s="305"/>
      <c r="BVH8" s="305"/>
      <c r="BVI8" s="305"/>
      <c r="BVJ8" s="305"/>
      <c r="BVK8" s="305"/>
      <c r="BVL8" s="305"/>
      <c r="BVM8" s="305"/>
      <c r="BVN8" s="305"/>
      <c r="BVO8" s="305"/>
      <c r="BVP8" s="305"/>
      <c r="BVQ8" s="305"/>
      <c r="BVR8" s="305"/>
      <c r="BVS8" s="305"/>
      <c r="BVT8" s="305"/>
      <c r="BVU8" s="305"/>
      <c r="BVV8" s="305"/>
      <c r="BVW8" s="305"/>
      <c r="BVX8" s="305"/>
      <c r="BVY8" s="305"/>
      <c r="BVZ8" s="305"/>
      <c r="BWA8" s="305"/>
      <c r="BWB8" s="305"/>
      <c r="BWC8" s="305"/>
      <c r="BWD8" s="305"/>
      <c r="BWE8" s="305"/>
      <c r="BWF8" s="305"/>
      <c r="BWG8" s="305"/>
      <c r="BWH8" s="305"/>
      <c r="BWI8" s="305"/>
      <c r="BWJ8" s="305"/>
      <c r="BWK8" s="305"/>
      <c r="BWL8" s="305"/>
      <c r="BWM8" s="305"/>
      <c r="BWN8" s="305"/>
      <c r="BWO8" s="305"/>
      <c r="BWP8" s="305"/>
      <c r="BWQ8" s="305"/>
      <c r="BWR8" s="305"/>
      <c r="BWS8" s="305"/>
      <c r="BWT8" s="305"/>
      <c r="BWU8" s="305"/>
      <c r="BWV8" s="305"/>
      <c r="BWW8" s="305"/>
      <c r="BWX8" s="305"/>
      <c r="BWY8" s="305"/>
      <c r="BWZ8" s="305"/>
      <c r="BXA8" s="305"/>
      <c r="BXB8" s="305"/>
      <c r="BXC8" s="305"/>
      <c r="BXD8" s="305"/>
      <c r="BXE8" s="305"/>
      <c r="BXF8" s="305"/>
      <c r="BXG8" s="305"/>
      <c r="BXH8" s="305"/>
      <c r="BXI8" s="305"/>
      <c r="BXJ8" s="305"/>
      <c r="BXK8" s="305"/>
      <c r="BXL8" s="305"/>
      <c r="BXM8" s="305"/>
      <c r="BXN8" s="305"/>
      <c r="BXO8" s="305"/>
      <c r="BXP8" s="305"/>
      <c r="BXQ8" s="305"/>
      <c r="BXR8" s="305"/>
      <c r="BXS8" s="305"/>
      <c r="BXT8" s="305"/>
      <c r="BXU8" s="305"/>
      <c r="BXV8" s="305"/>
      <c r="BXW8" s="305"/>
      <c r="BXX8" s="305"/>
      <c r="BXY8" s="305"/>
      <c r="BXZ8" s="305"/>
      <c r="BYA8" s="305"/>
      <c r="BYB8" s="305"/>
      <c r="BYC8" s="305"/>
      <c r="BYD8" s="305"/>
      <c r="BYE8" s="305"/>
      <c r="BYF8" s="305"/>
      <c r="BYG8" s="305"/>
      <c r="BYH8" s="305"/>
      <c r="BYI8" s="305"/>
      <c r="BYJ8" s="305"/>
      <c r="BYK8" s="305"/>
      <c r="BYL8" s="305"/>
      <c r="BYM8" s="305"/>
      <c r="BYN8" s="305"/>
      <c r="BYO8" s="305"/>
      <c r="BYP8" s="305"/>
      <c r="BYQ8" s="305"/>
    </row>
    <row r="9" spans="1:2019" s="301" customFormat="1" ht="15" hidden="1" customHeight="1" x14ac:dyDescent="0.3">
      <c r="A9" s="631"/>
      <c r="B9" s="282" t="s">
        <v>693</v>
      </c>
      <c r="C9" s="630"/>
      <c r="D9" s="630">
        <v>16</v>
      </c>
      <c r="E9" s="631"/>
      <c r="F9" s="631"/>
      <c r="G9" s="307" t="s">
        <v>699</v>
      </c>
      <c r="H9" s="675"/>
      <c r="I9" s="676"/>
      <c r="J9" s="676"/>
      <c r="K9" s="676"/>
      <c r="L9" s="303"/>
      <c r="M9" s="303"/>
      <c r="N9" s="303"/>
      <c r="O9" s="282" t="s">
        <v>719</v>
      </c>
      <c r="P9" s="313" t="s">
        <v>75</v>
      </c>
      <c r="Q9" s="631"/>
      <c r="R9" s="305"/>
      <c r="S9" s="306"/>
      <c r="T9" s="306"/>
      <c r="U9" s="306"/>
      <c r="V9" s="306"/>
      <c r="W9" s="306"/>
      <c r="X9" s="309"/>
      <c r="Y9" s="306"/>
      <c r="Z9" s="305"/>
      <c r="AA9" s="305"/>
      <c r="AB9" s="632"/>
      <c r="AC9" s="631"/>
      <c r="AD9" s="314"/>
      <c r="AE9" s="315"/>
      <c r="AF9" s="280"/>
      <c r="AG9" s="310"/>
      <c r="AH9" s="632"/>
      <c r="AI9" s="305"/>
      <c r="AJ9" s="305"/>
      <c r="AK9" s="305"/>
      <c r="AL9" s="631"/>
      <c r="AM9" s="631"/>
      <c r="AN9" s="631"/>
      <c r="AO9" s="631"/>
      <c r="AP9" s="631"/>
      <c r="AQ9" s="631"/>
      <c r="AR9" s="305"/>
      <c r="AS9" s="305"/>
      <c r="AT9" s="305"/>
      <c r="AU9" s="305"/>
      <c r="AV9" s="305"/>
      <c r="AW9" s="305"/>
      <c r="AX9" s="305"/>
      <c r="AY9" s="305"/>
      <c r="AZ9" s="305"/>
      <c r="BA9" s="305"/>
      <c r="BB9" s="305"/>
      <c r="BC9" s="305"/>
      <c r="BD9" s="305"/>
      <c r="BE9" s="305"/>
      <c r="BF9" s="305"/>
      <c r="BG9" s="305"/>
      <c r="BH9" s="305"/>
      <c r="BI9" s="305"/>
      <c r="BJ9" s="305"/>
      <c r="BK9" s="305"/>
      <c r="BL9" s="305"/>
      <c r="BM9" s="305"/>
      <c r="BN9" s="305"/>
      <c r="BO9" s="305"/>
      <c r="BP9" s="305"/>
      <c r="BQ9" s="305"/>
      <c r="BR9" s="305"/>
      <c r="BS9" s="305"/>
      <c r="BT9" s="305"/>
      <c r="BU9" s="305"/>
      <c r="BV9" s="305"/>
      <c r="BW9" s="305"/>
      <c r="BX9" s="305"/>
      <c r="BY9" s="305"/>
      <c r="BZ9" s="305"/>
      <c r="CA9" s="305"/>
      <c r="CB9" s="305"/>
      <c r="CC9" s="305"/>
      <c r="CD9" s="305"/>
      <c r="CE9" s="305"/>
      <c r="CF9" s="305"/>
      <c r="CG9" s="305"/>
      <c r="CH9" s="305"/>
      <c r="CI9" s="305"/>
      <c r="CJ9" s="305"/>
      <c r="CK9" s="305"/>
      <c r="CL9" s="305"/>
      <c r="CM9" s="305"/>
      <c r="CN9" s="305"/>
      <c r="CO9" s="305"/>
      <c r="CP9" s="305"/>
      <c r="CQ9" s="305"/>
      <c r="CR9" s="305"/>
      <c r="CS9" s="305"/>
      <c r="CT9" s="305"/>
      <c r="CU9" s="305"/>
      <c r="CV9" s="305"/>
      <c r="CW9" s="305"/>
      <c r="CX9" s="305"/>
      <c r="CY9" s="305"/>
      <c r="CZ9" s="305"/>
      <c r="DA9" s="305"/>
      <c r="DB9" s="305"/>
      <c r="DC9" s="305"/>
      <c r="DD9" s="305"/>
      <c r="DE9" s="305"/>
      <c r="DF9" s="305"/>
      <c r="DG9" s="305"/>
      <c r="DH9" s="305"/>
      <c r="DI9" s="305"/>
      <c r="DJ9" s="305"/>
      <c r="DK9" s="305"/>
      <c r="DL9" s="305"/>
      <c r="DM9" s="305"/>
      <c r="DN9" s="305"/>
      <c r="DO9" s="305"/>
      <c r="DP9" s="305"/>
      <c r="DQ9" s="305"/>
      <c r="DR9" s="305"/>
      <c r="DS9" s="305"/>
      <c r="DT9" s="305"/>
      <c r="DU9" s="305"/>
      <c r="DV9" s="305"/>
      <c r="DW9" s="305"/>
      <c r="DX9" s="305"/>
      <c r="DY9" s="305"/>
      <c r="DZ9" s="305"/>
      <c r="EA9" s="305"/>
      <c r="EB9" s="305"/>
      <c r="EC9" s="305"/>
      <c r="ED9" s="305"/>
      <c r="EE9" s="305"/>
      <c r="EF9" s="305"/>
      <c r="EG9" s="305"/>
      <c r="EH9" s="305"/>
      <c r="EI9" s="305"/>
      <c r="EJ9" s="305"/>
      <c r="EK9" s="305"/>
      <c r="EL9" s="305"/>
      <c r="EM9" s="305"/>
      <c r="EN9" s="305"/>
      <c r="EO9" s="305"/>
      <c r="EP9" s="305"/>
      <c r="EQ9" s="305"/>
      <c r="ER9" s="305"/>
      <c r="ES9" s="305"/>
      <c r="ET9" s="305"/>
      <c r="EU9" s="305"/>
      <c r="EV9" s="305"/>
      <c r="EW9" s="305"/>
      <c r="EX9" s="305"/>
      <c r="EY9" s="305"/>
      <c r="EZ9" s="305"/>
      <c r="FA9" s="305"/>
      <c r="FB9" s="305"/>
      <c r="FC9" s="305"/>
      <c r="FD9" s="305"/>
      <c r="FE9" s="305"/>
      <c r="FF9" s="305"/>
      <c r="FG9" s="305"/>
      <c r="FH9" s="305"/>
      <c r="FI9" s="305"/>
      <c r="FJ9" s="305"/>
      <c r="FK9" s="305"/>
      <c r="FL9" s="305"/>
      <c r="FM9" s="305"/>
      <c r="FN9" s="305"/>
      <c r="FO9" s="305"/>
      <c r="FP9" s="305"/>
      <c r="FQ9" s="305"/>
      <c r="FR9" s="305"/>
      <c r="FS9" s="305"/>
      <c r="FT9" s="305"/>
      <c r="FU9" s="305"/>
      <c r="FV9" s="305"/>
      <c r="FW9" s="305"/>
      <c r="FX9" s="305"/>
      <c r="FY9" s="305"/>
      <c r="FZ9" s="305"/>
      <c r="GA9" s="305"/>
      <c r="GB9" s="305"/>
      <c r="GC9" s="305"/>
      <c r="GD9" s="305"/>
      <c r="GE9" s="305"/>
      <c r="GF9" s="305"/>
      <c r="GG9" s="305"/>
      <c r="GH9" s="305"/>
      <c r="GI9" s="305"/>
      <c r="GJ9" s="305"/>
      <c r="GK9" s="305"/>
      <c r="GL9" s="305"/>
      <c r="GM9" s="305"/>
      <c r="GN9" s="305"/>
      <c r="GO9" s="305"/>
      <c r="GP9" s="305"/>
      <c r="GQ9" s="305"/>
      <c r="GR9" s="305"/>
      <c r="GS9" s="305"/>
      <c r="GT9" s="305"/>
      <c r="GU9" s="305"/>
      <c r="GV9" s="305"/>
      <c r="GW9" s="305"/>
      <c r="GX9" s="305"/>
      <c r="GY9" s="305"/>
      <c r="GZ9" s="305"/>
      <c r="HA9" s="305"/>
      <c r="HB9" s="305"/>
      <c r="HC9" s="305"/>
      <c r="HD9" s="305"/>
      <c r="HE9" s="305"/>
      <c r="HF9" s="305"/>
      <c r="HG9" s="305"/>
      <c r="HH9" s="305"/>
      <c r="HI9" s="305"/>
      <c r="HJ9" s="305"/>
      <c r="HK9" s="305"/>
      <c r="HL9" s="305"/>
      <c r="HM9" s="305"/>
      <c r="HN9" s="305"/>
      <c r="HO9" s="305"/>
      <c r="HP9" s="305"/>
      <c r="HQ9" s="305"/>
      <c r="HR9" s="305"/>
      <c r="HS9" s="305"/>
      <c r="HT9" s="305"/>
      <c r="HU9" s="305"/>
      <c r="HV9" s="305"/>
      <c r="HW9" s="305"/>
      <c r="HX9" s="305"/>
      <c r="HY9" s="305"/>
      <c r="HZ9" s="305"/>
      <c r="IA9" s="305"/>
      <c r="IB9" s="305"/>
      <c r="IC9" s="305"/>
      <c r="ID9" s="305"/>
      <c r="IE9" s="305"/>
      <c r="IF9" s="305"/>
      <c r="IG9" s="305"/>
      <c r="IH9" s="305"/>
      <c r="II9" s="305"/>
      <c r="IJ9" s="305"/>
      <c r="IK9" s="305"/>
      <c r="IL9" s="305"/>
      <c r="IM9" s="305"/>
      <c r="IN9" s="305"/>
      <c r="IO9" s="305"/>
      <c r="IP9" s="305"/>
      <c r="IQ9" s="305"/>
      <c r="IR9" s="305"/>
      <c r="IS9" s="305"/>
      <c r="IT9" s="305"/>
      <c r="IU9" s="305"/>
      <c r="IV9" s="305"/>
      <c r="IW9" s="305"/>
      <c r="IX9" s="305"/>
      <c r="IY9" s="305"/>
      <c r="IZ9" s="305"/>
      <c r="JA9" s="305"/>
      <c r="JB9" s="305"/>
      <c r="JC9" s="305"/>
      <c r="JD9" s="305"/>
      <c r="JE9" s="305"/>
      <c r="JF9" s="305"/>
      <c r="JG9" s="305"/>
      <c r="JH9" s="305"/>
      <c r="JI9" s="305"/>
      <c r="JJ9" s="305"/>
      <c r="JK9" s="305"/>
      <c r="JL9" s="305"/>
      <c r="JM9" s="305"/>
      <c r="JN9" s="305"/>
      <c r="JO9" s="305"/>
      <c r="JP9" s="305"/>
      <c r="JQ9" s="305"/>
      <c r="JR9" s="305"/>
      <c r="JS9" s="305"/>
      <c r="JT9" s="305"/>
      <c r="JU9" s="305"/>
      <c r="JV9" s="305"/>
      <c r="JW9" s="305"/>
      <c r="JX9" s="305"/>
      <c r="JY9" s="305"/>
      <c r="JZ9" s="305"/>
      <c r="KA9" s="305"/>
      <c r="KB9" s="305"/>
      <c r="KC9" s="305"/>
      <c r="KD9" s="305"/>
      <c r="KE9" s="305"/>
      <c r="KF9" s="305"/>
      <c r="KG9" s="305"/>
      <c r="KH9" s="305"/>
      <c r="KI9" s="305"/>
      <c r="KJ9" s="305"/>
      <c r="KK9" s="305"/>
      <c r="KL9" s="305"/>
      <c r="KM9" s="305"/>
      <c r="KN9" s="305"/>
      <c r="KO9" s="305"/>
      <c r="KP9" s="305"/>
      <c r="KQ9" s="305"/>
      <c r="KR9" s="305"/>
      <c r="KS9" s="305"/>
      <c r="KT9" s="305"/>
      <c r="KU9" s="305"/>
      <c r="KV9" s="305"/>
      <c r="KW9" s="305"/>
      <c r="KX9" s="305"/>
      <c r="KY9" s="305"/>
      <c r="KZ9" s="305"/>
      <c r="LA9" s="305"/>
      <c r="LB9" s="305"/>
      <c r="LC9" s="305"/>
      <c r="LD9" s="305"/>
      <c r="LE9" s="305"/>
      <c r="LF9" s="305"/>
      <c r="LG9" s="305"/>
      <c r="LH9" s="305"/>
      <c r="LI9" s="305"/>
      <c r="LJ9" s="305"/>
      <c r="LK9" s="305"/>
      <c r="LL9" s="305"/>
      <c r="LM9" s="305"/>
      <c r="LN9" s="305"/>
      <c r="LO9" s="305"/>
      <c r="LP9" s="305"/>
      <c r="LQ9" s="305"/>
      <c r="LR9" s="305"/>
      <c r="LS9" s="305"/>
      <c r="LT9" s="305"/>
      <c r="LU9" s="305"/>
      <c r="LV9" s="305"/>
      <c r="LW9" s="305"/>
      <c r="LX9" s="305"/>
      <c r="LY9" s="305"/>
      <c r="LZ9" s="305"/>
      <c r="MA9" s="305"/>
      <c r="MB9" s="305"/>
      <c r="MC9" s="305"/>
      <c r="MD9" s="305"/>
      <c r="ME9" s="305"/>
      <c r="MF9" s="305"/>
      <c r="MG9" s="305"/>
      <c r="MH9" s="305"/>
      <c r="MI9" s="305"/>
      <c r="MJ9" s="305"/>
      <c r="MK9" s="305"/>
      <c r="ML9" s="305"/>
      <c r="MM9" s="305"/>
      <c r="MN9" s="305"/>
      <c r="MO9" s="305"/>
      <c r="MP9" s="305"/>
      <c r="MQ9" s="305"/>
      <c r="MR9" s="305"/>
      <c r="MS9" s="305"/>
      <c r="MT9" s="305"/>
      <c r="MU9" s="305"/>
      <c r="MV9" s="305"/>
      <c r="MW9" s="305"/>
      <c r="MX9" s="305"/>
      <c r="MY9" s="305"/>
      <c r="MZ9" s="305"/>
      <c r="NA9" s="305"/>
      <c r="NB9" s="305"/>
      <c r="NC9" s="305"/>
      <c r="ND9" s="305"/>
      <c r="NE9" s="305"/>
      <c r="NF9" s="305"/>
      <c r="NG9" s="305"/>
      <c r="NH9" s="305"/>
      <c r="NI9" s="305"/>
      <c r="NJ9" s="305"/>
      <c r="NK9" s="305"/>
      <c r="NL9" s="305"/>
      <c r="NM9" s="305"/>
      <c r="NN9" s="305"/>
      <c r="NO9" s="305"/>
      <c r="NP9" s="305"/>
      <c r="NQ9" s="305"/>
      <c r="NR9" s="305"/>
      <c r="NS9" s="305"/>
      <c r="NT9" s="305"/>
      <c r="NU9" s="305"/>
      <c r="NV9" s="305"/>
      <c r="NW9" s="305"/>
      <c r="NX9" s="305"/>
      <c r="NY9" s="305"/>
      <c r="NZ9" s="305"/>
      <c r="OA9" s="305"/>
      <c r="OB9" s="305"/>
      <c r="OC9" s="305"/>
      <c r="OD9" s="305"/>
      <c r="OE9" s="305"/>
      <c r="OF9" s="305"/>
      <c r="OG9" s="305"/>
      <c r="OH9" s="305"/>
      <c r="OI9" s="305"/>
      <c r="OJ9" s="305"/>
      <c r="OK9" s="305"/>
      <c r="OL9" s="305"/>
      <c r="OM9" s="305"/>
      <c r="ON9" s="305"/>
      <c r="OO9" s="305"/>
      <c r="OP9" s="305"/>
      <c r="OQ9" s="305"/>
      <c r="OR9" s="305"/>
      <c r="OS9" s="305"/>
      <c r="OT9" s="305"/>
      <c r="OU9" s="305"/>
      <c r="OV9" s="305"/>
      <c r="OW9" s="305"/>
      <c r="OX9" s="305"/>
      <c r="OY9" s="305"/>
      <c r="OZ9" s="305"/>
      <c r="PA9" s="305"/>
      <c r="PB9" s="305"/>
      <c r="PC9" s="305"/>
      <c r="PD9" s="305"/>
      <c r="PE9" s="305"/>
      <c r="PF9" s="305"/>
      <c r="PG9" s="305"/>
      <c r="PH9" s="305"/>
      <c r="PI9" s="305"/>
      <c r="PJ9" s="305"/>
      <c r="PK9" s="305"/>
      <c r="PL9" s="305"/>
      <c r="PM9" s="305"/>
      <c r="PN9" s="305"/>
      <c r="PO9" s="305"/>
      <c r="PP9" s="305"/>
      <c r="PQ9" s="305"/>
      <c r="PR9" s="305"/>
      <c r="PS9" s="305"/>
      <c r="PT9" s="305"/>
      <c r="PU9" s="305"/>
      <c r="PV9" s="305"/>
      <c r="PW9" s="305"/>
      <c r="PX9" s="305"/>
      <c r="PY9" s="305"/>
      <c r="PZ9" s="305"/>
      <c r="QA9" s="305"/>
      <c r="QB9" s="305"/>
      <c r="QC9" s="305"/>
      <c r="QD9" s="305"/>
      <c r="QE9" s="305"/>
      <c r="QF9" s="305"/>
      <c r="QG9" s="305"/>
      <c r="QH9" s="305"/>
      <c r="QI9" s="305"/>
      <c r="QJ9" s="305"/>
      <c r="QK9" s="305"/>
      <c r="QL9" s="305"/>
      <c r="QM9" s="305"/>
      <c r="QN9" s="305"/>
      <c r="QO9" s="305"/>
      <c r="QP9" s="305"/>
      <c r="QQ9" s="305"/>
      <c r="QR9" s="305"/>
      <c r="QS9" s="305"/>
      <c r="QT9" s="305"/>
      <c r="QU9" s="305"/>
      <c r="QV9" s="305"/>
      <c r="QW9" s="305"/>
      <c r="QX9" s="305"/>
      <c r="QY9" s="305"/>
      <c r="QZ9" s="305"/>
      <c r="RA9" s="305"/>
      <c r="RB9" s="305"/>
      <c r="RC9" s="305"/>
      <c r="RD9" s="305"/>
      <c r="RE9" s="305"/>
      <c r="RF9" s="305"/>
      <c r="RG9" s="305"/>
      <c r="RH9" s="305"/>
      <c r="RI9" s="305"/>
      <c r="RJ9" s="305"/>
      <c r="RK9" s="305"/>
      <c r="RL9" s="305"/>
      <c r="RM9" s="305"/>
      <c r="RN9" s="305"/>
      <c r="RO9" s="305"/>
      <c r="RP9" s="305"/>
      <c r="RQ9" s="305"/>
      <c r="RR9" s="305"/>
      <c r="RS9" s="305"/>
      <c r="RT9" s="305"/>
      <c r="RU9" s="305"/>
      <c r="RV9" s="305"/>
      <c r="RW9" s="305"/>
      <c r="RX9" s="305"/>
      <c r="RY9" s="305"/>
      <c r="RZ9" s="305"/>
      <c r="SA9" s="305"/>
      <c r="SB9" s="305"/>
      <c r="SC9" s="305"/>
      <c r="SD9" s="305"/>
      <c r="SE9" s="305"/>
      <c r="SF9" s="305"/>
      <c r="SG9" s="305"/>
      <c r="SH9" s="305"/>
      <c r="SI9" s="305"/>
      <c r="SJ9" s="305"/>
      <c r="SK9" s="305"/>
      <c r="SL9" s="305"/>
      <c r="SM9" s="305"/>
      <c r="SN9" s="305"/>
      <c r="SO9" s="305"/>
      <c r="SP9" s="305"/>
      <c r="SQ9" s="305"/>
      <c r="SR9" s="305"/>
      <c r="SS9" s="305"/>
      <c r="ST9" s="305"/>
      <c r="SU9" s="305"/>
      <c r="SV9" s="305"/>
      <c r="SW9" s="305"/>
      <c r="SX9" s="305"/>
      <c r="SY9" s="305"/>
      <c r="SZ9" s="305"/>
      <c r="TA9" s="305"/>
      <c r="TB9" s="305"/>
      <c r="TC9" s="305"/>
      <c r="TD9" s="305"/>
      <c r="TE9" s="305"/>
      <c r="TF9" s="305"/>
      <c r="TG9" s="305"/>
      <c r="TH9" s="305"/>
      <c r="TI9" s="305"/>
      <c r="TJ9" s="305"/>
      <c r="TK9" s="305"/>
      <c r="TL9" s="305"/>
      <c r="TM9" s="305"/>
      <c r="TN9" s="305"/>
      <c r="TO9" s="305"/>
      <c r="TP9" s="305"/>
      <c r="TQ9" s="305"/>
      <c r="TR9" s="305"/>
      <c r="TS9" s="305"/>
      <c r="TT9" s="305"/>
      <c r="TU9" s="305"/>
      <c r="TV9" s="305"/>
      <c r="TW9" s="305"/>
      <c r="TX9" s="305"/>
      <c r="TY9" s="305"/>
      <c r="TZ9" s="305"/>
      <c r="UA9" s="305"/>
      <c r="UB9" s="305"/>
      <c r="UC9" s="305"/>
      <c r="UD9" s="305"/>
      <c r="UE9" s="305"/>
      <c r="UF9" s="305"/>
      <c r="UG9" s="305"/>
      <c r="UH9" s="305"/>
      <c r="UI9" s="305"/>
      <c r="UJ9" s="305"/>
      <c r="UK9" s="305"/>
      <c r="UL9" s="305"/>
      <c r="UM9" s="305"/>
      <c r="UN9" s="305"/>
      <c r="UO9" s="305"/>
      <c r="UP9" s="305"/>
      <c r="UQ9" s="305"/>
      <c r="UR9" s="305"/>
      <c r="US9" s="305"/>
      <c r="UT9" s="305"/>
      <c r="UU9" s="305"/>
      <c r="UV9" s="305"/>
      <c r="UW9" s="305"/>
      <c r="UX9" s="305"/>
      <c r="UY9" s="305"/>
      <c r="UZ9" s="305"/>
      <c r="VA9" s="305"/>
      <c r="VB9" s="305"/>
      <c r="VC9" s="305"/>
      <c r="VD9" s="305"/>
      <c r="VE9" s="305"/>
      <c r="VF9" s="305"/>
      <c r="VG9" s="305"/>
      <c r="VH9" s="305"/>
      <c r="VI9" s="305"/>
      <c r="VJ9" s="305"/>
      <c r="VK9" s="305"/>
      <c r="VL9" s="305"/>
      <c r="VM9" s="305"/>
      <c r="VN9" s="305"/>
      <c r="VO9" s="305"/>
      <c r="VP9" s="305"/>
      <c r="VQ9" s="305"/>
      <c r="VR9" s="305"/>
      <c r="VS9" s="305"/>
      <c r="VT9" s="305"/>
      <c r="VU9" s="305"/>
      <c r="VV9" s="305"/>
      <c r="VW9" s="305"/>
      <c r="VX9" s="305"/>
      <c r="VY9" s="305"/>
      <c r="VZ9" s="305"/>
      <c r="WA9" s="305"/>
      <c r="WB9" s="305"/>
      <c r="WC9" s="305"/>
      <c r="WD9" s="305"/>
      <c r="WE9" s="305"/>
      <c r="WF9" s="305"/>
      <c r="WG9" s="305"/>
      <c r="WH9" s="305"/>
      <c r="WI9" s="305"/>
      <c r="WJ9" s="305"/>
      <c r="WK9" s="305"/>
      <c r="WL9" s="305"/>
      <c r="WM9" s="305"/>
      <c r="WN9" s="305"/>
      <c r="WO9" s="305"/>
      <c r="WP9" s="305"/>
      <c r="WQ9" s="305"/>
      <c r="WR9" s="305"/>
      <c r="WS9" s="305"/>
      <c r="WT9" s="305"/>
      <c r="WU9" s="305"/>
      <c r="WV9" s="305"/>
      <c r="WW9" s="305"/>
      <c r="WX9" s="305"/>
      <c r="WY9" s="305"/>
      <c r="WZ9" s="305"/>
      <c r="XA9" s="305"/>
      <c r="XB9" s="305"/>
      <c r="XC9" s="305"/>
      <c r="XD9" s="305"/>
      <c r="XE9" s="305"/>
      <c r="XF9" s="305"/>
      <c r="XG9" s="305"/>
      <c r="XH9" s="305"/>
      <c r="XI9" s="305"/>
      <c r="XJ9" s="305"/>
      <c r="XK9" s="305"/>
      <c r="XL9" s="305"/>
      <c r="XM9" s="305"/>
      <c r="XN9" s="305"/>
      <c r="XO9" s="305"/>
      <c r="XP9" s="305"/>
      <c r="XQ9" s="305"/>
      <c r="XR9" s="305"/>
      <c r="XS9" s="305"/>
      <c r="XT9" s="305"/>
      <c r="XU9" s="305"/>
      <c r="XV9" s="305"/>
      <c r="XW9" s="305"/>
      <c r="XX9" s="305"/>
      <c r="XY9" s="305"/>
      <c r="XZ9" s="305"/>
      <c r="YA9" s="305"/>
      <c r="YB9" s="305"/>
      <c r="YC9" s="305"/>
      <c r="YD9" s="305"/>
      <c r="YE9" s="305"/>
      <c r="YF9" s="305"/>
      <c r="YG9" s="305"/>
      <c r="YH9" s="305"/>
      <c r="YI9" s="305"/>
      <c r="YJ9" s="305"/>
      <c r="YK9" s="305"/>
      <c r="YL9" s="305"/>
      <c r="YM9" s="305"/>
      <c r="YN9" s="305"/>
      <c r="YO9" s="305"/>
      <c r="YP9" s="305"/>
      <c r="YQ9" s="305"/>
      <c r="YR9" s="305"/>
      <c r="YS9" s="305"/>
      <c r="YT9" s="305"/>
      <c r="YU9" s="305"/>
      <c r="YV9" s="305"/>
      <c r="YW9" s="305"/>
      <c r="YX9" s="305"/>
      <c r="YY9" s="305"/>
      <c r="YZ9" s="305"/>
      <c r="ZA9" s="305"/>
      <c r="ZB9" s="305"/>
      <c r="ZC9" s="305"/>
      <c r="ZD9" s="305"/>
      <c r="ZE9" s="305"/>
      <c r="ZF9" s="305"/>
      <c r="ZG9" s="305"/>
      <c r="ZH9" s="305"/>
      <c r="ZI9" s="305"/>
      <c r="ZJ9" s="305"/>
      <c r="ZK9" s="305"/>
      <c r="ZL9" s="305"/>
      <c r="ZM9" s="305"/>
      <c r="ZN9" s="305"/>
      <c r="ZO9" s="305"/>
      <c r="ZP9" s="305"/>
      <c r="ZQ9" s="305"/>
      <c r="ZR9" s="305"/>
      <c r="ZS9" s="305"/>
      <c r="ZT9" s="305"/>
      <c r="ZU9" s="305"/>
      <c r="ZV9" s="305"/>
      <c r="ZW9" s="305"/>
      <c r="ZX9" s="305"/>
      <c r="ZY9" s="305"/>
      <c r="ZZ9" s="305"/>
      <c r="AAA9" s="305"/>
      <c r="AAB9" s="305"/>
      <c r="AAC9" s="305"/>
      <c r="AAD9" s="305"/>
      <c r="AAE9" s="305"/>
      <c r="AAF9" s="305"/>
      <c r="AAG9" s="305"/>
      <c r="AAH9" s="305"/>
      <c r="AAI9" s="305"/>
      <c r="AAJ9" s="305"/>
      <c r="AAK9" s="305"/>
      <c r="AAL9" s="305"/>
      <c r="AAM9" s="305"/>
      <c r="AAN9" s="305"/>
      <c r="AAO9" s="305"/>
      <c r="AAP9" s="305"/>
      <c r="AAQ9" s="305"/>
      <c r="AAR9" s="305"/>
      <c r="AAS9" s="305"/>
      <c r="AAT9" s="305"/>
      <c r="AAU9" s="305"/>
      <c r="AAV9" s="305"/>
      <c r="AAW9" s="305"/>
      <c r="AAX9" s="305"/>
      <c r="AAY9" s="305"/>
      <c r="AAZ9" s="305"/>
      <c r="ABA9" s="305"/>
      <c r="ABB9" s="305"/>
      <c r="ABC9" s="305"/>
      <c r="ABD9" s="305"/>
      <c r="ABE9" s="305"/>
      <c r="ABF9" s="305"/>
      <c r="ABG9" s="305"/>
      <c r="ABH9" s="305"/>
      <c r="ABI9" s="305"/>
      <c r="ABJ9" s="305"/>
      <c r="ABK9" s="305"/>
      <c r="ABL9" s="305"/>
      <c r="ABM9" s="305"/>
      <c r="ABN9" s="305"/>
      <c r="ABO9" s="305"/>
      <c r="ABP9" s="305"/>
      <c r="ABQ9" s="305"/>
      <c r="ABR9" s="305"/>
      <c r="ABS9" s="305"/>
      <c r="ABT9" s="305"/>
      <c r="ABU9" s="305"/>
      <c r="ABV9" s="305"/>
      <c r="ABW9" s="305"/>
      <c r="ABX9" s="305"/>
      <c r="ABY9" s="305"/>
      <c r="ABZ9" s="305"/>
      <c r="ACA9" s="305"/>
      <c r="ACB9" s="305"/>
      <c r="ACC9" s="305"/>
      <c r="ACD9" s="305"/>
      <c r="ACE9" s="305"/>
      <c r="ACF9" s="305"/>
      <c r="ACG9" s="305"/>
      <c r="ACH9" s="305"/>
      <c r="ACI9" s="305"/>
      <c r="ACJ9" s="305"/>
      <c r="ACK9" s="305"/>
      <c r="ACL9" s="305"/>
      <c r="ACM9" s="305"/>
      <c r="ACN9" s="305"/>
      <c r="ACO9" s="305"/>
      <c r="ACP9" s="305"/>
      <c r="ACQ9" s="305"/>
      <c r="ACR9" s="305"/>
      <c r="ACS9" s="305"/>
      <c r="ACT9" s="305"/>
      <c r="ACU9" s="305"/>
      <c r="ACV9" s="305"/>
      <c r="ACW9" s="305"/>
      <c r="ACX9" s="305"/>
      <c r="ACY9" s="305"/>
      <c r="ACZ9" s="305"/>
      <c r="ADA9" s="305"/>
      <c r="ADB9" s="305"/>
      <c r="ADC9" s="305"/>
      <c r="ADD9" s="305"/>
      <c r="ADE9" s="305"/>
      <c r="ADF9" s="305"/>
      <c r="ADG9" s="305"/>
      <c r="ADH9" s="305"/>
      <c r="ADI9" s="305"/>
      <c r="ADJ9" s="305"/>
      <c r="ADK9" s="305"/>
      <c r="ADL9" s="305"/>
      <c r="ADM9" s="305"/>
      <c r="ADN9" s="305"/>
      <c r="ADO9" s="305"/>
      <c r="ADP9" s="305"/>
      <c r="ADQ9" s="305"/>
      <c r="ADR9" s="305"/>
      <c r="ADS9" s="305"/>
      <c r="ADT9" s="305"/>
      <c r="ADU9" s="305"/>
      <c r="ADV9" s="305"/>
      <c r="ADW9" s="305"/>
      <c r="ADX9" s="305"/>
      <c r="ADY9" s="305"/>
      <c r="ADZ9" s="305"/>
      <c r="AEA9" s="305"/>
      <c r="AEB9" s="305"/>
      <c r="AEC9" s="305"/>
      <c r="AED9" s="305"/>
      <c r="AEE9" s="305"/>
      <c r="AEF9" s="305"/>
      <c r="AEG9" s="305"/>
      <c r="AEH9" s="305"/>
      <c r="AEI9" s="305"/>
      <c r="AEJ9" s="305"/>
      <c r="AEK9" s="305"/>
      <c r="AEL9" s="305"/>
      <c r="AEM9" s="305"/>
      <c r="AEN9" s="305"/>
      <c r="AEO9" s="305"/>
      <c r="AEP9" s="305"/>
      <c r="AEQ9" s="305"/>
      <c r="AER9" s="305"/>
      <c r="AES9" s="305"/>
      <c r="AET9" s="305"/>
      <c r="AEU9" s="305"/>
      <c r="AEV9" s="305"/>
      <c r="AEW9" s="305"/>
      <c r="AEX9" s="305"/>
      <c r="AEY9" s="305"/>
      <c r="AEZ9" s="305"/>
      <c r="AFA9" s="305"/>
      <c r="AFB9" s="305"/>
      <c r="AFC9" s="305"/>
      <c r="AFD9" s="305"/>
      <c r="AFE9" s="305"/>
      <c r="AFF9" s="305"/>
      <c r="AFG9" s="305"/>
      <c r="AFH9" s="305"/>
      <c r="AFI9" s="305"/>
      <c r="AFJ9" s="305"/>
      <c r="AFK9" s="305"/>
      <c r="AFL9" s="305"/>
      <c r="AFM9" s="305"/>
      <c r="AFN9" s="305"/>
      <c r="AFO9" s="305"/>
      <c r="AFP9" s="305"/>
      <c r="AFQ9" s="305"/>
      <c r="AFR9" s="305"/>
      <c r="AFS9" s="305"/>
      <c r="AFT9" s="305"/>
      <c r="AFU9" s="305"/>
      <c r="AFV9" s="305"/>
      <c r="AFW9" s="305"/>
      <c r="AFX9" s="305"/>
      <c r="AFY9" s="305"/>
      <c r="AFZ9" s="305"/>
      <c r="AGA9" s="305"/>
      <c r="AGB9" s="305"/>
      <c r="AGC9" s="305"/>
      <c r="AGD9" s="305"/>
      <c r="AGE9" s="305"/>
      <c r="AGF9" s="305"/>
      <c r="AGG9" s="305"/>
      <c r="AGH9" s="305"/>
      <c r="AGI9" s="305"/>
      <c r="AGJ9" s="305"/>
      <c r="AGK9" s="305"/>
      <c r="AGL9" s="305"/>
      <c r="AGM9" s="305"/>
      <c r="AGN9" s="305"/>
      <c r="AGO9" s="305"/>
      <c r="AGP9" s="305"/>
      <c r="AGQ9" s="305"/>
      <c r="AGR9" s="305"/>
      <c r="AGS9" s="305"/>
      <c r="AGT9" s="305"/>
      <c r="AGU9" s="305"/>
      <c r="AGV9" s="305"/>
      <c r="AGW9" s="305"/>
      <c r="AGX9" s="305"/>
      <c r="AGY9" s="305"/>
      <c r="AGZ9" s="305"/>
      <c r="AHA9" s="305"/>
      <c r="AHB9" s="305"/>
      <c r="AHC9" s="305"/>
      <c r="AHD9" s="305"/>
      <c r="AHE9" s="305"/>
      <c r="AHF9" s="305"/>
      <c r="AHG9" s="305"/>
      <c r="AHH9" s="305"/>
      <c r="AHI9" s="305"/>
      <c r="AHJ9" s="305"/>
      <c r="AHK9" s="305"/>
      <c r="AHL9" s="305"/>
      <c r="AHM9" s="305"/>
      <c r="AHN9" s="305"/>
      <c r="AHO9" s="305"/>
      <c r="AHP9" s="305"/>
      <c r="AHQ9" s="305"/>
      <c r="AHR9" s="305"/>
      <c r="AHS9" s="305"/>
      <c r="AHT9" s="305"/>
      <c r="AHU9" s="305"/>
      <c r="AHV9" s="305"/>
      <c r="AHW9" s="305"/>
      <c r="AHX9" s="305"/>
      <c r="AHY9" s="305"/>
      <c r="AHZ9" s="305"/>
      <c r="AIA9" s="305"/>
      <c r="AIB9" s="305"/>
      <c r="AIC9" s="305"/>
      <c r="AID9" s="305"/>
      <c r="AIE9" s="305"/>
      <c r="AIF9" s="305"/>
      <c r="AIG9" s="305"/>
      <c r="AIH9" s="305"/>
      <c r="AII9" s="305"/>
      <c r="AIJ9" s="305"/>
      <c r="AIK9" s="305"/>
      <c r="AIL9" s="305"/>
      <c r="AIM9" s="305"/>
      <c r="AIN9" s="305"/>
      <c r="AIO9" s="305"/>
      <c r="AIP9" s="305"/>
      <c r="AIQ9" s="305"/>
      <c r="AIR9" s="305"/>
      <c r="AIS9" s="305"/>
      <c r="AIT9" s="305"/>
      <c r="AIU9" s="305"/>
      <c r="AIV9" s="305"/>
      <c r="AIW9" s="305"/>
      <c r="AIX9" s="305"/>
      <c r="AIY9" s="305"/>
      <c r="AIZ9" s="305"/>
      <c r="AJA9" s="305"/>
      <c r="AJB9" s="305"/>
      <c r="AJC9" s="305"/>
      <c r="AJD9" s="305"/>
      <c r="AJE9" s="305"/>
      <c r="AJF9" s="305"/>
      <c r="AJG9" s="305"/>
      <c r="AJH9" s="305"/>
      <c r="AJI9" s="305"/>
      <c r="AJJ9" s="305"/>
      <c r="AJK9" s="305"/>
      <c r="AJL9" s="305"/>
      <c r="AJM9" s="305"/>
      <c r="AJN9" s="305"/>
      <c r="AJO9" s="305"/>
      <c r="AJP9" s="305"/>
      <c r="AJQ9" s="305"/>
      <c r="AJR9" s="305"/>
      <c r="AJS9" s="305"/>
      <c r="AJT9" s="305"/>
      <c r="AJU9" s="305"/>
      <c r="AJV9" s="305"/>
      <c r="AJW9" s="305"/>
      <c r="AJX9" s="305"/>
      <c r="AJY9" s="305"/>
      <c r="AJZ9" s="305"/>
      <c r="AKA9" s="305"/>
      <c r="AKB9" s="305"/>
      <c r="AKC9" s="305"/>
      <c r="AKD9" s="305"/>
      <c r="AKE9" s="305"/>
      <c r="AKF9" s="305"/>
      <c r="AKG9" s="305"/>
      <c r="AKH9" s="305"/>
      <c r="AKI9" s="305"/>
      <c r="AKJ9" s="305"/>
      <c r="AKK9" s="305"/>
      <c r="AKL9" s="305"/>
      <c r="AKM9" s="305"/>
      <c r="AKN9" s="305"/>
      <c r="AKO9" s="305"/>
      <c r="AKP9" s="305"/>
      <c r="AKQ9" s="305"/>
      <c r="AKR9" s="305"/>
      <c r="AKS9" s="305"/>
      <c r="AKT9" s="305"/>
      <c r="AKU9" s="305"/>
      <c r="AKV9" s="305"/>
      <c r="AKW9" s="305"/>
      <c r="AKX9" s="305"/>
      <c r="AKY9" s="305"/>
      <c r="AKZ9" s="305"/>
      <c r="ALA9" s="305"/>
      <c r="ALB9" s="305"/>
      <c r="ALC9" s="305"/>
      <c r="ALD9" s="305"/>
      <c r="ALE9" s="305"/>
      <c r="ALF9" s="305"/>
      <c r="ALG9" s="305"/>
      <c r="ALH9" s="305"/>
      <c r="ALI9" s="305"/>
      <c r="ALJ9" s="305"/>
      <c r="ALK9" s="305"/>
      <c r="ALL9" s="305"/>
      <c r="ALM9" s="305"/>
      <c r="ALN9" s="305"/>
      <c r="ALO9" s="305"/>
      <c r="ALP9" s="305"/>
      <c r="ALQ9" s="305"/>
      <c r="ALR9" s="305"/>
      <c r="ALS9" s="305"/>
      <c r="ALT9" s="305"/>
      <c r="ALU9" s="305"/>
      <c r="ALV9" s="305"/>
      <c r="ALW9" s="305"/>
      <c r="ALX9" s="305"/>
      <c r="ALY9" s="305"/>
      <c r="ALZ9" s="305"/>
      <c r="AMA9" s="305"/>
      <c r="AMB9" s="305"/>
      <c r="AMC9" s="305"/>
      <c r="AMD9" s="305"/>
      <c r="AME9" s="305"/>
      <c r="AMF9" s="305"/>
      <c r="AMG9" s="305"/>
      <c r="AMH9" s="305"/>
      <c r="AMI9" s="305"/>
      <c r="AMJ9" s="305"/>
      <c r="AMK9" s="305"/>
      <c r="AML9" s="305"/>
      <c r="AMM9" s="305"/>
      <c r="AMN9" s="305"/>
      <c r="AMO9" s="305"/>
      <c r="AMP9" s="305"/>
      <c r="AMQ9" s="305"/>
      <c r="AMR9" s="305"/>
      <c r="AMS9" s="305"/>
      <c r="AMT9" s="305"/>
      <c r="AMU9" s="305"/>
      <c r="AMV9" s="305"/>
      <c r="AMW9" s="305"/>
      <c r="AMX9" s="305"/>
      <c r="AMY9" s="305"/>
      <c r="AMZ9" s="305"/>
      <c r="ANA9" s="305"/>
      <c r="ANB9" s="305"/>
      <c r="ANC9" s="305"/>
      <c r="AND9" s="305"/>
      <c r="ANE9" s="305"/>
      <c r="ANF9" s="305"/>
      <c r="ANG9" s="305"/>
      <c r="ANH9" s="305"/>
      <c r="ANI9" s="305"/>
      <c r="ANJ9" s="305"/>
      <c r="ANK9" s="305"/>
      <c r="ANL9" s="305"/>
      <c r="ANM9" s="305"/>
      <c r="ANN9" s="305"/>
      <c r="ANO9" s="305"/>
      <c r="ANP9" s="305"/>
      <c r="ANQ9" s="305"/>
      <c r="ANR9" s="305"/>
      <c r="ANS9" s="305"/>
      <c r="ANT9" s="305"/>
      <c r="ANU9" s="305"/>
      <c r="ANV9" s="305"/>
      <c r="ANW9" s="305"/>
      <c r="ANX9" s="305"/>
      <c r="ANY9" s="305"/>
      <c r="ANZ9" s="305"/>
      <c r="AOA9" s="305"/>
      <c r="AOB9" s="305"/>
      <c r="AOC9" s="305"/>
      <c r="AOD9" s="305"/>
      <c r="AOE9" s="305"/>
      <c r="AOF9" s="305"/>
      <c r="AOG9" s="305"/>
      <c r="AOH9" s="305"/>
      <c r="AOI9" s="305"/>
      <c r="AOJ9" s="305"/>
      <c r="AOK9" s="305"/>
      <c r="AOL9" s="305"/>
      <c r="AOM9" s="305"/>
      <c r="AON9" s="305"/>
      <c r="AOO9" s="305"/>
      <c r="AOP9" s="305"/>
      <c r="AOQ9" s="305"/>
      <c r="AOR9" s="305"/>
      <c r="AOS9" s="305"/>
      <c r="AOT9" s="305"/>
      <c r="AOU9" s="305"/>
      <c r="AOV9" s="305"/>
      <c r="AOW9" s="305"/>
      <c r="AOX9" s="305"/>
      <c r="AOY9" s="305"/>
      <c r="AOZ9" s="305"/>
      <c r="APA9" s="305"/>
      <c r="APB9" s="305"/>
      <c r="APC9" s="305"/>
      <c r="APD9" s="305"/>
      <c r="APE9" s="305"/>
      <c r="APF9" s="305"/>
      <c r="APG9" s="305"/>
      <c r="APH9" s="305"/>
      <c r="API9" s="305"/>
      <c r="APJ9" s="305"/>
      <c r="APK9" s="305"/>
      <c r="APL9" s="305"/>
      <c r="APM9" s="305"/>
      <c r="APN9" s="305"/>
      <c r="APO9" s="305"/>
      <c r="APP9" s="305"/>
      <c r="APQ9" s="305"/>
      <c r="APR9" s="305"/>
      <c r="APS9" s="305"/>
      <c r="APT9" s="305"/>
      <c r="APU9" s="305"/>
      <c r="APV9" s="305"/>
      <c r="APW9" s="305"/>
      <c r="APX9" s="305"/>
      <c r="APY9" s="305"/>
      <c r="APZ9" s="305"/>
      <c r="AQA9" s="305"/>
      <c r="AQB9" s="305"/>
      <c r="AQC9" s="305"/>
      <c r="AQD9" s="305"/>
      <c r="AQE9" s="305"/>
      <c r="AQF9" s="305"/>
      <c r="AQG9" s="305"/>
      <c r="AQH9" s="305"/>
      <c r="AQI9" s="305"/>
      <c r="AQJ9" s="305"/>
      <c r="AQK9" s="305"/>
      <c r="AQL9" s="305"/>
      <c r="AQM9" s="305"/>
      <c r="AQN9" s="305"/>
      <c r="AQO9" s="305"/>
      <c r="AQP9" s="305"/>
      <c r="AQQ9" s="305"/>
      <c r="AQR9" s="305"/>
      <c r="AQS9" s="305"/>
      <c r="AQT9" s="305"/>
      <c r="AQU9" s="305"/>
      <c r="AQV9" s="305"/>
      <c r="AQW9" s="305"/>
      <c r="AQX9" s="305"/>
      <c r="AQY9" s="305"/>
      <c r="AQZ9" s="305"/>
      <c r="ARA9" s="305"/>
      <c r="ARB9" s="305"/>
      <c r="ARC9" s="305"/>
      <c r="ARD9" s="305"/>
      <c r="ARE9" s="305"/>
      <c r="ARF9" s="305"/>
      <c r="ARG9" s="305"/>
      <c r="ARH9" s="305"/>
      <c r="ARI9" s="305"/>
      <c r="ARJ9" s="305"/>
      <c r="ARK9" s="305"/>
      <c r="ARL9" s="305"/>
      <c r="ARM9" s="305"/>
      <c r="ARN9" s="305"/>
      <c r="ARO9" s="305"/>
      <c r="ARP9" s="305"/>
      <c r="ARQ9" s="305"/>
      <c r="ARR9" s="305"/>
      <c r="ARS9" s="305"/>
      <c r="ART9" s="305"/>
      <c r="ARU9" s="305"/>
      <c r="ARV9" s="305"/>
      <c r="ARW9" s="305"/>
      <c r="ARX9" s="305"/>
      <c r="ARY9" s="305"/>
      <c r="ARZ9" s="305"/>
      <c r="ASA9" s="305"/>
      <c r="ASB9" s="305"/>
      <c r="ASC9" s="305"/>
      <c r="ASD9" s="305"/>
      <c r="ASE9" s="305"/>
      <c r="ASF9" s="305"/>
      <c r="ASG9" s="305"/>
      <c r="ASH9" s="305"/>
      <c r="ASI9" s="305"/>
      <c r="ASJ9" s="305"/>
      <c r="ASK9" s="305"/>
      <c r="ASL9" s="305"/>
      <c r="ASM9" s="305"/>
      <c r="ASN9" s="305"/>
      <c r="ASO9" s="305"/>
      <c r="ASP9" s="305"/>
      <c r="ASQ9" s="305"/>
      <c r="ASR9" s="305"/>
      <c r="ASS9" s="305"/>
      <c r="AST9" s="305"/>
      <c r="ASU9" s="305"/>
      <c r="ASV9" s="305"/>
      <c r="ASW9" s="305"/>
      <c r="ASX9" s="305"/>
      <c r="ASY9" s="305"/>
      <c r="ASZ9" s="305"/>
      <c r="ATA9" s="305"/>
      <c r="ATB9" s="305"/>
      <c r="ATC9" s="305"/>
      <c r="ATD9" s="305"/>
      <c r="ATE9" s="305"/>
      <c r="ATF9" s="305"/>
      <c r="ATG9" s="305"/>
      <c r="ATH9" s="305"/>
      <c r="ATI9" s="305"/>
      <c r="ATJ9" s="305"/>
      <c r="ATK9" s="305"/>
      <c r="ATL9" s="305"/>
      <c r="ATM9" s="305"/>
      <c r="ATN9" s="305"/>
      <c r="ATO9" s="305"/>
      <c r="ATP9" s="305"/>
      <c r="ATQ9" s="305"/>
      <c r="ATR9" s="305"/>
      <c r="ATS9" s="305"/>
      <c r="ATT9" s="305"/>
      <c r="ATU9" s="305"/>
      <c r="ATV9" s="305"/>
      <c r="ATW9" s="305"/>
      <c r="ATX9" s="305"/>
      <c r="ATY9" s="305"/>
      <c r="ATZ9" s="305"/>
      <c r="AUA9" s="305"/>
      <c r="AUB9" s="305"/>
      <c r="AUC9" s="305"/>
      <c r="AUD9" s="305"/>
      <c r="AUE9" s="305"/>
      <c r="AUF9" s="305"/>
      <c r="AUG9" s="305"/>
      <c r="AUH9" s="305"/>
      <c r="AUI9" s="305"/>
      <c r="AUJ9" s="305"/>
      <c r="AUK9" s="305"/>
      <c r="AUL9" s="305"/>
      <c r="AUM9" s="305"/>
      <c r="AUN9" s="305"/>
      <c r="AUO9" s="305"/>
      <c r="AUP9" s="305"/>
      <c r="AUQ9" s="305"/>
      <c r="AUR9" s="305"/>
      <c r="AUS9" s="305"/>
      <c r="AUT9" s="305"/>
      <c r="AUU9" s="305"/>
      <c r="AUV9" s="305"/>
      <c r="AUW9" s="305"/>
      <c r="AUX9" s="305"/>
      <c r="AUY9" s="305"/>
      <c r="AUZ9" s="305"/>
      <c r="AVA9" s="305"/>
      <c r="AVB9" s="305"/>
      <c r="AVC9" s="305"/>
      <c r="AVD9" s="305"/>
      <c r="AVE9" s="305"/>
      <c r="AVF9" s="305"/>
      <c r="AVG9" s="305"/>
      <c r="AVH9" s="305"/>
      <c r="AVI9" s="305"/>
      <c r="AVJ9" s="305"/>
      <c r="AVK9" s="305"/>
      <c r="AVL9" s="305"/>
      <c r="AVM9" s="305"/>
      <c r="AVN9" s="305"/>
      <c r="AVO9" s="305"/>
      <c r="AVP9" s="305"/>
      <c r="AVQ9" s="305"/>
      <c r="AVR9" s="305"/>
      <c r="AVS9" s="305"/>
      <c r="AVT9" s="305"/>
      <c r="AVU9" s="305"/>
      <c r="AVV9" s="305"/>
      <c r="AVW9" s="305"/>
      <c r="AVX9" s="305"/>
      <c r="AVY9" s="305"/>
      <c r="AVZ9" s="305"/>
      <c r="AWA9" s="305"/>
      <c r="AWB9" s="305"/>
      <c r="AWC9" s="305"/>
      <c r="AWD9" s="305"/>
      <c r="AWE9" s="305"/>
      <c r="AWF9" s="305"/>
      <c r="AWG9" s="305"/>
      <c r="AWH9" s="305"/>
      <c r="AWI9" s="305"/>
      <c r="AWJ9" s="305"/>
      <c r="AWK9" s="305"/>
      <c r="AWL9" s="305"/>
      <c r="AWM9" s="305"/>
      <c r="AWN9" s="305"/>
      <c r="AWO9" s="305"/>
      <c r="AWP9" s="305"/>
      <c r="AWQ9" s="305"/>
      <c r="AWR9" s="305"/>
      <c r="AWS9" s="305"/>
      <c r="AWT9" s="305"/>
      <c r="AWU9" s="305"/>
      <c r="AWV9" s="305"/>
      <c r="AWW9" s="305"/>
      <c r="AWX9" s="305"/>
      <c r="AWY9" s="305"/>
      <c r="AWZ9" s="305"/>
      <c r="AXA9" s="305"/>
      <c r="AXB9" s="305"/>
      <c r="AXC9" s="305"/>
      <c r="AXD9" s="305"/>
      <c r="AXE9" s="305"/>
      <c r="AXF9" s="305"/>
      <c r="AXG9" s="305"/>
      <c r="AXH9" s="305"/>
      <c r="AXI9" s="305"/>
      <c r="AXJ9" s="305"/>
      <c r="AXK9" s="305"/>
      <c r="AXL9" s="305"/>
      <c r="AXM9" s="305"/>
      <c r="AXN9" s="305"/>
      <c r="AXO9" s="305"/>
      <c r="AXP9" s="305"/>
      <c r="AXQ9" s="305"/>
      <c r="AXR9" s="305"/>
      <c r="AXS9" s="305"/>
      <c r="AXT9" s="305"/>
      <c r="AXU9" s="305"/>
      <c r="AXV9" s="305"/>
      <c r="AXW9" s="305"/>
      <c r="AXX9" s="305"/>
      <c r="AXY9" s="305"/>
      <c r="AXZ9" s="305"/>
      <c r="AYA9" s="305"/>
      <c r="AYB9" s="305"/>
      <c r="AYC9" s="305"/>
      <c r="AYD9" s="305"/>
      <c r="AYE9" s="305"/>
      <c r="AYF9" s="305"/>
      <c r="AYG9" s="305"/>
      <c r="AYH9" s="305"/>
      <c r="AYI9" s="305"/>
      <c r="AYJ9" s="305"/>
      <c r="AYK9" s="305"/>
      <c r="AYL9" s="305"/>
      <c r="AYM9" s="305"/>
      <c r="AYN9" s="305"/>
      <c r="AYO9" s="305"/>
      <c r="AYP9" s="305"/>
      <c r="AYQ9" s="305"/>
      <c r="AYR9" s="305"/>
      <c r="AYS9" s="305"/>
      <c r="AYT9" s="305"/>
      <c r="AYU9" s="305"/>
      <c r="AYV9" s="305"/>
      <c r="AYW9" s="305"/>
      <c r="AYX9" s="305"/>
      <c r="AYY9" s="305"/>
      <c r="AYZ9" s="305"/>
      <c r="AZA9" s="305"/>
      <c r="AZB9" s="305"/>
      <c r="AZC9" s="305"/>
      <c r="AZD9" s="305"/>
      <c r="AZE9" s="305"/>
      <c r="AZF9" s="305"/>
      <c r="AZG9" s="305"/>
      <c r="AZH9" s="305"/>
      <c r="AZI9" s="305"/>
      <c r="AZJ9" s="305"/>
      <c r="AZK9" s="305"/>
      <c r="AZL9" s="305"/>
      <c r="AZM9" s="305"/>
      <c r="AZN9" s="305"/>
      <c r="AZO9" s="305"/>
      <c r="AZP9" s="305"/>
      <c r="AZQ9" s="305"/>
      <c r="AZR9" s="305"/>
      <c r="AZS9" s="305"/>
      <c r="AZT9" s="305"/>
      <c r="AZU9" s="305"/>
      <c r="AZV9" s="305"/>
      <c r="AZW9" s="305"/>
      <c r="AZX9" s="305"/>
      <c r="AZY9" s="305"/>
      <c r="AZZ9" s="305"/>
      <c r="BAA9" s="305"/>
      <c r="BAB9" s="305"/>
      <c r="BAC9" s="305"/>
      <c r="BAD9" s="305"/>
      <c r="BAE9" s="305"/>
      <c r="BAF9" s="305"/>
      <c r="BAG9" s="305"/>
      <c r="BAH9" s="305"/>
      <c r="BAI9" s="305"/>
      <c r="BAJ9" s="305"/>
      <c r="BAK9" s="305"/>
      <c r="BAL9" s="305"/>
      <c r="BAM9" s="305"/>
      <c r="BAN9" s="305"/>
      <c r="BAO9" s="305"/>
      <c r="BAP9" s="305"/>
      <c r="BAQ9" s="305"/>
      <c r="BAR9" s="305"/>
      <c r="BAS9" s="305"/>
      <c r="BAT9" s="305"/>
      <c r="BAU9" s="305"/>
      <c r="BAV9" s="305"/>
      <c r="BAW9" s="305"/>
      <c r="BAX9" s="305"/>
      <c r="BAY9" s="305"/>
      <c r="BAZ9" s="305"/>
      <c r="BBA9" s="305"/>
      <c r="BBB9" s="305"/>
      <c r="BBC9" s="305"/>
      <c r="BBD9" s="305"/>
      <c r="BBE9" s="305"/>
      <c r="BBF9" s="305"/>
      <c r="BBG9" s="305"/>
      <c r="BBH9" s="305"/>
      <c r="BBI9" s="305"/>
      <c r="BBJ9" s="305"/>
      <c r="BBK9" s="305"/>
      <c r="BBL9" s="305"/>
      <c r="BBM9" s="305"/>
      <c r="BBN9" s="305"/>
      <c r="BBO9" s="305"/>
      <c r="BBP9" s="305"/>
      <c r="BBQ9" s="305"/>
      <c r="BBR9" s="305"/>
      <c r="BBS9" s="305"/>
      <c r="BBT9" s="305"/>
      <c r="BBU9" s="305"/>
      <c r="BBV9" s="305"/>
      <c r="BBW9" s="305"/>
      <c r="BBX9" s="305"/>
      <c r="BBY9" s="305"/>
      <c r="BBZ9" s="305"/>
      <c r="BCA9" s="305"/>
      <c r="BCB9" s="305"/>
      <c r="BCC9" s="305"/>
      <c r="BCD9" s="305"/>
      <c r="BCE9" s="305"/>
      <c r="BCF9" s="305"/>
      <c r="BCG9" s="305"/>
      <c r="BCH9" s="305"/>
      <c r="BCI9" s="305"/>
      <c r="BCJ9" s="305"/>
      <c r="BCK9" s="305"/>
      <c r="BCL9" s="305"/>
      <c r="BCM9" s="305"/>
      <c r="BCN9" s="305"/>
      <c r="BCO9" s="305"/>
      <c r="BCP9" s="305"/>
      <c r="BCQ9" s="305"/>
      <c r="BCR9" s="305"/>
      <c r="BCS9" s="305"/>
      <c r="BCT9" s="305"/>
      <c r="BCU9" s="305"/>
      <c r="BCV9" s="305"/>
      <c r="BCW9" s="305"/>
      <c r="BCX9" s="305"/>
      <c r="BCY9" s="305"/>
      <c r="BCZ9" s="305"/>
      <c r="BDA9" s="305"/>
      <c r="BDB9" s="305"/>
      <c r="BDC9" s="305"/>
      <c r="BDD9" s="305"/>
      <c r="BDE9" s="305"/>
      <c r="BDF9" s="305"/>
      <c r="BDG9" s="305"/>
      <c r="BDH9" s="305"/>
      <c r="BDI9" s="305"/>
      <c r="BDJ9" s="305"/>
      <c r="BDK9" s="305"/>
      <c r="BDL9" s="305"/>
      <c r="BDM9" s="305"/>
      <c r="BDN9" s="305"/>
      <c r="BDO9" s="305"/>
      <c r="BDP9" s="305"/>
      <c r="BDQ9" s="305"/>
      <c r="BDR9" s="305"/>
      <c r="BDS9" s="305"/>
      <c r="BDT9" s="305"/>
      <c r="BDU9" s="305"/>
      <c r="BDV9" s="305"/>
      <c r="BDW9" s="305"/>
      <c r="BDX9" s="305"/>
      <c r="BDY9" s="305"/>
      <c r="BDZ9" s="305"/>
      <c r="BEA9" s="305"/>
      <c r="BEB9" s="305"/>
      <c r="BEC9" s="305"/>
      <c r="BED9" s="305"/>
      <c r="BEE9" s="305"/>
      <c r="BEF9" s="305"/>
      <c r="BEG9" s="305"/>
      <c r="BEH9" s="305"/>
      <c r="BEI9" s="305"/>
      <c r="BEJ9" s="305"/>
      <c r="BEK9" s="305"/>
      <c r="BEL9" s="305"/>
      <c r="BEM9" s="305"/>
      <c r="BEN9" s="305"/>
      <c r="BEO9" s="305"/>
      <c r="BEP9" s="305"/>
      <c r="BEQ9" s="305"/>
      <c r="BER9" s="305"/>
      <c r="BES9" s="305"/>
      <c r="BET9" s="305"/>
      <c r="BEU9" s="305"/>
      <c r="BEV9" s="305"/>
      <c r="BEW9" s="305"/>
      <c r="BEX9" s="305"/>
      <c r="BEY9" s="305"/>
      <c r="BEZ9" s="305"/>
      <c r="BFA9" s="305"/>
      <c r="BFB9" s="305"/>
      <c r="BFC9" s="305"/>
      <c r="BFD9" s="305"/>
      <c r="BFE9" s="305"/>
      <c r="BFF9" s="305"/>
      <c r="BFG9" s="305"/>
      <c r="BFH9" s="305"/>
      <c r="BFI9" s="305"/>
      <c r="BFJ9" s="305"/>
      <c r="BFK9" s="305"/>
      <c r="BFL9" s="305"/>
      <c r="BFM9" s="305"/>
      <c r="BFN9" s="305"/>
      <c r="BFO9" s="305"/>
      <c r="BFP9" s="305"/>
      <c r="BFQ9" s="305"/>
      <c r="BFR9" s="305"/>
      <c r="BFS9" s="305"/>
      <c r="BFT9" s="305"/>
      <c r="BFU9" s="305"/>
      <c r="BFV9" s="305"/>
      <c r="BFW9" s="305"/>
      <c r="BFX9" s="305"/>
      <c r="BFY9" s="305"/>
      <c r="BFZ9" s="305"/>
      <c r="BGA9" s="305"/>
      <c r="BGB9" s="305"/>
      <c r="BGC9" s="305"/>
      <c r="BGD9" s="305"/>
      <c r="BGE9" s="305"/>
      <c r="BGF9" s="305"/>
      <c r="BGG9" s="305"/>
      <c r="BGH9" s="305"/>
      <c r="BGI9" s="305"/>
      <c r="BGJ9" s="305"/>
      <c r="BGK9" s="305"/>
      <c r="BGL9" s="305"/>
      <c r="BGM9" s="305"/>
      <c r="BGN9" s="305"/>
      <c r="BGO9" s="305"/>
      <c r="BGP9" s="305"/>
      <c r="BGQ9" s="305"/>
      <c r="BGR9" s="305"/>
      <c r="BGS9" s="305"/>
      <c r="BGT9" s="305"/>
      <c r="BGU9" s="305"/>
      <c r="BGV9" s="305"/>
      <c r="BGW9" s="305"/>
      <c r="BGX9" s="305"/>
      <c r="BGY9" s="305"/>
      <c r="BGZ9" s="305"/>
      <c r="BHA9" s="305"/>
      <c r="BHB9" s="305"/>
      <c r="BHC9" s="305"/>
      <c r="BHD9" s="305"/>
      <c r="BHE9" s="305"/>
      <c r="BHF9" s="305"/>
      <c r="BHG9" s="305"/>
      <c r="BHH9" s="305"/>
      <c r="BHI9" s="305"/>
      <c r="BHJ9" s="305"/>
      <c r="BHK9" s="305"/>
      <c r="BHL9" s="305"/>
      <c r="BHM9" s="305"/>
      <c r="BHN9" s="305"/>
      <c r="BHO9" s="305"/>
      <c r="BHP9" s="305"/>
      <c r="BHQ9" s="305"/>
      <c r="BHR9" s="305"/>
      <c r="BHS9" s="305"/>
      <c r="BHT9" s="305"/>
      <c r="BHU9" s="305"/>
      <c r="BHV9" s="305"/>
      <c r="BHW9" s="305"/>
      <c r="BHX9" s="305"/>
      <c r="BHY9" s="305"/>
      <c r="BHZ9" s="305"/>
      <c r="BIA9" s="305"/>
      <c r="BIB9" s="305"/>
      <c r="BIC9" s="305"/>
      <c r="BID9" s="305"/>
      <c r="BIE9" s="305"/>
      <c r="BIF9" s="305"/>
      <c r="BIG9" s="305"/>
      <c r="BIH9" s="305"/>
      <c r="BII9" s="305"/>
      <c r="BIJ9" s="305"/>
      <c r="BIK9" s="305"/>
      <c r="BIL9" s="305"/>
      <c r="BIM9" s="305"/>
      <c r="BIN9" s="305"/>
      <c r="BIO9" s="305"/>
      <c r="BIP9" s="305"/>
      <c r="BIQ9" s="305"/>
      <c r="BIR9" s="305"/>
      <c r="BIS9" s="305"/>
      <c r="BIT9" s="305"/>
      <c r="BIU9" s="305"/>
      <c r="BIV9" s="305"/>
      <c r="BIW9" s="305"/>
      <c r="BIX9" s="305"/>
      <c r="BIY9" s="305"/>
      <c r="BIZ9" s="305"/>
      <c r="BJA9" s="305"/>
      <c r="BJB9" s="305"/>
      <c r="BJC9" s="305"/>
      <c r="BJD9" s="305"/>
      <c r="BJE9" s="305"/>
      <c r="BJF9" s="305"/>
      <c r="BJG9" s="305"/>
      <c r="BJH9" s="305"/>
      <c r="BJI9" s="305"/>
      <c r="BJJ9" s="305"/>
      <c r="BJK9" s="305"/>
      <c r="BJL9" s="305"/>
      <c r="BJM9" s="305"/>
      <c r="BJN9" s="305"/>
      <c r="BJO9" s="305"/>
      <c r="BJP9" s="305"/>
      <c r="BJQ9" s="305"/>
      <c r="BJR9" s="305"/>
      <c r="BJS9" s="305"/>
      <c r="BJT9" s="305"/>
      <c r="BJU9" s="305"/>
      <c r="BJV9" s="305"/>
      <c r="BJW9" s="305"/>
      <c r="BJX9" s="305"/>
      <c r="BJY9" s="305"/>
      <c r="BJZ9" s="305"/>
      <c r="BKA9" s="305"/>
      <c r="BKB9" s="305"/>
      <c r="BKC9" s="305"/>
      <c r="BKD9" s="305"/>
      <c r="BKE9" s="305"/>
      <c r="BKF9" s="305"/>
      <c r="BKG9" s="305"/>
      <c r="BKH9" s="305"/>
      <c r="BKI9" s="305"/>
      <c r="BKJ9" s="305"/>
      <c r="BKK9" s="305"/>
      <c r="BKL9" s="305"/>
      <c r="BKM9" s="305"/>
      <c r="BKN9" s="305"/>
      <c r="BKO9" s="305"/>
      <c r="BKP9" s="305"/>
      <c r="BKQ9" s="305"/>
      <c r="BKR9" s="305"/>
      <c r="BKS9" s="305"/>
      <c r="BKT9" s="305"/>
      <c r="BKU9" s="305"/>
      <c r="BKV9" s="305"/>
      <c r="BKW9" s="305"/>
      <c r="BKX9" s="305"/>
      <c r="BKY9" s="305"/>
      <c r="BKZ9" s="305"/>
      <c r="BLA9" s="305"/>
      <c r="BLB9" s="305"/>
      <c r="BLC9" s="305"/>
      <c r="BLD9" s="305"/>
      <c r="BLE9" s="305"/>
      <c r="BLF9" s="305"/>
      <c r="BLG9" s="305"/>
      <c r="BLH9" s="305"/>
      <c r="BLI9" s="305"/>
      <c r="BLJ9" s="305"/>
      <c r="BLK9" s="305"/>
      <c r="BLL9" s="305"/>
      <c r="BLM9" s="305"/>
      <c r="BLN9" s="305"/>
      <c r="BLO9" s="305"/>
      <c r="BLP9" s="305"/>
      <c r="BLQ9" s="305"/>
      <c r="BLR9" s="305"/>
      <c r="BLS9" s="305"/>
      <c r="BLT9" s="305"/>
      <c r="BLU9" s="305"/>
      <c r="BLV9" s="305"/>
      <c r="BLW9" s="305"/>
      <c r="BLX9" s="305"/>
      <c r="BLY9" s="305"/>
      <c r="BLZ9" s="305"/>
      <c r="BMA9" s="305"/>
      <c r="BMB9" s="305"/>
      <c r="BMC9" s="305"/>
      <c r="BMD9" s="305"/>
      <c r="BME9" s="305"/>
      <c r="BMF9" s="305"/>
      <c r="BMG9" s="305"/>
      <c r="BMH9" s="305"/>
      <c r="BMI9" s="305"/>
      <c r="BMJ9" s="305"/>
      <c r="BMK9" s="305"/>
      <c r="BML9" s="305"/>
      <c r="BMM9" s="305"/>
      <c r="BMN9" s="305"/>
      <c r="BMO9" s="305"/>
      <c r="BMP9" s="305"/>
      <c r="BMQ9" s="305"/>
      <c r="BMR9" s="305"/>
      <c r="BMS9" s="305"/>
      <c r="BMT9" s="305"/>
      <c r="BMU9" s="305"/>
      <c r="BMV9" s="305"/>
      <c r="BMW9" s="305"/>
      <c r="BMX9" s="305"/>
      <c r="BMY9" s="305"/>
      <c r="BMZ9" s="305"/>
      <c r="BNA9" s="305"/>
      <c r="BNB9" s="305"/>
      <c r="BNC9" s="305"/>
      <c r="BND9" s="305"/>
      <c r="BNE9" s="305"/>
      <c r="BNF9" s="305"/>
      <c r="BNG9" s="305"/>
      <c r="BNH9" s="305"/>
      <c r="BNI9" s="305"/>
      <c r="BNJ9" s="305"/>
      <c r="BNK9" s="305"/>
      <c r="BNL9" s="305"/>
      <c r="BNM9" s="305"/>
      <c r="BNN9" s="305"/>
      <c r="BNO9" s="305"/>
      <c r="BNP9" s="305"/>
      <c r="BNQ9" s="305"/>
      <c r="BNR9" s="305"/>
      <c r="BNS9" s="305"/>
      <c r="BNT9" s="305"/>
      <c r="BNU9" s="305"/>
      <c r="BNV9" s="305"/>
      <c r="BNW9" s="305"/>
      <c r="BNX9" s="305"/>
      <c r="BNY9" s="305"/>
      <c r="BNZ9" s="305"/>
      <c r="BOA9" s="305"/>
      <c r="BOB9" s="305"/>
      <c r="BOC9" s="305"/>
      <c r="BOD9" s="305"/>
      <c r="BOE9" s="305"/>
      <c r="BOF9" s="305"/>
      <c r="BOG9" s="305"/>
      <c r="BOH9" s="305"/>
      <c r="BOI9" s="305"/>
      <c r="BOJ9" s="305"/>
      <c r="BOK9" s="305"/>
      <c r="BOL9" s="305"/>
      <c r="BOM9" s="305"/>
      <c r="BON9" s="305"/>
      <c r="BOO9" s="305"/>
      <c r="BOP9" s="305"/>
      <c r="BOQ9" s="305"/>
      <c r="BOR9" s="305"/>
      <c r="BOS9" s="305"/>
      <c r="BOT9" s="305"/>
      <c r="BOU9" s="305"/>
      <c r="BOV9" s="305"/>
      <c r="BOW9" s="305"/>
      <c r="BOX9" s="305"/>
      <c r="BOY9" s="305"/>
      <c r="BOZ9" s="305"/>
      <c r="BPA9" s="305"/>
      <c r="BPB9" s="305"/>
      <c r="BPC9" s="305"/>
      <c r="BPD9" s="305"/>
      <c r="BPE9" s="305"/>
      <c r="BPF9" s="305"/>
      <c r="BPG9" s="305"/>
      <c r="BPH9" s="305"/>
      <c r="BPI9" s="305"/>
      <c r="BPJ9" s="305"/>
      <c r="BPK9" s="305"/>
      <c r="BPL9" s="305"/>
      <c r="BPM9" s="305"/>
      <c r="BPN9" s="305"/>
      <c r="BPO9" s="305"/>
      <c r="BPP9" s="305"/>
      <c r="BPQ9" s="305"/>
      <c r="BPR9" s="305"/>
      <c r="BPS9" s="305"/>
      <c r="BPT9" s="305"/>
      <c r="BPU9" s="305"/>
      <c r="BPV9" s="305"/>
      <c r="BPW9" s="305"/>
      <c r="BPX9" s="305"/>
      <c r="BPY9" s="305"/>
      <c r="BPZ9" s="305"/>
      <c r="BQA9" s="305"/>
      <c r="BQB9" s="305"/>
      <c r="BQC9" s="305"/>
      <c r="BQD9" s="305"/>
      <c r="BQE9" s="305"/>
      <c r="BQF9" s="305"/>
      <c r="BQG9" s="305"/>
      <c r="BQH9" s="305"/>
      <c r="BQI9" s="305"/>
      <c r="BQJ9" s="305"/>
      <c r="BQK9" s="305"/>
      <c r="BQL9" s="305"/>
      <c r="BQM9" s="305"/>
      <c r="BQN9" s="305"/>
      <c r="BQO9" s="305"/>
      <c r="BQP9" s="305"/>
      <c r="BQQ9" s="305"/>
      <c r="BQR9" s="305"/>
      <c r="BQS9" s="305"/>
      <c r="BQT9" s="305"/>
      <c r="BQU9" s="305"/>
      <c r="BQV9" s="305"/>
      <c r="BQW9" s="305"/>
      <c r="BQX9" s="305"/>
      <c r="BQY9" s="305"/>
      <c r="BQZ9" s="305"/>
      <c r="BRA9" s="305"/>
      <c r="BRB9" s="305"/>
      <c r="BRC9" s="305"/>
      <c r="BRD9" s="305"/>
      <c r="BRE9" s="305"/>
      <c r="BRF9" s="305"/>
      <c r="BRG9" s="305"/>
      <c r="BRH9" s="305"/>
      <c r="BRI9" s="305"/>
      <c r="BRJ9" s="305"/>
      <c r="BRK9" s="305"/>
      <c r="BRL9" s="305"/>
      <c r="BRM9" s="305"/>
      <c r="BRN9" s="305"/>
      <c r="BRO9" s="305"/>
      <c r="BRP9" s="305"/>
      <c r="BRQ9" s="305"/>
      <c r="BRR9" s="305"/>
      <c r="BRS9" s="305"/>
      <c r="BRT9" s="305"/>
      <c r="BRU9" s="305"/>
      <c r="BRV9" s="305"/>
      <c r="BRW9" s="305"/>
      <c r="BRX9" s="305"/>
      <c r="BRY9" s="305"/>
      <c r="BRZ9" s="305"/>
      <c r="BSA9" s="305"/>
      <c r="BSB9" s="305"/>
      <c r="BSC9" s="305"/>
      <c r="BSD9" s="305"/>
      <c r="BSE9" s="305"/>
      <c r="BSF9" s="305"/>
      <c r="BSG9" s="305"/>
      <c r="BSH9" s="305"/>
      <c r="BSI9" s="305"/>
      <c r="BSJ9" s="305"/>
      <c r="BSK9" s="305"/>
      <c r="BSL9" s="305"/>
      <c r="BSM9" s="305"/>
      <c r="BSN9" s="305"/>
      <c r="BSO9" s="305"/>
      <c r="BSP9" s="305"/>
      <c r="BSQ9" s="305"/>
      <c r="BSR9" s="305"/>
      <c r="BSS9" s="305"/>
      <c r="BST9" s="305"/>
      <c r="BSU9" s="305"/>
      <c r="BSV9" s="305"/>
      <c r="BSW9" s="305"/>
      <c r="BSX9" s="305"/>
      <c r="BSY9" s="305"/>
      <c r="BSZ9" s="305"/>
      <c r="BTA9" s="305"/>
      <c r="BTB9" s="305"/>
      <c r="BTC9" s="305"/>
      <c r="BTD9" s="305"/>
      <c r="BTE9" s="305"/>
      <c r="BTF9" s="305"/>
      <c r="BTG9" s="305"/>
      <c r="BTH9" s="305"/>
      <c r="BTI9" s="305"/>
      <c r="BTJ9" s="305"/>
      <c r="BTK9" s="305"/>
      <c r="BTL9" s="305"/>
      <c r="BTM9" s="305"/>
      <c r="BTN9" s="305"/>
      <c r="BTO9" s="305"/>
      <c r="BTP9" s="305"/>
      <c r="BTQ9" s="305"/>
      <c r="BTR9" s="305"/>
      <c r="BTS9" s="305"/>
      <c r="BTT9" s="305"/>
      <c r="BTU9" s="305"/>
      <c r="BTV9" s="305"/>
      <c r="BTW9" s="305"/>
      <c r="BTX9" s="305"/>
      <c r="BTY9" s="305"/>
      <c r="BTZ9" s="305"/>
      <c r="BUA9" s="305"/>
      <c r="BUB9" s="305"/>
      <c r="BUC9" s="305"/>
      <c r="BUD9" s="305"/>
      <c r="BUE9" s="305"/>
      <c r="BUF9" s="305"/>
      <c r="BUG9" s="305"/>
      <c r="BUH9" s="305"/>
      <c r="BUI9" s="305"/>
      <c r="BUJ9" s="305"/>
      <c r="BUK9" s="305"/>
      <c r="BUL9" s="305"/>
      <c r="BUM9" s="305"/>
      <c r="BUN9" s="305"/>
      <c r="BUO9" s="305"/>
      <c r="BUP9" s="305"/>
      <c r="BUQ9" s="305"/>
      <c r="BUR9" s="305"/>
      <c r="BUS9" s="305"/>
      <c r="BUT9" s="305"/>
      <c r="BUU9" s="305"/>
      <c r="BUV9" s="305"/>
      <c r="BUW9" s="305"/>
      <c r="BUX9" s="305"/>
      <c r="BUY9" s="305"/>
      <c r="BUZ9" s="305"/>
      <c r="BVA9" s="305"/>
      <c r="BVB9" s="305"/>
      <c r="BVC9" s="305"/>
      <c r="BVD9" s="305"/>
      <c r="BVE9" s="305"/>
      <c r="BVF9" s="305"/>
      <c r="BVG9" s="305"/>
      <c r="BVH9" s="305"/>
      <c r="BVI9" s="305"/>
      <c r="BVJ9" s="305"/>
      <c r="BVK9" s="305"/>
      <c r="BVL9" s="305"/>
      <c r="BVM9" s="305"/>
      <c r="BVN9" s="305"/>
      <c r="BVO9" s="305"/>
      <c r="BVP9" s="305"/>
      <c r="BVQ9" s="305"/>
      <c r="BVR9" s="305"/>
      <c r="BVS9" s="305"/>
      <c r="BVT9" s="305"/>
      <c r="BVU9" s="305"/>
      <c r="BVV9" s="305"/>
      <c r="BVW9" s="305"/>
      <c r="BVX9" s="305"/>
      <c r="BVY9" s="305"/>
      <c r="BVZ9" s="305"/>
      <c r="BWA9" s="305"/>
      <c r="BWB9" s="305"/>
      <c r="BWC9" s="305"/>
      <c r="BWD9" s="305"/>
      <c r="BWE9" s="305"/>
      <c r="BWF9" s="305"/>
      <c r="BWG9" s="305"/>
      <c r="BWH9" s="305"/>
      <c r="BWI9" s="305"/>
      <c r="BWJ9" s="305"/>
      <c r="BWK9" s="305"/>
      <c r="BWL9" s="305"/>
      <c r="BWM9" s="305"/>
      <c r="BWN9" s="305"/>
      <c r="BWO9" s="305"/>
      <c r="BWP9" s="305"/>
      <c r="BWQ9" s="305"/>
      <c r="BWR9" s="305"/>
      <c r="BWS9" s="305"/>
      <c r="BWT9" s="305"/>
      <c r="BWU9" s="305"/>
      <c r="BWV9" s="305"/>
      <c r="BWW9" s="305"/>
      <c r="BWX9" s="305"/>
      <c r="BWY9" s="305"/>
      <c r="BWZ9" s="305"/>
      <c r="BXA9" s="305"/>
      <c r="BXB9" s="305"/>
      <c r="BXC9" s="305"/>
      <c r="BXD9" s="305"/>
      <c r="BXE9" s="305"/>
      <c r="BXF9" s="305"/>
      <c r="BXG9" s="305"/>
      <c r="BXH9" s="305"/>
      <c r="BXI9" s="305"/>
      <c r="BXJ9" s="305"/>
      <c r="BXK9" s="305"/>
      <c r="BXL9" s="305"/>
      <c r="BXM9" s="305"/>
      <c r="BXN9" s="305"/>
      <c r="BXO9" s="305"/>
      <c r="BXP9" s="305"/>
      <c r="BXQ9" s="305"/>
      <c r="BXR9" s="305"/>
      <c r="BXS9" s="305"/>
      <c r="BXT9" s="305"/>
      <c r="BXU9" s="305"/>
      <c r="BXV9" s="305"/>
      <c r="BXW9" s="305"/>
      <c r="BXX9" s="305"/>
      <c r="BXY9" s="305"/>
      <c r="BXZ9" s="305"/>
      <c r="BYA9" s="305"/>
      <c r="BYB9" s="305"/>
      <c r="BYC9" s="305"/>
      <c r="BYD9" s="305"/>
      <c r="BYE9" s="305"/>
      <c r="BYF9" s="305"/>
      <c r="BYG9" s="305"/>
      <c r="BYH9" s="305"/>
      <c r="BYI9" s="305"/>
      <c r="BYJ9" s="305"/>
      <c r="BYK9" s="305"/>
      <c r="BYL9" s="305"/>
      <c r="BYM9" s="305"/>
      <c r="BYN9" s="305"/>
      <c r="BYO9" s="305"/>
      <c r="BYP9" s="305"/>
      <c r="BYQ9" s="305"/>
    </row>
    <row r="10" spans="1:2019" s="301" customFormat="1" ht="15" hidden="1" customHeight="1" x14ac:dyDescent="0.3">
      <c r="A10" s="631"/>
      <c r="B10" s="282" t="s">
        <v>694</v>
      </c>
      <c r="C10" s="599"/>
      <c r="D10" s="631"/>
      <c r="E10" s="631"/>
      <c r="F10" s="631"/>
      <c r="G10" s="282" t="s">
        <v>700</v>
      </c>
      <c r="H10" s="675" t="s">
        <v>2607</v>
      </c>
      <c r="I10" s="676"/>
      <c r="J10" s="676"/>
      <c r="K10" s="676"/>
      <c r="L10" s="303"/>
      <c r="M10" s="303"/>
      <c r="N10" s="303"/>
      <c r="O10" s="316" t="s">
        <v>1118</v>
      </c>
      <c r="P10" s="630" t="s">
        <v>154</v>
      </c>
      <c r="Q10" s="631"/>
      <c r="R10" s="305"/>
      <c r="S10" s="306"/>
      <c r="T10" s="306"/>
      <c r="U10" s="306"/>
      <c r="V10" s="306"/>
      <c r="W10" s="306"/>
      <c r="X10" s="309"/>
      <c r="Y10" s="305"/>
      <c r="Z10" s="305"/>
      <c r="AA10" s="305"/>
      <c r="AB10" s="631"/>
      <c r="AC10" s="631"/>
      <c r="AD10" s="631"/>
      <c r="AE10" s="282"/>
      <c r="AF10" s="306"/>
      <c r="AG10" s="310"/>
      <c r="AH10" s="632"/>
      <c r="AI10" s="305"/>
      <c r="AJ10" s="305"/>
      <c r="AK10" s="305"/>
      <c r="AL10" s="631"/>
      <c r="AM10" s="631"/>
      <c r="AN10" s="304"/>
      <c r="AO10" s="631"/>
      <c r="AP10" s="631"/>
      <c r="AQ10" s="631"/>
      <c r="AR10" s="305"/>
      <c r="AS10" s="305"/>
      <c r="AT10" s="305"/>
      <c r="AU10" s="305"/>
      <c r="AV10" s="305"/>
      <c r="AW10" s="305"/>
      <c r="AX10" s="305"/>
      <c r="AY10" s="305"/>
      <c r="AZ10" s="305"/>
      <c r="BA10" s="305"/>
      <c r="BB10" s="305"/>
      <c r="BC10" s="305"/>
      <c r="BD10" s="305"/>
      <c r="BE10" s="305"/>
      <c r="BF10" s="305"/>
      <c r="BG10" s="305"/>
      <c r="BH10" s="305"/>
      <c r="BI10" s="305"/>
      <c r="BJ10" s="305"/>
      <c r="BK10" s="305"/>
      <c r="BL10" s="305"/>
      <c r="BM10" s="305"/>
      <c r="BN10" s="305"/>
      <c r="BO10" s="305"/>
      <c r="BP10" s="305"/>
      <c r="BQ10" s="305"/>
      <c r="BR10" s="305"/>
      <c r="BS10" s="305"/>
      <c r="BT10" s="305"/>
      <c r="BU10" s="305"/>
      <c r="BV10" s="305"/>
      <c r="BW10" s="305"/>
      <c r="BX10" s="305"/>
      <c r="BY10" s="305"/>
      <c r="BZ10" s="305"/>
      <c r="CA10" s="305"/>
      <c r="CB10" s="305"/>
      <c r="CC10" s="305"/>
      <c r="CD10" s="305"/>
      <c r="CE10" s="305"/>
      <c r="CF10" s="305"/>
      <c r="CG10" s="305"/>
      <c r="CH10" s="305"/>
      <c r="CI10" s="305"/>
      <c r="CJ10" s="305"/>
      <c r="CK10" s="305"/>
      <c r="CL10" s="305"/>
      <c r="CM10" s="305"/>
      <c r="CN10" s="305"/>
      <c r="CO10" s="305"/>
      <c r="CP10" s="305"/>
      <c r="CQ10" s="305"/>
      <c r="CR10" s="305"/>
      <c r="CS10" s="305"/>
      <c r="CT10" s="305"/>
      <c r="CU10" s="305"/>
      <c r="CV10" s="305"/>
      <c r="CW10" s="305"/>
      <c r="CX10" s="305"/>
      <c r="CY10" s="305"/>
      <c r="CZ10" s="305"/>
      <c r="DA10" s="305"/>
      <c r="DB10" s="305"/>
      <c r="DC10" s="305"/>
      <c r="DD10" s="305"/>
      <c r="DE10" s="305"/>
      <c r="DF10" s="305"/>
      <c r="DG10" s="305"/>
      <c r="DH10" s="305"/>
      <c r="DI10" s="305"/>
      <c r="DJ10" s="305"/>
      <c r="DK10" s="305"/>
      <c r="DL10" s="305"/>
      <c r="DM10" s="305"/>
      <c r="DN10" s="305"/>
      <c r="DO10" s="305"/>
      <c r="DP10" s="305"/>
      <c r="DQ10" s="305"/>
      <c r="DR10" s="305"/>
      <c r="DS10" s="305"/>
      <c r="DT10" s="305"/>
      <c r="DU10" s="305"/>
      <c r="DV10" s="305"/>
      <c r="DW10" s="305"/>
      <c r="DX10" s="305"/>
      <c r="DY10" s="305"/>
      <c r="DZ10" s="305"/>
      <c r="EA10" s="305"/>
      <c r="EB10" s="305"/>
      <c r="EC10" s="305"/>
      <c r="ED10" s="305"/>
      <c r="EE10" s="305"/>
      <c r="EF10" s="305"/>
      <c r="EG10" s="305"/>
      <c r="EH10" s="305"/>
      <c r="EI10" s="305"/>
      <c r="EJ10" s="305"/>
      <c r="EK10" s="305"/>
      <c r="EL10" s="305"/>
      <c r="EM10" s="305"/>
      <c r="EN10" s="305"/>
      <c r="EO10" s="305"/>
      <c r="EP10" s="305"/>
      <c r="EQ10" s="305"/>
      <c r="ER10" s="305"/>
      <c r="ES10" s="305"/>
      <c r="ET10" s="305"/>
      <c r="EU10" s="305"/>
      <c r="EV10" s="305"/>
      <c r="EW10" s="305"/>
      <c r="EX10" s="305"/>
      <c r="EY10" s="305"/>
      <c r="EZ10" s="305"/>
      <c r="FA10" s="305"/>
      <c r="FB10" s="305"/>
      <c r="FC10" s="305"/>
      <c r="FD10" s="305"/>
      <c r="FE10" s="305"/>
      <c r="FF10" s="305"/>
      <c r="FG10" s="305"/>
      <c r="FH10" s="305"/>
      <c r="FI10" s="305"/>
      <c r="FJ10" s="305"/>
      <c r="FK10" s="305"/>
      <c r="FL10" s="305"/>
      <c r="FM10" s="305"/>
      <c r="FN10" s="305"/>
      <c r="FO10" s="305"/>
      <c r="FP10" s="305"/>
      <c r="FQ10" s="305"/>
      <c r="FR10" s="305"/>
      <c r="FS10" s="305"/>
      <c r="FT10" s="305"/>
      <c r="FU10" s="305"/>
      <c r="FV10" s="305"/>
      <c r="FW10" s="305"/>
      <c r="FX10" s="305"/>
      <c r="FY10" s="305"/>
      <c r="FZ10" s="305"/>
      <c r="GA10" s="305"/>
      <c r="GB10" s="305"/>
      <c r="GC10" s="305"/>
      <c r="GD10" s="305"/>
      <c r="GE10" s="305"/>
      <c r="GF10" s="305"/>
      <c r="GG10" s="305"/>
      <c r="GH10" s="305"/>
      <c r="GI10" s="305"/>
      <c r="GJ10" s="305"/>
      <c r="GK10" s="305"/>
      <c r="GL10" s="305"/>
      <c r="GM10" s="305"/>
      <c r="GN10" s="305"/>
      <c r="GO10" s="305"/>
      <c r="GP10" s="305"/>
      <c r="GQ10" s="305"/>
      <c r="GR10" s="305"/>
      <c r="GS10" s="305"/>
      <c r="GT10" s="305"/>
      <c r="GU10" s="305"/>
      <c r="GV10" s="305"/>
      <c r="GW10" s="305"/>
      <c r="GX10" s="305"/>
      <c r="GY10" s="305"/>
      <c r="GZ10" s="305"/>
      <c r="HA10" s="305"/>
      <c r="HB10" s="305"/>
      <c r="HC10" s="305"/>
      <c r="HD10" s="305"/>
      <c r="HE10" s="305"/>
      <c r="HF10" s="305"/>
      <c r="HG10" s="305"/>
      <c r="HH10" s="305"/>
      <c r="HI10" s="305"/>
      <c r="HJ10" s="305"/>
      <c r="HK10" s="305"/>
      <c r="HL10" s="305"/>
      <c r="HM10" s="305"/>
      <c r="HN10" s="305"/>
      <c r="HO10" s="305"/>
      <c r="HP10" s="305"/>
      <c r="HQ10" s="305"/>
      <c r="HR10" s="305"/>
      <c r="HS10" s="305"/>
      <c r="HT10" s="305"/>
      <c r="HU10" s="305"/>
      <c r="HV10" s="305"/>
      <c r="HW10" s="305"/>
      <c r="HX10" s="305"/>
      <c r="HY10" s="305"/>
      <c r="HZ10" s="305"/>
      <c r="IA10" s="305"/>
      <c r="IB10" s="305"/>
      <c r="IC10" s="305"/>
      <c r="ID10" s="305"/>
      <c r="IE10" s="305"/>
      <c r="IF10" s="305"/>
      <c r="IG10" s="305"/>
      <c r="IH10" s="305"/>
      <c r="II10" s="305"/>
      <c r="IJ10" s="305"/>
      <c r="IK10" s="305"/>
      <c r="IL10" s="305"/>
      <c r="IM10" s="305"/>
      <c r="IN10" s="305"/>
      <c r="IO10" s="305"/>
      <c r="IP10" s="305"/>
      <c r="IQ10" s="305"/>
      <c r="IR10" s="305"/>
      <c r="IS10" s="305"/>
      <c r="IT10" s="305"/>
      <c r="IU10" s="305"/>
      <c r="IV10" s="305"/>
      <c r="IW10" s="305"/>
      <c r="IX10" s="305"/>
      <c r="IY10" s="305"/>
      <c r="IZ10" s="305"/>
      <c r="JA10" s="305"/>
      <c r="JB10" s="305"/>
      <c r="JC10" s="305"/>
      <c r="JD10" s="305"/>
      <c r="JE10" s="305"/>
      <c r="JF10" s="305"/>
      <c r="JG10" s="305"/>
      <c r="JH10" s="305"/>
      <c r="JI10" s="305"/>
      <c r="JJ10" s="305"/>
      <c r="JK10" s="305"/>
      <c r="JL10" s="305"/>
      <c r="JM10" s="305"/>
      <c r="JN10" s="305"/>
      <c r="JO10" s="305"/>
      <c r="JP10" s="305"/>
      <c r="JQ10" s="305"/>
      <c r="JR10" s="305"/>
      <c r="JS10" s="305"/>
      <c r="JT10" s="305"/>
      <c r="JU10" s="305"/>
      <c r="JV10" s="305"/>
      <c r="JW10" s="305"/>
      <c r="JX10" s="305"/>
      <c r="JY10" s="305"/>
      <c r="JZ10" s="305"/>
      <c r="KA10" s="305"/>
      <c r="KB10" s="305"/>
      <c r="KC10" s="305"/>
      <c r="KD10" s="305"/>
      <c r="KE10" s="305"/>
      <c r="KF10" s="305"/>
      <c r="KG10" s="305"/>
      <c r="KH10" s="305"/>
      <c r="KI10" s="305"/>
      <c r="KJ10" s="305"/>
      <c r="KK10" s="305"/>
      <c r="KL10" s="305"/>
      <c r="KM10" s="305"/>
      <c r="KN10" s="305"/>
      <c r="KO10" s="305"/>
      <c r="KP10" s="305"/>
      <c r="KQ10" s="305"/>
      <c r="KR10" s="305"/>
      <c r="KS10" s="305"/>
      <c r="KT10" s="305"/>
      <c r="KU10" s="305"/>
      <c r="KV10" s="305"/>
      <c r="KW10" s="305"/>
      <c r="KX10" s="305"/>
      <c r="KY10" s="305"/>
      <c r="KZ10" s="305"/>
      <c r="LA10" s="305"/>
      <c r="LB10" s="305"/>
      <c r="LC10" s="305"/>
      <c r="LD10" s="305"/>
      <c r="LE10" s="305"/>
      <c r="LF10" s="305"/>
      <c r="LG10" s="305"/>
      <c r="LH10" s="305"/>
      <c r="LI10" s="305"/>
      <c r="LJ10" s="305"/>
      <c r="LK10" s="305"/>
      <c r="LL10" s="305"/>
      <c r="LM10" s="305"/>
      <c r="LN10" s="305"/>
      <c r="LO10" s="305"/>
      <c r="LP10" s="305"/>
      <c r="LQ10" s="305"/>
      <c r="LR10" s="305"/>
      <c r="LS10" s="305"/>
      <c r="LT10" s="305"/>
      <c r="LU10" s="305"/>
      <c r="LV10" s="305"/>
      <c r="LW10" s="305"/>
      <c r="LX10" s="305"/>
      <c r="LY10" s="305"/>
      <c r="LZ10" s="305"/>
      <c r="MA10" s="305"/>
      <c r="MB10" s="305"/>
      <c r="MC10" s="305"/>
      <c r="MD10" s="305"/>
      <c r="ME10" s="305"/>
      <c r="MF10" s="305"/>
      <c r="MG10" s="305"/>
      <c r="MH10" s="305"/>
      <c r="MI10" s="305"/>
      <c r="MJ10" s="305"/>
      <c r="MK10" s="305"/>
      <c r="ML10" s="305"/>
      <c r="MM10" s="305"/>
      <c r="MN10" s="305"/>
      <c r="MO10" s="305"/>
      <c r="MP10" s="305"/>
      <c r="MQ10" s="305"/>
      <c r="MR10" s="305"/>
      <c r="MS10" s="305"/>
      <c r="MT10" s="305"/>
      <c r="MU10" s="305"/>
      <c r="MV10" s="305"/>
      <c r="MW10" s="305"/>
      <c r="MX10" s="305"/>
      <c r="MY10" s="305"/>
      <c r="MZ10" s="305"/>
      <c r="NA10" s="305"/>
      <c r="NB10" s="305"/>
      <c r="NC10" s="305"/>
      <c r="ND10" s="305"/>
      <c r="NE10" s="305"/>
      <c r="NF10" s="305"/>
      <c r="NG10" s="305"/>
      <c r="NH10" s="305"/>
      <c r="NI10" s="305"/>
      <c r="NJ10" s="305"/>
      <c r="NK10" s="305"/>
      <c r="NL10" s="305"/>
      <c r="NM10" s="305"/>
      <c r="NN10" s="305"/>
      <c r="NO10" s="305"/>
      <c r="NP10" s="305"/>
      <c r="NQ10" s="305"/>
      <c r="NR10" s="305"/>
      <c r="NS10" s="305"/>
      <c r="NT10" s="305"/>
      <c r="NU10" s="305"/>
      <c r="NV10" s="305"/>
      <c r="NW10" s="305"/>
      <c r="NX10" s="305"/>
      <c r="NY10" s="305"/>
      <c r="NZ10" s="305"/>
      <c r="OA10" s="305"/>
      <c r="OB10" s="305"/>
      <c r="OC10" s="305"/>
      <c r="OD10" s="305"/>
      <c r="OE10" s="305"/>
      <c r="OF10" s="305"/>
      <c r="OG10" s="305"/>
      <c r="OH10" s="305"/>
      <c r="OI10" s="305"/>
      <c r="OJ10" s="305"/>
      <c r="OK10" s="305"/>
      <c r="OL10" s="305"/>
      <c r="OM10" s="305"/>
      <c r="ON10" s="305"/>
      <c r="OO10" s="305"/>
      <c r="OP10" s="305"/>
      <c r="OQ10" s="305"/>
      <c r="OR10" s="305"/>
      <c r="OS10" s="305"/>
      <c r="OT10" s="305"/>
      <c r="OU10" s="305"/>
      <c r="OV10" s="305"/>
      <c r="OW10" s="305"/>
      <c r="OX10" s="305"/>
      <c r="OY10" s="305"/>
      <c r="OZ10" s="305"/>
      <c r="PA10" s="305"/>
      <c r="PB10" s="305"/>
      <c r="PC10" s="305"/>
      <c r="PD10" s="305"/>
      <c r="PE10" s="305"/>
      <c r="PF10" s="305"/>
      <c r="PG10" s="305"/>
      <c r="PH10" s="305"/>
      <c r="PI10" s="305"/>
      <c r="PJ10" s="305"/>
      <c r="PK10" s="305"/>
      <c r="PL10" s="305"/>
      <c r="PM10" s="305"/>
      <c r="PN10" s="305"/>
      <c r="PO10" s="305"/>
      <c r="PP10" s="305"/>
      <c r="PQ10" s="305"/>
      <c r="PR10" s="305"/>
      <c r="PS10" s="305"/>
      <c r="PT10" s="305"/>
      <c r="PU10" s="305"/>
      <c r="PV10" s="305"/>
      <c r="PW10" s="305"/>
      <c r="PX10" s="305"/>
      <c r="PY10" s="305"/>
      <c r="PZ10" s="305"/>
      <c r="QA10" s="305"/>
      <c r="QB10" s="305"/>
      <c r="QC10" s="305"/>
      <c r="QD10" s="305"/>
      <c r="QE10" s="305"/>
      <c r="QF10" s="305"/>
      <c r="QG10" s="305"/>
      <c r="QH10" s="305"/>
      <c r="QI10" s="305"/>
      <c r="QJ10" s="305"/>
      <c r="QK10" s="305"/>
      <c r="QL10" s="305"/>
      <c r="QM10" s="305"/>
      <c r="QN10" s="305"/>
      <c r="QO10" s="305"/>
      <c r="QP10" s="305"/>
      <c r="QQ10" s="305"/>
      <c r="QR10" s="305"/>
      <c r="QS10" s="305"/>
      <c r="QT10" s="305"/>
      <c r="QU10" s="305"/>
      <c r="QV10" s="305"/>
      <c r="QW10" s="305"/>
      <c r="QX10" s="305"/>
      <c r="QY10" s="305"/>
      <c r="QZ10" s="305"/>
      <c r="RA10" s="305"/>
      <c r="RB10" s="305"/>
      <c r="RC10" s="305"/>
      <c r="RD10" s="305"/>
      <c r="RE10" s="305"/>
      <c r="RF10" s="305"/>
      <c r="RG10" s="305"/>
      <c r="RH10" s="305"/>
      <c r="RI10" s="305"/>
      <c r="RJ10" s="305"/>
      <c r="RK10" s="305"/>
      <c r="RL10" s="305"/>
      <c r="RM10" s="305"/>
      <c r="RN10" s="305"/>
      <c r="RO10" s="305"/>
      <c r="RP10" s="305"/>
      <c r="RQ10" s="305"/>
      <c r="RR10" s="305"/>
      <c r="RS10" s="305"/>
      <c r="RT10" s="305"/>
      <c r="RU10" s="305"/>
      <c r="RV10" s="305"/>
      <c r="RW10" s="305"/>
      <c r="RX10" s="305"/>
      <c r="RY10" s="305"/>
      <c r="RZ10" s="305"/>
      <c r="SA10" s="305"/>
      <c r="SB10" s="305"/>
      <c r="SC10" s="305"/>
      <c r="SD10" s="305"/>
      <c r="SE10" s="305"/>
      <c r="SF10" s="305"/>
      <c r="SG10" s="305"/>
      <c r="SH10" s="305"/>
      <c r="SI10" s="305"/>
      <c r="SJ10" s="305"/>
      <c r="SK10" s="305"/>
      <c r="SL10" s="305"/>
      <c r="SM10" s="305"/>
      <c r="SN10" s="305"/>
      <c r="SO10" s="305"/>
      <c r="SP10" s="305"/>
      <c r="SQ10" s="305"/>
      <c r="SR10" s="305"/>
      <c r="SS10" s="305"/>
      <c r="ST10" s="305"/>
      <c r="SU10" s="305"/>
      <c r="SV10" s="305"/>
      <c r="SW10" s="305"/>
      <c r="SX10" s="305"/>
      <c r="SY10" s="305"/>
      <c r="SZ10" s="305"/>
      <c r="TA10" s="305"/>
      <c r="TB10" s="305"/>
      <c r="TC10" s="305"/>
      <c r="TD10" s="305"/>
      <c r="TE10" s="305"/>
      <c r="TF10" s="305"/>
      <c r="TG10" s="305"/>
      <c r="TH10" s="305"/>
      <c r="TI10" s="305"/>
      <c r="TJ10" s="305"/>
      <c r="TK10" s="305"/>
      <c r="TL10" s="305"/>
      <c r="TM10" s="305"/>
      <c r="TN10" s="305"/>
      <c r="TO10" s="305"/>
      <c r="TP10" s="305"/>
      <c r="TQ10" s="305"/>
      <c r="TR10" s="305"/>
      <c r="TS10" s="305"/>
      <c r="TT10" s="305"/>
      <c r="TU10" s="305"/>
      <c r="TV10" s="305"/>
      <c r="TW10" s="305"/>
      <c r="TX10" s="305"/>
      <c r="TY10" s="305"/>
      <c r="TZ10" s="305"/>
      <c r="UA10" s="305"/>
      <c r="UB10" s="305"/>
      <c r="UC10" s="305"/>
      <c r="UD10" s="305"/>
      <c r="UE10" s="305"/>
      <c r="UF10" s="305"/>
      <c r="UG10" s="305"/>
      <c r="UH10" s="305"/>
      <c r="UI10" s="305"/>
      <c r="UJ10" s="305"/>
      <c r="UK10" s="305"/>
      <c r="UL10" s="305"/>
      <c r="UM10" s="305"/>
      <c r="UN10" s="305"/>
      <c r="UO10" s="305"/>
      <c r="UP10" s="305"/>
      <c r="UQ10" s="305"/>
      <c r="UR10" s="305"/>
      <c r="US10" s="305"/>
      <c r="UT10" s="305"/>
      <c r="UU10" s="305"/>
      <c r="UV10" s="305"/>
      <c r="UW10" s="305"/>
      <c r="UX10" s="305"/>
      <c r="UY10" s="305"/>
      <c r="UZ10" s="305"/>
      <c r="VA10" s="305"/>
      <c r="VB10" s="305"/>
      <c r="VC10" s="305"/>
      <c r="VD10" s="305"/>
      <c r="VE10" s="305"/>
      <c r="VF10" s="305"/>
      <c r="VG10" s="305"/>
      <c r="VH10" s="305"/>
      <c r="VI10" s="305"/>
      <c r="VJ10" s="305"/>
      <c r="VK10" s="305"/>
      <c r="VL10" s="305"/>
      <c r="VM10" s="305"/>
      <c r="VN10" s="305"/>
      <c r="VO10" s="305"/>
      <c r="VP10" s="305"/>
      <c r="VQ10" s="305"/>
      <c r="VR10" s="305"/>
      <c r="VS10" s="305"/>
      <c r="VT10" s="305"/>
      <c r="VU10" s="305"/>
      <c r="VV10" s="305"/>
      <c r="VW10" s="305"/>
      <c r="VX10" s="305"/>
      <c r="VY10" s="305"/>
      <c r="VZ10" s="305"/>
      <c r="WA10" s="305"/>
      <c r="WB10" s="305"/>
      <c r="WC10" s="305"/>
      <c r="WD10" s="305"/>
      <c r="WE10" s="305"/>
      <c r="WF10" s="305"/>
      <c r="WG10" s="305"/>
      <c r="WH10" s="305"/>
      <c r="WI10" s="305"/>
      <c r="WJ10" s="305"/>
      <c r="WK10" s="305"/>
      <c r="WL10" s="305"/>
      <c r="WM10" s="305"/>
      <c r="WN10" s="305"/>
      <c r="WO10" s="305"/>
      <c r="WP10" s="305"/>
      <c r="WQ10" s="305"/>
      <c r="WR10" s="305"/>
      <c r="WS10" s="305"/>
      <c r="WT10" s="305"/>
      <c r="WU10" s="305"/>
      <c r="WV10" s="305"/>
      <c r="WW10" s="305"/>
      <c r="WX10" s="305"/>
      <c r="WY10" s="305"/>
      <c r="WZ10" s="305"/>
      <c r="XA10" s="305"/>
      <c r="XB10" s="305"/>
      <c r="XC10" s="305"/>
      <c r="XD10" s="305"/>
      <c r="XE10" s="305"/>
      <c r="XF10" s="305"/>
      <c r="XG10" s="305"/>
      <c r="XH10" s="305"/>
      <c r="XI10" s="305"/>
      <c r="XJ10" s="305"/>
      <c r="XK10" s="305"/>
      <c r="XL10" s="305"/>
      <c r="XM10" s="305"/>
      <c r="XN10" s="305"/>
      <c r="XO10" s="305"/>
      <c r="XP10" s="305"/>
      <c r="XQ10" s="305"/>
      <c r="XR10" s="305"/>
      <c r="XS10" s="305"/>
      <c r="XT10" s="305"/>
      <c r="XU10" s="305"/>
      <c r="XV10" s="305"/>
      <c r="XW10" s="305"/>
      <c r="XX10" s="305"/>
      <c r="XY10" s="305"/>
      <c r="XZ10" s="305"/>
      <c r="YA10" s="305"/>
      <c r="YB10" s="305"/>
      <c r="YC10" s="305"/>
      <c r="YD10" s="305"/>
      <c r="YE10" s="305"/>
      <c r="YF10" s="305"/>
      <c r="YG10" s="305"/>
      <c r="YH10" s="305"/>
      <c r="YI10" s="305"/>
      <c r="YJ10" s="305"/>
      <c r="YK10" s="305"/>
      <c r="YL10" s="305"/>
      <c r="YM10" s="305"/>
      <c r="YN10" s="305"/>
      <c r="YO10" s="305"/>
      <c r="YP10" s="305"/>
      <c r="YQ10" s="305"/>
      <c r="YR10" s="305"/>
      <c r="YS10" s="305"/>
      <c r="YT10" s="305"/>
      <c r="YU10" s="305"/>
      <c r="YV10" s="305"/>
      <c r="YW10" s="305"/>
      <c r="YX10" s="305"/>
      <c r="YY10" s="305"/>
      <c r="YZ10" s="305"/>
      <c r="ZA10" s="305"/>
      <c r="ZB10" s="305"/>
      <c r="ZC10" s="305"/>
      <c r="ZD10" s="305"/>
      <c r="ZE10" s="305"/>
      <c r="ZF10" s="305"/>
      <c r="ZG10" s="305"/>
      <c r="ZH10" s="305"/>
      <c r="ZI10" s="305"/>
      <c r="ZJ10" s="305"/>
      <c r="ZK10" s="305"/>
      <c r="ZL10" s="305"/>
      <c r="ZM10" s="305"/>
      <c r="ZN10" s="305"/>
      <c r="ZO10" s="305"/>
      <c r="ZP10" s="305"/>
      <c r="ZQ10" s="305"/>
      <c r="ZR10" s="305"/>
      <c r="ZS10" s="305"/>
      <c r="ZT10" s="305"/>
      <c r="ZU10" s="305"/>
      <c r="ZV10" s="305"/>
      <c r="ZW10" s="305"/>
      <c r="ZX10" s="305"/>
      <c r="ZY10" s="305"/>
      <c r="ZZ10" s="305"/>
      <c r="AAA10" s="305"/>
      <c r="AAB10" s="305"/>
      <c r="AAC10" s="305"/>
      <c r="AAD10" s="305"/>
      <c r="AAE10" s="305"/>
      <c r="AAF10" s="305"/>
      <c r="AAG10" s="305"/>
      <c r="AAH10" s="305"/>
      <c r="AAI10" s="305"/>
      <c r="AAJ10" s="305"/>
      <c r="AAK10" s="305"/>
      <c r="AAL10" s="305"/>
      <c r="AAM10" s="305"/>
      <c r="AAN10" s="305"/>
      <c r="AAO10" s="305"/>
      <c r="AAP10" s="305"/>
      <c r="AAQ10" s="305"/>
      <c r="AAR10" s="305"/>
      <c r="AAS10" s="305"/>
      <c r="AAT10" s="305"/>
      <c r="AAU10" s="305"/>
      <c r="AAV10" s="305"/>
      <c r="AAW10" s="305"/>
      <c r="AAX10" s="305"/>
      <c r="AAY10" s="305"/>
      <c r="AAZ10" s="305"/>
      <c r="ABA10" s="305"/>
      <c r="ABB10" s="305"/>
      <c r="ABC10" s="305"/>
      <c r="ABD10" s="305"/>
      <c r="ABE10" s="305"/>
      <c r="ABF10" s="305"/>
      <c r="ABG10" s="305"/>
      <c r="ABH10" s="305"/>
      <c r="ABI10" s="305"/>
      <c r="ABJ10" s="305"/>
      <c r="ABK10" s="305"/>
      <c r="ABL10" s="305"/>
      <c r="ABM10" s="305"/>
      <c r="ABN10" s="305"/>
      <c r="ABO10" s="305"/>
      <c r="ABP10" s="305"/>
      <c r="ABQ10" s="305"/>
      <c r="ABR10" s="305"/>
      <c r="ABS10" s="305"/>
      <c r="ABT10" s="305"/>
      <c r="ABU10" s="305"/>
      <c r="ABV10" s="305"/>
      <c r="ABW10" s="305"/>
      <c r="ABX10" s="305"/>
      <c r="ABY10" s="305"/>
      <c r="ABZ10" s="305"/>
      <c r="ACA10" s="305"/>
      <c r="ACB10" s="305"/>
      <c r="ACC10" s="305"/>
      <c r="ACD10" s="305"/>
      <c r="ACE10" s="305"/>
      <c r="ACF10" s="305"/>
      <c r="ACG10" s="305"/>
      <c r="ACH10" s="305"/>
      <c r="ACI10" s="305"/>
      <c r="ACJ10" s="305"/>
      <c r="ACK10" s="305"/>
      <c r="ACL10" s="305"/>
      <c r="ACM10" s="305"/>
      <c r="ACN10" s="305"/>
      <c r="ACO10" s="305"/>
      <c r="ACP10" s="305"/>
      <c r="ACQ10" s="305"/>
      <c r="ACR10" s="305"/>
      <c r="ACS10" s="305"/>
      <c r="ACT10" s="305"/>
      <c r="ACU10" s="305"/>
      <c r="ACV10" s="305"/>
      <c r="ACW10" s="305"/>
      <c r="ACX10" s="305"/>
      <c r="ACY10" s="305"/>
      <c r="ACZ10" s="305"/>
      <c r="ADA10" s="305"/>
      <c r="ADB10" s="305"/>
      <c r="ADC10" s="305"/>
      <c r="ADD10" s="305"/>
      <c r="ADE10" s="305"/>
      <c r="ADF10" s="305"/>
      <c r="ADG10" s="305"/>
      <c r="ADH10" s="305"/>
      <c r="ADI10" s="305"/>
      <c r="ADJ10" s="305"/>
      <c r="ADK10" s="305"/>
      <c r="ADL10" s="305"/>
      <c r="ADM10" s="305"/>
      <c r="ADN10" s="305"/>
      <c r="ADO10" s="305"/>
      <c r="ADP10" s="305"/>
      <c r="ADQ10" s="305"/>
      <c r="ADR10" s="305"/>
      <c r="ADS10" s="305"/>
      <c r="ADT10" s="305"/>
      <c r="ADU10" s="305"/>
      <c r="ADV10" s="305"/>
      <c r="ADW10" s="305"/>
      <c r="ADX10" s="305"/>
      <c r="ADY10" s="305"/>
      <c r="ADZ10" s="305"/>
      <c r="AEA10" s="305"/>
      <c r="AEB10" s="305"/>
      <c r="AEC10" s="305"/>
      <c r="AED10" s="305"/>
      <c r="AEE10" s="305"/>
      <c r="AEF10" s="305"/>
      <c r="AEG10" s="305"/>
      <c r="AEH10" s="305"/>
      <c r="AEI10" s="305"/>
      <c r="AEJ10" s="305"/>
      <c r="AEK10" s="305"/>
      <c r="AEL10" s="305"/>
      <c r="AEM10" s="305"/>
      <c r="AEN10" s="305"/>
      <c r="AEO10" s="305"/>
      <c r="AEP10" s="305"/>
      <c r="AEQ10" s="305"/>
      <c r="AER10" s="305"/>
      <c r="AES10" s="305"/>
      <c r="AET10" s="305"/>
      <c r="AEU10" s="305"/>
      <c r="AEV10" s="305"/>
      <c r="AEW10" s="305"/>
      <c r="AEX10" s="305"/>
      <c r="AEY10" s="305"/>
      <c r="AEZ10" s="305"/>
      <c r="AFA10" s="305"/>
      <c r="AFB10" s="305"/>
      <c r="AFC10" s="305"/>
      <c r="AFD10" s="305"/>
      <c r="AFE10" s="305"/>
      <c r="AFF10" s="305"/>
      <c r="AFG10" s="305"/>
      <c r="AFH10" s="305"/>
      <c r="AFI10" s="305"/>
      <c r="AFJ10" s="305"/>
      <c r="AFK10" s="305"/>
      <c r="AFL10" s="305"/>
      <c r="AFM10" s="305"/>
      <c r="AFN10" s="305"/>
      <c r="AFO10" s="305"/>
      <c r="AFP10" s="305"/>
      <c r="AFQ10" s="305"/>
      <c r="AFR10" s="305"/>
      <c r="AFS10" s="305"/>
      <c r="AFT10" s="305"/>
      <c r="AFU10" s="305"/>
      <c r="AFV10" s="305"/>
      <c r="AFW10" s="305"/>
      <c r="AFX10" s="305"/>
      <c r="AFY10" s="305"/>
      <c r="AFZ10" s="305"/>
      <c r="AGA10" s="305"/>
      <c r="AGB10" s="305"/>
      <c r="AGC10" s="305"/>
      <c r="AGD10" s="305"/>
      <c r="AGE10" s="305"/>
      <c r="AGF10" s="305"/>
      <c r="AGG10" s="305"/>
      <c r="AGH10" s="305"/>
      <c r="AGI10" s="305"/>
      <c r="AGJ10" s="305"/>
      <c r="AGK10" s="305"/>
      <c r="AGL10" s="305"/>
      <c r="AGM10" s="305"/>
      <c r="AGN10" s="305"/>
      <c r="AGO10" s="305"/>
      <c r="AGP10" s="305"/>
      <c r="AGQ10" s="305"/>
      <c r="AGR10" s="305"/>
      <c r="AGS10" s="305"/>
      <c r="AGT10" s="305"/>
      <c r="AGU10" s="305"/>
      <c r="AGV10" s="305"/>
      <c r="AGW10" s="305"/>
      <c r="AGX10" s="305"/>
      <c r="AGY10" s="305"/>
      <c r="AGZ10" s="305"/>
      <c r="AHA10" s="305"/>
      <c r="AHB10" s="305"/>
      <c r="AHC10" s="305"/>
      <c r="AHD10" s="305"/>
      <c r="AHE10" s="305"/>
      <c r="AHF10" s="305"/>
      <c r="AHG10" s="305"/>
      <c r="AHH10" s="305"/>
      <c r="AHI10" s="305"/>
      <c r="AHJ10" s="305"/>
      <c r="AHK10" s="305"/>
      <c r="AHL10" s="305"/>
      <c r="AHM10" s="305"/>
      <c r="AHN10" s="305"/>
      <c r="AHO10" s="305"/>
      <c r="AHP10" s="305"/>
      <c r="AHQ10" s="305"/>
      <c r="AHR10" s="305"/>
      <c r="AHS10" s="305"/>
      <c r="AHT10" s="305"/>
      <c r="AHU10" s="305"/>
      <c r="AHV10" s="305"/>
      <c r="AHW10" s="305"/>
      <c r="AHX10" s="305"/>
      <c r="AHY10" s="305"/>
      <c r="AHZ10" s="305"/>
      <c r="AIA10" s="305"/>
      <c r="AIB10" s="305"/>
      <c r="AIC10" s="305"/>
      <c r="AID10" s="305"/>
      <c r="AIE10" s="305"/>
      <c r="AIF10" s="305"/>
      <c r="AIG10" s="305"/>
      <c r="AIH10" s="305"/>
      <c r="AII10" s="305"/>
      <c r="AIJ10" s="305"/>
      <c r="AIK10" s="305"/>
      <c r="AIL10" s="305"/>
      <c r="AIM10" s="305"/>
      <c r="AIN10" s="305"/>
      <c r="AIO10" s="305"/>
      <c r="AIP10" s="305"/>
      <c r="AIQ10" s="305"/>
      <c r="AIR10" s="305"/>
      <c r="AIS10" s="305"/>
      <c r="AIT10" s="305"/>
      <c r="AIU10" s="305"/>
      <c r="AIV10" s="305"/>
      <c r="AIW10" s="305"/>
      <c r="AIX10" s="305"/>
      <c r="AIY10" s="305"/>
      <c r="AIZ10" s="305"/>
      <c r="AJA10" s="305"/>
      <c r="AJB10" s="305"/>
      <c r="AJC10" s="305"/>
      <c r="AJD10" s="305"/>
      <c r="AJE10" s="305"/>
      <c r="AJF10" s="305"/>
      <c r="AJG10" s="305"/>
      <c r="AJH10" s="305"/>
      <c r="AJI10" s="305"/>
      <c r="AJJ10" s="305"/>
      <c r="AJK10" s="305"/>
      <c r="AJL10" s="305"/>
      <c r="AJM10" s="305"/>
      <c r="AJN10" s="305"/>
      <c r="AJO10" s="305"/>
      <c r="AJP10" s="305"/>
      <c r="AJQ10" s="305"/>
      <c r="AJR10" s="305"/>
      <c r="AJS10" s="305"/>
      <c r="AJT10" s="305"/>
      <c r="AJU10" s="305"/>
      <c r="AJV10" s="305"/>
      <c r="AJW10" s="305"/>
      <c r="AJX10" s="305"/>
      <c r="AJY10" s="305"/>
      <c r="AJZ10" s="305"/>
      <c r="AKA10" s="305"/>
      <c r="AKB10" s="305"/>
      <c r="AKC10" s="305"/>
      <c r="AKD10" s="305"/>
      <c r="AKE10" s="305"/>
      <c r="AKF10" s="305"/>
      <c r="AKG10" s="305"/>
      <c r="AKH10" s="305"/>
      <c r="AKI10" s="305"/>
      <c r="AKJ10" s="305"/>
      <c r="AKK10" s="305"/>
      <c r="AKL10" s="305"/>
      <c r="AKM10" s="305"/>
      <c r="AKN10" s="305"/>
      <c r="AKO10" s="305"/>
      <c r="AKP10" s="305"/>
      <c r="AKQ10" s="305"/>
      <c r="AKR10" s="305"/>
      <c r="AKS10" s="305"/>
      <c r="AKT10" s="305"/>
      <c r="AKU10" s="305"/>
      <c r="AKV10" s="305"/>
      <c r="AKW10" s="305"/>
      <c r="AKX10" s="305"/>
      <c r="AKY10" s="305"/>
      <c r="AKZ10" s="305"/>
      <c r="ALA10" s="305"/>
      <c r="ALB10" s="305"/>
      <c r="ALC10" s="305"/>
      <c r="ALD10" s="305"/>
      <c r="ALE10" s="305"/>
      <c r="ALF10" s="305"/>
      <c r="ALG10" s="305"/>
      <c r="ALH10" s="305"/>
      <c r="ALI10" s="305"/>
      <c r="ALJ10" s="305"/>
      <c r="ALK10" s="305"/>
      <c r="ALL10" s="305"/>
      <c r="ALM10" s="305"/>
      <c r="ALN10" s="305"/>
      <c r="ALO10" s="305"/>
      <c r="ALP10" s="305"/>
      <c r="ALQ10" s="305"/>
      <c r="ALR10" s="305"/>
      <c r="ALS10" s="305"/>
      <c r="ALT10" s="305"/>
      <c r="ALU10" s="305"/>
      <c r="ALV10" s="305"/>
      <c r="ALW10" s="305"/>
      <c r="ALX10" s="305"/>
      <c r="ALY10" s="305"/>
      <c r="ALZ10" s="305"/>
      <c r="AMA10" s="305"/>
      <c r="AMB10" s="305"/>
      <c r="AMC10" s="305"/>
      <c r="AMD10" s="305"/>
      <c r="AME10" s="305"/>
      <c r="AMF10" s="305"/>
      <c r="AMG10" s="305"/>
      <c r="AMH10" s="305"/>
      <c r="AMI10" s="305"/>
      <c r="AMJ10" s="305"/>
      <c r="AMK10" s="305"/>
      <c r="AML10" s="305"/>
      <c r="AMM10" s="305"/>
      <c r="AMN10" s="305"/>
      <c r="AMO10" s="305"/>
      <c r="AMP10" s="305"/>
      <c r="AMQ10" s="305"/>
      <c r="AMR10" s="305"/>
      <c r="AMS10" s="305"/>
      <c r="AMT10" s="305"/>
      <c r="AMU10" s="305"/>
      <c r="AMV10" s="305"/>
      <c r="AMW10" s="305"/>
      <c r="AMX10" s="305"/>
      <c r="AMY10" s="305"/>
      <c r="AMZ10" s="305"/>
      <c r="ANA10" s="305"/>
      <c r="ANB10" s="305"/>
      <c r="ANC10" s="305"/>
      <c r="AND10" s="305"/>
      <c r="ANE10" s="305"/>
      <c r="ANF10" s="305"/>
      <c r="ANG10" s="305"/>
      <c r="ANH10" s="305"/>
      <c r="ANI10" s="305"/>
      <c r="ANJ10" s="305"/>
      <c r="ANK10" s="305"/>
      <c r="ANL10" s="305"/>
      <c r="ANM10" s="305"/>
      <c r="ANN10" s="305"/>
      <c r="ANO10" s="305"/>
      <c r="ANP10" s="305"/>
      <c r="ANQ10" s="305"/>
      <c r="ANR10" s="305"/>
      <c r="ANS10" s="305"/>
      <c r="ANT10" s="305"/>
      <c r="ANU10" s="305"/>
      <c r="ANV10" s="305"/>
      <c r="ANW10" s="305"/>
      <c r="ANX10" s="305"/>
      <c r="ANY10" s="305"/>
      <c r="ANZ10" s="305"/>
      <c r="AOA10" s="305"/>
      <c r="AOB10" s="305"/>
      <c r="AOC10" s="305"/>
      <c r="AOD10" s="305"/>
      <c r="AOE10" s="305"/>
      <c r="AOF10" s="305"/>
      <c r="AOG10" s="305"/>
      <c r="AOH10" s="305"/>
      <c r="AOI10" s="305"/>
      <c r="AOJ10" s="305"/>
      <c r="AOK10" s="305"/>
      <c r="AOL10" s="305"/>
      <c r="AOM10" s="305"/>
      <c r="AON10" s="305"/>
      <c r="AOO10" s="305"/>
      <c r="AOP10" s="305"/>
      <c r="AOQ10" s="305"/>
      <c r="AOR10" s="305"/>
      <c r="AOS10" s="305"/>
      <c r="AOT10" s="305"/>
      <c r="AOU10" s="305"/>
      <c r="AOV10" s="305"/>
      <c r="AOW10" s="305"/>
      <c r="AOX10" s="305"/>
      <c r="AOY10" s="305"/>
      <c r="AOZ10" s="305"/>
      <c r="APA10" s="305"/>
      <c r="APB10" s="305"/>
      <c r="APC10" s="305"/>
      <c r="APD10" s="305"/>
      <c r="APE10" s="305"/>
      <c r="APF10" s="305"/>
      <c r="APG10" s="305"/>
      <c r="APH10" s="305"/>
      <c r="API10" s="305"/>
      <c r="APJ10" s="305"/>
      <c r="APK10" s="305"/>
      <c r="APL10" s="305"/>
      <c r="APM10" s="305"/>
      <c r="APN10" s="305"/>
      <c r="APO10" s="305"/>
      <c r="APP10" s="305"/>
      <c r="APQ10" s="305"/>
      <c r="APR10" s="305"/>
      <c r="APS10" s="305"/>
      <c r="APT10" s="305"/>
      <c r="APU10" s="305"/>
      <c r="APV10" s="305"/>
      <c r="APW10" s="305"/>
      <c r="APX10" s="305"/>
      <c r="APY10" s="305"/>
      <c r="APZ10" s="305"/>
      <c r="AQA10" s="305"/>
      <c r="AQB10" s="305"/>
      <c r="AQC10" s="305"/>
      <c r="AQD10" s="305"/>
      <c r="AQE10" s="305"/>
      <c r="AQF10" s="305"/>
      <c r="AQG10" s="305"/>
      <c r="AQH10" s="305"/>
      <c r="AQI10" s="305"/>
      <c r="AQJ10" s="305"/>
      <c r="AQK10" s="305"/>
      <c r="AQL10" s="305"/>
      <c r="AQM10" s="305"/>
      <c r="AQN10" s="305"/>
      <c r="AQO10" s="305"/>
      <c r="AQP10" s="305"/>
      <c r="AQQ10" s="305"/>
      <c r="AQR10" s="305"/>
      <c r="AQS10" s="305"/>
      <c r="AQT10" s="305"/>
      <c r="AQU10" s="305"/>
      <c r="AQV10" s="305"/>
      <c r="AQW10" s="305"/>
      <c r="AQX10" s="305"/>
      <c r="AQY10" s="305"/>
      <c r="AQZ10" s="305"/>
      <c r="ARA10" s="305"/>
      <c r="ARB10" s="305"/>
      <c r="ARC10" s="305"/>
      <c r="ARD10" s="305"/>
      <c r="ARE10" s="305"/>
      <c r="ARF10" s="305"/>
      <c r="ARG10" s="305"/>
      <c r="ARH10" s="305"/>
      <c r="ARI10" s="305"/>
      <c r="ARJ10" s="305"/>
      <c r="ARK10" s="305"/>
      <c r="ARL10" s="305"/>
      <c r="ARM10" s="305"/>
      <c r="ARN10" s="305"/>
      <c r="ARO10" s="305"/>
      <c r="ARP10" s="305"/>
      <c r="ARQ10" s="305"/>
      <c r="ARR10" s="305"/>
      <c r="ARS10" s="305"/>
      <c r="ART10" s="305"/>
      <c r="ARU10" s="305"/>
      <c r="ARV10" s="305"/>
      <c r="ARW10" s="305"/>
      <c r="ARX10" s="305"/>
      <c r="ARY10" s="305"/>
      <c r="ARZ10" s="305"/>
      <c r="ASA10" s="305"/>
      <c r="ASB10" s="305"/>
      <c r="ASC10" s="305"/>
      <c r="ASD10" s="305"/>
      <c r="ASE10" s="305"/>
      <c r="ASF10" s="305"/>
      <c r="ASG10" s="305"/>
      <c r="ASH10" s="305"/>
      <c r="ASI10" s="305"/>
      <c r="ASJ10" s="305"/>
      <c r="ASK10" s="305"/>
      <c r="ASL10" s="305"/>
      <c r="ASM10" s="305"/>
      <c r="ASN10" s="305"/>
      <c r="ASO10" s="305"/>
      <c r="ASP10" s="305"/>
      <c r="ASQ10" s="305"/>
      <c r="ASR10" s="305"/>
      <c r="ASS10" s="305"/>
      <c r="AST10" s="305"/>
      <c r="ASU10" s="305"/>
      <c r="ASV10" s="305"/>
      <c r="ASW10" s="305"/>
      <c r="ASX10" s="305"/>
      <c r="ASY10" s="305"/>
      <c r="ASZ10" s="305"/>
      <c r="ATA10" s="305"/>
      <c r="ATB10" s="305"/>
      <c r="ATC10" s="305"/>
      <c r="ATD10" s="305"/>
      <c r="ATE10" s="305"/>
      <c r="ATF10" s="305"/>
      <c r="ATG10" s="305"/>
      <c r="ATH10" s="305"/>
      <c r="ATI10" s="305"/>
      <c r="ATJ10" s="305"/>
      <c r="ATK10" s="305"/>
      <c r="ATL10" s="305"/>
      <c r="ATM10" s="305"/>
      <c r="ATN10" s="305"/>
      <c r="ATO10" s="305"/>
      <c r="ATP10" s="305"/>
      <c r="ATQ10" s="305"/>
      <c r="ATR10" s="305"/>
      <c r="ATS10" s="305"/>
      <c r="ATT10" s="305"/>
      <c r="ATU10" s="305"/>
      <c r="ATV10" s="305"/>
      <c r="ATW10" s="305"/>
      <c r="ATX10" s="305"/>
      <c r="ATY10" s="305"/>
      <c r="ATZ10" s="305"/>
      <c r="AUA10" s="305"/>
      <c r="AUB10" s="305"/>
      <c r="AUC10" s="305"/>
      <c r="AUD10" s="305"/>
      <c r="AUE10" s="305"/>
      <c r="AUF10" s="305"/>
      <c r="AUG10" s="305"/>
      <c r="AUH10" s="305"/>
      <c r="AUI10" s="305"/>
      <c r="AUJ10" s="305"/>
      <c r="AUK10" s="305"/>
      <c r="AUL10" s="305"/>
      <c r="AUM10" s="305"/>
      <c r="AUN10" s="305"/>
      <c r="AUO10" s="305"/>
      <c r="AUP10" s="305"/>
      <c r="AUQ10" s="305"/>
      <c r="AUR10" s="305"/>
      <c r="AUS10" s="305"/>
      <c r="AUT10" s="305"/>
      <c r="AUU10" s="305"/>
      <c r="AUV10" s="305"/>
      <c r="AUW10" s="305"/>
      <c r="AUX10" s="305"/>
      <c r="AUY10" s="305"/>
      <c r="AUZ10" s="305"/>
      <c r="AVA10" s="305"/>
      <c r="AVB10" s="305"/>
      <c r="AVC10" s="305"/>
      <c r="AVD10" s="305"/>
      <c r="AVE10" s="305"/>
      <c r="AVF10" s="305"/>
      <c r="AVG10" s="305"/>
      <c r="AVH10" s="305"/>
      <c r="AVI10" s="305"/>
      <c r="AVJ10" s="305"/>
      <c r="AVK10" s="305"/>
      <c r="AVL10" s="305"/>
      <c r="AVM10" s="305"/>
      <c r="AVN10" s="305"/>
      <c r="AVO10" s="305"/>
      <c r="AVP10" s="305"/>
      <c r="AVQ10" s="305"/>
      <c r="AVR10" s="305"/>
      <c r="AVS10" s="305"/>
      <c r="AVT10" s="305"/>
      <c r="AVU10" s="305"/>
      <c r="AVV10" s="305"/>
      <c r="AVW10" s="305"/>
      <c r="AVX10" s="305"/>
      <c r="AVY10" s="305"/>
      <c r="AVZ10" s="305"/>
      <c r="AWA10" s="305"/>
      <c r="AWB10" s="305"/>
      <c r="AWC10" s="305"/>
      <c r="AWD10" s="305"/>
      <c r="AWE10" s="305"/>
      <c r="AWF10" s="305"/>
      <c r="AWG10" s="305"/>
      <c r="AWH10" s="305"/>
      <c r="AWI10" s="305"/>
      <c r="AWJ10" s="305"/>
      <c r="AWK10" s="305"/>
      <c r="AWL10" s="305"/>
      <c r="AWM10" s="305"/>
      <c r="AWN10" s="305"/>
      <c r="AWO10" s="305"/>
      <c r="AWP10" s="305"/>
      <c r="AWQ10" s="305"/>
      <c r="AWR10" s="305"/>
      <c r="AWS10" s="305"/>
      <c r="AWT10" s="305"/>
      <c r="AWU10" s="305"/>
      <c r="AWV10" s="305"/>
      <c r="AWW10" s="305"/>
      <c r="AWX10" s="305"/>
      <c r="AWY10" s="305"/>
      <c r="AWZ10" s="305"/>
      <c r="AXA10" s="305"/>
      <c r="AXB10" s="305"/>
      <c r="AXC10" s="305"/>
      <c r="AXD10" s="305"/>
      <c r="AXE10" s="305"/>
      <c r="AXF10" s="305"/>
      <c r="AXG10" s="305"/>
      <c r="AXH10" s="305"/>
      <c r="AXI10" s="305"/>
      <c r="AXJ10" s="305"/>
      <c r="AXK10" s="305"/>
      <c r="AXL10" s="305"/>
      <c r="AXM10" s="305"/>
      <c r="AXN10" s="305"/>
      <c r="AXO10" s="305"/>
      <c r="AXP10" s="305"/>
      <c r="AXQ10" s="305"/>
      <c r="AXR10" s="305"/>
      <c r="AXS10" s="305"/>
      <c r="AXT10" s="305"/>
      <c r="AXU10" s="305"/>
      <c r="AXV10" s="305"/>
      <c r="AXW10" s="305"/>
      <c r="AXX10" s="305"/>
      <c r="AXY10" s="305"/>
      <c r="AXZ10" s="305"/>
      <c r="AYA10" s="305"/>
      <c r="AYB10" s="305"/>
      <c r="AYC10" s="305"/>
      <c r="AYD10" s="305"/>
      <c r="AYE10" s="305"/>
      <c r="AYF10" s="305"/>
      <c r="AYG10" s="305"/>
      <c r="AYH10" s="305"/>
      <c r="AYI10" s="305"/>
      <c r="AYJ10" s="305"/>
      <c r="AYK10" s="305"/>
      <c r="AYL10" s="305"/>
      <c r="AYM10" s="305"/>
      <c r="AYN10" s="305"/>
      <c r="AYO10" s="305"/>
      <c r="AYP10" s="305"/>
      <c r="AYQ10" s="305"/>
      <c r="AYR10" s="305"/>
      <c r="AYS10" s="305"/>
      <c r="AYT10" s="305"/>
      <c r="AYU10" s="305"/>
      <c r="AYV10" s="305"/>
      <c r="AYW10" s="305"/>
      <c r="AYX10" s="305"/>
      <c r="AYY10" s="305"/>
      <c r="AYZ10" s="305"/>
      <c r="AZA10" s="305"/>
      <c r="AZB10" s="305"/>
      <c r="AZC10" s="305"/>
      <c r="AZD10" s="305"/>
      <c r="AZE10" s="305"/>
      <c r="AZF10" s="305"/>
      <c r="AZG10" s="305"/>
      <c r="AZH10" s="305"/>
      <c r="AZI10" s="305"/>
      <c r="AZJ10" s="305"/>
      <c r="AZK10" s="305"/>
      <c r="AZL10" s="305"/>
      <c r="AZM10" s="305"/>
      <c r="AZN10" s="305"/>
      <c r="AZO10" s="305"/>
      <c r="AZP10" s="305"/>
      <c r="AZQ10" s="305"/>
      <c r="AZR10" s="305"/>
      <c r="AZS10" s="305"/>
      <c r="AZT10" s="305"/>
      <c r="AZU10" s="305"/>
      <c r="AZV10" s="305"/>
      <c r="AZW10" s="305"/>
      <c r="AZX10" s="305"/>
      <c r="AZY10" s="305"/>
      <c r="AZZ10" s="305"/>
      <c r="BAA10" s="305"/>
      <c r="BAB10" s="305"/>
      <c r="BAC10" s="305"/>
      <c r="BAD10" s="305"/>
      <c r="BAE10" s="305"/>
      <c r="BAF10" s="305"/>
      <c r="BAG10" s="305"/>
      <c r="BAH10" s="305"/>
      <c r="BAI10" s="305"/>
      <c r="BAJ10" s="305"/>
      <c r="BAK10" s="305"/>
      <c r="BAL10" s="305"/>
      <c r="BAM10" s="305"/>
      <c r="BAN10" s="305"/>
      <c r="BAO10" s="305"/>
      <c r="BAP10" s="305"/>
      <c r="BAQ10" s="305"/>
      <c r="BAR10" s="305"/>
      <c r="BAS10" s="305"/>
      <c r="BAT10" s="305"/>
      <c r="BAU10" s="305"/>
      <c r="BAV10" s="305"/>
      <c r="BAW10" s="305"/>
      <c r="BAX10" s="305"/>
      <c r="BAY10" s="305"/>
      <c r="BAZ10" s="305"/>
      <c r="BBA10" s="305"/>
      <c r="BBB10" s="305"/>
      <c r="BBC10" s="305"/>
      <c r="BBD10" s="305"/>
      <c r="BBE10" s="305"/>
      <c r="BBF10" s="305"/>
      <c r="BBG10" s="305"/>
      <c r="BBH10" s="305"/>
      <c r="BBI10" s="305"/>
      <c r="BBJ10" s="305"/>
      <c r="BBK10" s="305"/>
      <c r="BBL10" s="305"/>
      <c r="BBM10" s="305"/>
      <c r="BBN10" s="305"/>
      <c r="BBO10" s="305"/>
      <c r="BBP10" s="305"/>
      <c r="BBQ10" s="305"/>
      <c r="BBR10" s="305"/>
      <c r="BBS10" s="305"/>
      <c r="BBT10" s="305"/>
      <c r="BBU10" s="305"/>
      <c r="BBV10" s="305"/>
      <c r="BBW10" s="305"/>
      <c r="BBX10" s="305"/>
      <c r="BBY10" s="305"/>
      <c r="BBZ10" s="305"/>
      <c r="BCA10" s="305"/>
      <c r="BCB10" s="305"/>
      <c r="BCC10" s="305"/>
      <c r="BCD10" s="305"/>
      <c r="BCE10" s="305"/>
      <c r="BCF10" s="305"/>
      <c r="BCG10" s="305"/>
      <c r="BCH10" s="305"/>
      <c r="BCI10" s="305"/>
      <c r="BCJ10" s="305"/>
      <c r="BCK10" s="305"/>
      <c r="BCL10" s="305"/>
      <c r="BCM10" s="305"/>
      <c r="BCN10" s="305"/>
      <c r="BCO10" s="305"/>
      <c r="BCP10" s="305"/>
      <c r="BCQ10" s="305"/>
      <c r="BCR10" s="305"/>
      <c r="BCS10" s="305"/>
      <c r="BCT10" s="305"/>
      <c r="BCU10" s="305"/>
      <c r="BCV10" s="305"/>
      <c r="BCW10" s="305"/>
      <c r="BCX10" s="305"/>
      <c r="BCY10" s="305"/>
      <c r="BCZ10" s="305"/>
      <c r="BDA10" s="305"/>
      <c r="BDB10" s="305"/>
      <c r="BDC10" s="305"/>
      <c r="BDD10" s="305"/>
      <c r="BDE10" s="305"/>
      <c r="BDF10" s="305"/>
      <c r="BDG10" s="305"/>
      <c r="BDH10" s="305"/>
      <c r="BDI10" s="305"/>
      <c r="BDJ10" s="305"/>
      <c r="BDK10" s="305"/>
      <c r="BDL10" s="305"/>
      <c r="BDM10" s="305"/>
      <c r="BDN10" s="305"/>
      <c r="BDO10" s="305"/>
      <c r="BDP10" s="305"/>
      <c r="BDQ10" s="305"/>
      <c r="BDR10" s="305"/>
      <c r="BDS10" s="305"/>
      <c r="BDT10" s="305"/>
      <c r="BDU10" s="305"/>
      <c r="BDV10" s="305"/>
      <c r="BDW10" s="305"/>
      <c r="BDX10" s="305"/>
      <c r="BDY10" s="305"/>
      <c r="BDZ10" s="305"/>
      <c r="BEA10" s="305"/>
      <c r="BEB10" s="305"/>
      <c r="BEC10" s="305"/>
      <c r="BED10" s="305"/>
      <c r="BEE10" s="305"/>
      <c r="BEF10" s="305"/>
      <c r="BEG10" s="305"/>
      <c r="BEH10" s="305"/>
      <c r="BEI10" s="305"/>
      <c r="BEJ10" s="305"/>
      <c r="BEK10" s="305"/>
      <c r="BEL10" s="305"/>
      <c r="BEM10" s="305"/>
      <c r="BEN10" s="305"/>
      <c r="BEO10" s="305"/>
      <c r="BEP10" s="305"/>
      <c r="BEQ10" s="305"/>
      <c r="BER10" s="305"/>
      <c r="BES10" s="305"/>
      <c r="BET10" s="305"/>
      <c r="BEU10" s="305"/>
      <c r="BEV10" s="305"/>
      <c r="BEW10" s="305"/>
      <c r="BEX10" s="305"/>
      <c r="BEY10" s="305"/>
      <c r="BEZ10" s="305"/>
      <c r="BFA10" s="305"/>
      <c r="BFB10" s="305"/>
      <c r="BFC10" s="305"/>
      <c r="BFD10" s="305"/>
      <c r="BFE10" s="305"/>
      <c r="BFF10" s="305"/>
      <c r="BFG10" s="305"/>
      <c r="BFH10" s="305"/>
      <c r="BFI10" s="305"/>
      <c r="BFJ10" s="305"/>
      <c r="BFK10" s="305"/>
      <c r="BFL10" s="305"/>
      <c r="BFM10" s="305"/>
      <c r="BFN10" s="305"/>
      <c r="BFO10" s="305"/>
      <c r="BFP10" s="305"/>
      <c r="BFQ10" s="305"/>
      <c r="BFR10" s="305"/>
      <c r="BFS10" s="305"/>
      <c r="BFT10" s="305"/>
      <c r="BFU10" s="305"/>
      <c r="BFV10" s="305"/>
      <c r="BFW10" s="305"/>
      <c r="BFX10" s="305"/>
      <c r="BFY10" s="305"/>
      <c r="BFZ10" s="305"/>
      <c r="BGA10" s="305"/>
      <c r="BGB10" s="305"/>
      <c r="BGC10" s="305"/>
      <c r="BGD10" s="305"/>
      <c r="BGE10" s="305"/>
      <c r="BGF10" s="305"/>
      <c r="BGG10" s="305"/>
      <c r="BGH10" s="305"/>
      <c r="BGI10" s="305"/>
      <c r="BGJ10" s="305"/>
      <c r="BGK10" s="305"/>
      <c r="BGL10" s="305"/>
      <c r="BGM10" s="305"/>
      <c r="BGN10" s="305"/>
      <c r="BGO10" s="305"/>
      <c r="BGP10" s="305"/>
      <c r="BGQ10" s="305"/>
      <c r="BGR10" s="305"/>
      <c r="BGS10" s="305"/>
      <c r="BGT10" s="305"/>
      <c r="BGU10" s="305"/>
      <c r="BGV10" s="305"/>
      <c r="BGW10" s="305"/>
      <c r="BGX10" s="305"/>
      <c r="BGY10" s="305"/>
      <c r="BGZ10" s="305"/>
      <c r="BHA10" s="305"/>
      <c r="BHB10" s="305"/>
      <c r="BHC10" s="305"/>
      <c r="BHD10" s="305"/>
      <c r="BHE10" s="305"/>
      <c r="BHF10" s="305"/>
      <c r="BHG10" s="305"/>
      <c r="BHH10" s="305"/>
      <c r="BHI10" s="305"/>
      <c r="BHJ10" s="305"/>
      <c r="BHK10" s="305"/>
      <c r="BHL10" s="305"/>
      <c r="BHM10" s="305"/>
      <c r="BHN10" s="305"/>
      <c r="BHO10" s="305"/>
      <c r="BHP10" s="305"/>
      <c r="BHQ10" s="305"/>
      <c r="BHR10" s="305"/>
      <c r="BHS10" s="305"/>
      <c r="BHT10" s="305"/>
      <c r="BHU10" s="305"/>
      <c r="BHV10" s="305"/>
      <c r="BHW10" s="305"/>
      <c r="BHX10" s="305"/>
      <c r="BHY10" s="305"/>
      <c r="BHZ10" s="305"/>
      <c r="BIA10" s="305"/>
      <c r="BIB10" s="305"/>
      <c r="BIC10" s="305"/>
      <c r="BID10" s="305"/>
      <c r="BIE10" s="305"/>
      <c r="BIF10" s="305"/>
      <c r="BIG10" s="305"/>
      <c r="BIH10" s="305"/>
      <c r="BII10" s="305"/>
      <c r="BIJ10" s="305"/>
      <c r="BIK10" s="305"/>
      <c r="BIL10" s="305"/>
      <c r="BIM10" s="305"/>
      <c r="BIN10" s="305"/>
      <c r="BIO10" s="305"/>
      <c r="BIP10" s="305"/>
      <c r="BIQ10" s="305"/>
      <c r="BIR10" s="305"/>
      <c r="BIS10" s="305"/>
      <c r="BIT10" s="305"/>
      <c r="BIU10" s="305"/>
      <c r="BIV10" s="305"/>
      <c r="BIW10" s="305"/>
      <c r="BIX10" s="305"/>
      <c r="BIY10" s="305"/>
      <c r="BIZ10" s="305"/>
      <c r="BJA10" s="305"/>
      <c r="BJB10" s="305"/>
      <c r="BJC10" s="305"/>
      <c r="BJD10" s="305"/>
      <c r="BJE10" s="305"/>
      <c r="BJF10" s="305"/>
      <c r="BJG10" s="305"/>
      <c r="BJH10" s="305"/>
      <c r="BJI10" s="305"/>
      <c r="BJJ10" s="305"/>
      <c r="BJK10" s="305"/>
      <c r="BJL10" s="305"/>
      <c r="BJM10" s="305"/>
      <c r="BJN10" s="305"/>
      <c r="BJO10" s="305"/>
      <c r="BJP10" s="305"/>
      <c r="BJQ10" s="305"/>
      <c r="BJR10" s="305"/>
      <c r="BJS10" s="305"/>
      <c r="BJT10" s="305"/>
      <c r="BJU10" s="305"/>
      <c r="BJV10" s="305"/>
      <c r="BJW10" s="305"/>
      <c r="BJX10" s="305"/>
      <c r="BJY10" s="305"/>
      <c r="BJZ10" s="305"/>
      <c r="BKA10" s="305"/>
      <c r="BKB10" s="305"/>
      <c r="BKC10" s="305"/>
      <c r="BKD10" s="305"/>
      <c r="BKE10" s="305"/>
      <c r="BKF10" s="305"/>
      <c r="BKG10" s="305"/>
      <c r="BKH10" s="305"/>
      <c r="BKI10" s="305"/>
      <c r="BKJ10" s="305"/>
      <c r="BKK10" s="305"/>
      <c r="BKL10" s="305"/>
      <c r="BKM10" s="305"/>
      <c r="BKN10" s="305"/>
      <c r="BKO10" s="305"/>
      <c r="BKP10" s="305"/>
      <c r="BKQ10" s="305"/>
      <c r="BKR10" s="305"/>
      <c r="BKS10" s="305"/>
      <c r="BKT10" s="305"/>
      <c r="BKU10" s="305"/>
      <c r="BKV10" s="305"/>
      <c r="BKW10" s="305"/>
      <c r="BKX10" s="305"/>
      <c r="BKY10" s="305"/>
      <c r="BKZ10" s="305"/>
      <c r="BLA10" s="305"/>
      <c r="BLB10" s="305"/>
      <c r="BLC10" s="305"/>
      <c r="BLD10" s="305"/>
      <c r="BLE10" s="305"/>
      <c r="BLF10" s="305"/>
      <c r="BLG10" s="305"/>
      <c r="BLH10" s="305"/>
      <c r="BLI10" s="305"/>
      <c r="BLJ10" s="305"/>
      <c r="BLK10" s="305"/>
      <c r="BLL10" s="305"/>
      <c r="BLM10" s="305"/>
      <c r="BLN10" s="305"/>
      <c r="BLO10" s="305"/>
      <c r="BLP10" s="305"/>
      <c r="BLQ10" s="305"/>
      <c r="BLR10" s="305"/>
      <c r="BLS10" s="305"/>
      <c r="BLT10" s="305"/>
      <c r="BLU10" s="305"/>
      <c r="BLV10" s="305"/>
      <c r="BLW10" s="305"/>
      <c r="BLX10" s="305"/>
      <c r="BLY10" s="305"/>
      <c r="BLZ10" s="305"/>
      <c r="BMA10" s="305"/>
      <c r="BMB10" s="305"/>
      <c r="BMC10" s="305"/>
      <c r="BMD10" s="305"/>
      <c r="BME10" s="305"/>
      <c r="BMF10" s="305"/>
      <c r="BMG10" s="305"/>
      <c r="BMH10" s="305"/>
      <c r="BMI10" s="305"/>
      <c r="BMJ10" s="305"/>
      <c r="BMK10" s="305"/>
      <c r="BML10" s="305"/>
      <c r="BMM10" s="305"/>
      <c r="BMN10" s="305"/>
      <c r="BMO10" s="305"/>
      <c r="BMP10" s="305"/>
      <c r="BMQ10" s="305"/>
      <c r="BMR10" s="305"/>
      <c r="BMS10" s="305"/>
      <c r="BMT10" s="305"/>
      <c r="BMU10" s="305"/>
      <c r="BMV10" s="305"/>
      <c r="BMW10" s="305"/>
      <c r="BMX10" s="305"/>
      <c r="BMY10" s="305"/>
      <c r="BMZ10" s="305"/>
      <c r="BNA10" s="305"/>
      <c r="BNB10" s="305"/>
      <c r="BNC10" s="305"/>
      <c r="BND10" s="305"/>
      <c r="BNE10" s="305"/>
      <c r="BNF10" s="305"/>
      <c r="BNG10" s="305"/>
      <c r="BNH10" s="305"/>
      <c r="BNI10" s="305"/>
      <c r="BNJ10" s="305"/>
      <c r="BNK10" s="305"/>
      <c r="BNL10" s="305"/>
      <c r="BNM10" s="305"/>
      <c r="BNN10" s="305"/>
      <c r="BNO10" s="305"/>
      <c r="BNP10" s="305"/>
      <c r="BNQ10" s="305"/>
      <c r="BNR10" s="305"/>
      <c r="BNS10" s="305"/>
      <c r="BNT10" s="305"/>
      <c r="BNU10" s="305"/>
      <c r="BNV10" s="305"/>
      <c r="BNW10" s="305"/>
      <c r="BNX10" s="305"/>
      <c r="BNY10" s="305"/>
      <c r="BNZ10" s="305"/>
      <c r="BOA10" s="305"/>
      <c r="BOB10" s="305"/>
      <c r="BOC10" s="305"/>
      <c r="BOD10" s="305"/>
      <c r="BOE10" s="305"/>
      <c r="BOF10" s="305"/>
      <c r="BOG10" s="305"/>
      <c r="BOH10" s="305"/>
      <c r="BOI10" s="305"/>
      <c r="BOJ10" s="305"/>
      <c r="BOK10" s="305"/>
      <c r="BOL10" s="305"/>
      <c r="BOM10" s="305"/>
      <c r="BON10" s="305"/>
      <c r="BOO10" s="305"/>
      <c r="BOP10" s="305"/>
      <c r="BOQ10" s="305"/>
      <c r="BOR10" s="305"/>
      <c r="BOS10" s="305"/>
      <c r="BOT10" s="305"/>
      <c r="BOU10" s="305"/>
      <c r="BOV10" s="305"/>
      <c r="BOW10" s="305"/>
      <c r="BOX10" s="305"/>
      <c r="BOY10" s="305"/>
      <c r="BOZ10" s="305"/>
      <c r="BPA10" s="305"/>
      <c r="BPB10" s="305"/>
      <c r="BPC10" s="305"/>
      <c r="BPD10" s="305"/>
      <c r="BPE10" s="305"/>
      <c r="BPF10" s="305"/>
      <c r="BPG10" s="305"/>
      <c r="BPH10" s="305"/>
      <c r="BPI10" s="305"/>
      <c r="BPJ10" s="305"/>
      <c r="BPK10" s="305"/>
      <c r="BPL10" s="305"/>
      <c r="BPM10" s="305"/>
      <c r="BPN10" s="305"/>
      <c r="BPO10" s="305"/>
      <c r="BPP10" s="305"/>
      <c r="BPQ10" s="305"/>
      <c r="BPR10" s="305"/>
      <c r="BPS10" s="305"/>
      <c r="BPT10" s="305"/>
      <c r="BPU10" s="305"/>
      <c r="BPV10" s="305"/>
      <c r="BPW10" s="305"/>
      <c r="BPX10" s="305"/>
      <c r="BPY10" s="305"/>
      <c r="BPZ10" s="305"/>
      <c r="BQA10" s="305"/>
      <c r="BQB10" s="305"/>
      <c r="BQC10" s="305"/>
      <c r="BQD10" s="305"/>
      <c r="BQE10" s="305"/>
      <c r="BQF10" s="305"/>
      <c r="BQG10" s="305"/>
      <c r="BQH10" s="305"/>
      <c r="BQI10" s="305"/>
      <c r="BQJ10" s="305"/>
      <c r="BQK10" s="305"/>
      <c r="BQL10" s="305"/>
      <c r="BQM10" s="305"/>
      <c r="BQN10" s="305"/>
      <c r="BQO10" s="305"/>
      <c r="BQP10" s="305"/>
      <c r="BQQ10" s="305"/>
      <c r="BQR10" s="305"/>
      <c r="BQS10" s="305"/>
      <c r="BQT10" s="305"/>
      <c r="BQU10" s="305"/>
      <c r="BQV10" s="305"/>
      <c r="BQW10" s="305"/>
      <c r="BQX10" s="305"/>
      <c r="BQY10" s="305"/>
      <c r="BQZ10" s="305"/>
      <c r="BRA10" s="305"/>
      <c r="BRB10" s="305"/>
      <c r="BRC10" s="305"/>
      <c r="BRD10" s="305"/>
      <c r="BRE10" s="305"/>
      <c r="BRF10" s="305"/>
      <c r="BRG10" s="305"/>
      <c r="BRH10" s="305"/>
      <c r="BRI10" s="305"/>
      <c r="BRJ10" s="305"/>
      <c r="BRK10" s="305"/>
      <c r="BRL10" s="305"/>
      <c r="BRM10" s="305"/>
      <c r="BRN10" s="305"/>
      <c r="BRO10" s="305"/>
      <c r="BRP10" s="305"/>
      <c r="BRQ10" s="305"/>
      <c r="BRR10" s="305"/>
      <c r="BRS10" s="305"/>
      <c r="BRT10" s="305"/>
      <c r="BRU10" s="305"/>
      <c r="BRV10" s="305"/>
      <c r="BRW10" s="305"/>
      <c r="BRX10" s="305"/>
      <c r="BRY10" s="305"/>
      <c r="BRZ10" s="305"/>
      <c r="BSA10" s="305"/>
      <c r="BSB10" s="305"/>
      <c r="BSC10" s="305"/>
      <c r="BSD10" s="305"/>
      <c r="BSE10" s="305"/>
      <c r="BSF10" s="305"/>
      <c r="BSG10" s="305"/>
      <c r="BSH10" s="305"/>
      <c r="BSI10" s="305"/>
      <c r="BSJ10" s="305"/>
      <c r="BSK10" s="305"/>
      <c r="BSL10" s="305"/>
      <c r="BSM10" s="305"/>
      <c r="BSN10" s="305"/>
      <c r="BSO10" s="305"/>
      <c r="BSP10" s="305"/>
      <c r="BSQ10" s="305"/>
      <c r="BSR10" s="305"/>
      <c r="BSS10" s="305"/>
      <c r="BST10" s="305"/>
      <c r="BSU10" s="305"/>
      <c r="BSV10" s="305"/>
      <c r="BSW10" s="305"/>
      <c r="BSX10" s="305"/>
      <c r="BSY10" s="305"/>
      <c r="BSZ10" s="305"/>
      <c r="BTA10" s="305"/>
      <c r="BTB10" s="305"/>
      <c r="BTC10" s="305"/>
      <c r="BTD10" s="305"/>
      <c r="BTE10" s="305"/>
      <c r="BTF10" s="305"/>
      <c r="BTG10" s="305"/>
      <c r="BTH10" s="305"/>
      <c r="BTI10" s="305"/>
      <c r="BTJ10" s="305"/>
      <c r="BTK10" s="305"/>
      <c r="BTL10" s="305"/>
      <c r="BTM10" s="305"/>
      <c r="BTN10" s="305"/>
      <c r="BTO10" s="305"/>
      <c r="BTP10" s="305"/>
      <c r="BTQ10" s="305"/>
      <c r="BTR10" s="305"/>
      <c r="BTS10" s="305"/>
      <c r="BTT10" s="305"/>
      <c r="BTU10" s="305"/>
      <c r="BTV10" s="305"/>
      <c r="BTW10" s="305"/>
      <c r="BTX10" s="305"/>
      <c r="BTY10" s="305"/>
      <c r="BTZ10" s="305"/>
      <c r="BUA10" s="305"/>
      <c r="BUB10" s="305"/>
      <c r="BUC10" s="305"/>
      <c r="BUD10" s="305"/>
      <c r="BUE10" s="305"/>
      <c r="BUF10" s="305"/>
      <c r="BUG10" s="305"/>
      <c r="BUH10" s="305"/>
      <c r="BUI10" s="305"/>
      <c r="BUJ10" s="305"/>
      <c r="BUK10" s="305"/>
      <c r="BUL10" s="305"/>
      <c r="BUM10" s="305"/>
      <c r="BUN10" s="305"/>
      <c r="BUO10" s="305"/>
      <c r="BUP10" s="305"/>
      <c r="BUQ10" s="305"/>
      <c r="BUR10" s="305"/>
      <c r="BUS10" s="305"/>
      <c r="BUT10" s="305"/>
      <c r="BUU10" s="305"/>
      <c r="BUV10" s="305"/>
      <c r="BUW10" s="305"/>
      <c r="BUX10" s="305"/>
      <c r="BUY10" s="305"/>
      <c r="BUZ10" s="305"/>
      <c r="BVA10" s="305"/>
      <c r="BVB10" s="305"/>
      <c r="BVC10" s="305"/>
      <c r="BVD10" s="305"/>
      <c r="BVE10" s="305"/>
      <c r="BVF10" s="305"/>
      <c r="BVG10" s="305"/>
      <c r="BVH10" s="305"/>
      <c r="BVI10" s="305"/>
      <c r="BVJ10" s="305"/>
      <c r="BVK10" s="305"/>
      <c r="BVL10" s="305"/>
      <c r="BVM10" s="305"/>
      <c r="BVN10" s="305"/>
      <c r="BVO10" s="305"/>
      <c r="BVP10" s="305"/>
      <c r="BVQ10" s="305"/>
      <c r="BVR10" s="305"/>
      <c r="BVS10" s="305"/>
      <c r="BVT10" s="305"/>
      <c r="BVU10" s="305"/>
      <c r="BVV10" s="305"/>
      <c r="BVW10" s="305"/>
      <c r="BVX10" s="305"/>
      <c r="BVY10" s="305"/>
      <c r="BVZ10" s="305"/>
      <c r="BWA10" s="305"/>
      <c r="BWB10" s="305"/>
      <c r="BWC10" s="305"/>
      <c r="BWD10" s="305"/>
      <c r="BWE10" s="305"/>
      <c r="BWF10" s="305"/>
      <c r="BWG10" s="305"/>
      <c r="BWH10" s="305"/>
      <c r="BWI10" s="305"/>
      <c r="BWJ10" s="305"/>
      <c r="BWK10" s="305"/>
      <c r="BWL10" s="305"/>
      <c r="BWM10" s="305"/>
      <c r="BWN10" s="305"/>
      <c r="BWO10" s="305"/>
      <c r="BWP10" s="305"/>
      <c r="BWQ10" s="305"/>
      <c r="BWR10" s="305"/>
      <c r="BWS10" s="305"/>
      <c r="BWT10" s="305"/>
      <c r="BWU10" s="305"/>
      <c r="BWV10" s="305"/>
      <c r="BWW10" s="305"/>
      <c r="BWX10" s="305"/>
      <c r="BWY10" s="305"/>
      <c r="BWZ10" s="305"/>
      <c r="BXA10" s="305"/>
      <c r="BXB10" s="305"/>
      <c r="BXC10" s="305"/>
      <c r="BXD10" s="305"/>
      <c r="BXE10" s="305"/>
      <c r="BXF10" s="305"/>
      <c r="BXG10" s="305"/>
      <c r="BXH10" s="305"/>
      <c r="BXI10" s="305"/>
      <c r="BXJ10" s="305"/>
      <c r="BXK10" s="305"/>
      <c r="BXL10" s="305"/>
      <c r="BXM10" s="305"/>
      <c r="BXN10" s="305"/>
      <c r="BXO10" s="305"/>
      <c r="BXP10" s="305"/>
      <c r="BXQ10" s="305"/>
      <c r="BXR10" s="305"/>
      <c r="BXS10" s="305"/>
      <c r="BXT10" s="305"/>
      <c r="BXU10" s="305"/>
      <c r="BXV10" s="305"/>
      <c r="BXW10" s="305"/>
      <c r="BXX10" s="305"/>
      <c r="BXY10" s="305"/>
      <c r="BXZ10" s="305"/>
      <c r="BYA10" s="305"/>
      <c r="BYB10" s="305"/>
      <c r="BYC10" s="305"/>
      <c r="BYD10" s="305"/>
      <c r="BYE10" s="305"/>
      <c r="BYF10" s="305"/>
      <c r="BYG10" s="305"/>
      <c r="BYH10" s="305"/>
      <c r="BYI10" s="305"/>
      <c r="BYJ10" s="305"/>
      <c r="BYK10" s="305"/>
      <c r="BYL10" s="305"/>
      <c r="BYM10" s="305"/>
      <c r="BYN10" s="305"/>
      <c r="BYO10" s="305"/>
      <c r="BYP10" s="305"/>
      <c r="BYQ10" s="305"/>
    </row>
    <row r="11" spans="1:2019" s="571" customFormat="1" ht="15" hidden="1" customHeight="1" thickBot="1" x14ac:dyDescent="0.3">
      <c r="A11" s="564"/>
      <c r="B11" s="564"/>
      <c r="C11" s="564"/>
      <c r="D11" s="564"/>
      <c r="E11" s="564"/>
      <c r="F11" s="564"/>
      <c r="G11" s="564"/>
      <c r="H11" s="567"/>
      <c r="I11" s="567"/>
      <c r="J11" s="583"/>
      <c r="K11" s="567"/>
      <c r="L11" s="567"/>
      <c r="M11" s="567"/>
      <c r="N11" s="567"/>
      <c r="O11" s="567"/>
      <c r="P11" s="567"/>
      <c r="Q11" s="570"/>
      <c r="R11" s="570"/>
      <c r="S11" s="566"/>
      <c r="T11" s="566"/>
      <c r="U11" s="570"/>
      <c r="V11" s="570"/>
      <c r="W11" s="570"/>
      <c r="X11" s="570"/>
      <c r="Y11" s="566"/>
      <c r="Z11" s="568"/>
      <c r="AA11" s="568"/>
      <c r="AB11" s="570"/>
      <c r="AC11" s="564"/>
      <c r="AD11" s="564"/>
      <c r="AE11" s="564"/>
      <c r="AF11" s="584"/>
      <c r="AG11" s="584"/>
      <c r="AH11" s="629"/>
      <c r="AI11" s="570"/>
      <c r="AJ11" s="570"/>
      <c r="AK11" s="570"/>
      <c r="AL11" s="570"/>
      <c r="AM11" s="570"/>
      <c r="AN11" s="570"/>
      <c r="AO11" s="570"/>
      <c r="AP11" s="570"/>
      <c r="AQ11" s="570"/>
      <c r="AR11" s="570"/>
      <c r="AS11" s="570"/>
      <c r="AT11" s="570"/>
      <c r="AU11" s="570"/>
      <c r="AV11" s="570"/>
      <c r="AW11" s="570"/>
      <c r="AX11" s="570"/>
      <c r="AY11" s="570"/>
      <c r="AZ11" s="570"/>
      <c r="BA11" s="570"/>
      <c r="BB11" s="570"/>
      <c r="BC11" s="570"/>
      <c r="BD11" s="570"/>
      <c r="BE11" s="570"/>
      <c r="BF11" s="570"/>
      <c r="BG11" s="570"/>
      <c r="BH11" s="570"/>
      <c r="BI11" s="570"/>
      <c r="BJ11" s="570"/>
      <c r="BK11" s="570"/>
      <c r="BL11" s="570"/>
      <c r="BM11" s="570"/>
      <c r="BN11" s="570"/>
      <c r="BO11" s="570"/>
      <c r="BP11" s="570"/>
      <c r="BQ11" s="570"/>
      <c r="BR11" s="570"/>
      <c r="BS11" s="570"/>
      <c r="BT11" s="570"/>
      <c r="BU11" s="570"/>
      <c r="BV11" s="570"/>
      <c r="BW11" s="570"/>
      <c r="BX11" s="570"/>
      <c r="BY11" s="570"/>
      <c r="BZ11" s="570"/>
      <c r="CA11" s="570"/>
      <c r="CB11" s="570"/>
      <c r="CC11" s="570"/>
      <c r="CD11" s="570"/>
      <c r="CE11" s="570"/>
      <c r="CF11" s="570"/>
      <c r="CG11" s="570"/>
      <c r="CH11" s="570"/>
      <c r="CI11" s="570"/>
      <c r="CJ11" s="570"/>
      <c r="CK11" s="570"/>
      <c r="CL11" s="570"/>
      <c r="CM11" s="570"/>
      <c r="CN11" s="570"/>
      <c r="CO11" s="570"/>
      <c r="CP11" s="570"/>
      <c r="CQ11" s="570"/>
      <c r="CR11" s="570"/>
      <c r="CS11" s="570"/>
      <c r="CT11" s="570"/>
      <c r="CU11" s="570"/>
      <c r="CV11" s="570"/>
      <c r="CW11" s="570"/>
      <c r="CX11" s="570"/>
      <c r="CY11" s="570"/>
      <c r="CZ11" s="570"/>
      <c r="DA11" s="570"/>
      <c r="DB11" s="570"/>
      <c r="DC11" s="570"/>
      <c r="DD11" s="570"/>
      <c r="DE11" s="570"/>
      <c r="DF11" s="570"/>
      <c r="DG11" s="570"/>
      <c r="DH11" s="570"/>
      <c r="DI11" s="570"/>
      <c r="DJ11" s="570"/>
      <c r="DK11" s="570"/>
      <c r="DL11" s="570"/>
      <c r="DM11" s="570"/>
      <c r="DN11" s="570"/>
      <c r="DO11" s="570"/>
      <c r="DP11" s="570"/>
      <c r="DQ11" s="570"/>
      <c r="DR11" s="570"/>
      <c r="DS11" s="570"/>
      <c r="DT11" s="570"/>
      <c r="DU11" s="570"/>
      <c r="DV11" s="570"/>
      <c r="DW11" s="570"/>
      <c r="DX11" s="570"/>
      <c r="DY11" s="570"/>
      <c r="DZ11" s="570"/>
      <c r="EA11" s="570"/>
      <c r="EB11" s="570"/>
      <c r="EC11" s="570"/>
      <c r="ED11" s="570"/>
      <c r="EE11" s="570"/>
      <c r="EF11" s="570"/>
      <c r="EG11" s="570"/>
      <c r="EH11" s="570"/>
      <c r="EI11" s="570"/>
      <c r="EJ11" s="570"/>
      <c r="EK11" s="570"/>
      <c r="EL11" s="570"/>
      <c r="EM11" s="570"/>
      <c r="EN11" s="570"/>
      <c r="EO11" s="570"/>
      <c r="EP11" s="570"/>
      <c r="EQ11" s="570"/>
      <c r="ER11" s="570"/>
      <c r="ES11" s="570"/>
      <c r="ET11" s="570"/>
      <c r="EU11" s="570"/>
      <c r="EV11" s="570"/>
      <c r="EW11" s="570"/>
      <c r="EX11" s="570"/>
      <c r="EY11" s="570"/>
      <c r="EZ11" s="570"/>
      <c r="FA11" s="570"/>
      <c r="FB11" s="570"/>
      <c r="FC11" s="570"/>
      <c r="FD11" s="570"/>
      <c r="FE11" s="570"/>
      <c r="FF11" s="570"/>
      <c r="FG11" s="570"/>
      <c r="FH11" s="570"/>
      <c r="FI11" s="570"/>
      <c r="FJ11" s="570"/>
      <c r="FK11" s="570"/>
      <c r="FL11" s="570"/>
      <c r="FM11" s="570"/>
      <c r="FN11" s="570"/>
      <c r="FO11" s="570"/>
      <c r="FP11" s="570"/>
      <c r="FQ11" s="570"/>
      <c r="FR11" s="570"/>
      <c r="FS11" s="570"/>
      <c r="FT11" s="570"/>
      <c r="FU11" s="570"/>
      <c r="FV11" s="570"/>
      <c r="FW11" s="570"/>
      <c r="FX11" s="570"/>
      <c r="FY11" s="570"/>
      <c r="FZ11" s="570"/>
      <c r="GA11" s="570"/>
      <c r="GB11" s="570"/>
      <c r="GC11" s="570"/>
      <c r="GD11" s="570"/>
      <c r="GE11" s="570"/>
      <c r="GF11" s="570"/>
      <c r="GG11" s="570"/>
      <c r="GH11" s="570"/>
      <c r="GI11" s="570"/>
      <c r="GJ11" s="570"/>
      <c r="GK11" s="570"/>
      <c r="GL11" s="570"/>
      <c r="GM11" s="570"/>
      <c r="GN11" s="570"/>
      <c r="GO11" s="570"/>
      <c r="GP11" s="570"/>
      <c r="GQ11" s="570"/>
      <c r="GR11" s="570"/>
      <c r="GS11" s="570"/>
      <c r="GT11" s="570"/>
      <c r="GU11" s="570"/>
      <c r="GV11" s="570"/>
      <c r="GW11" s="570"/>
      <c r="GX11" s="570"/>
      <c r="GY11" s="570"/>
      <c r="GZ11" s="570"/>
      <c r="HA11" s="570"/>
      <c r="HB11" s="570"/>
      <c r="HC11" s="570"/>
      <c r="HD11" s="570"/>
      <c r="HE11" s="570"/>
      <c r="HF11" s="570"/>
      <c r="HG11" s="570"/>
      <c r="HH11" s="570"/>
      <c r="HI11" s="570"/>
      <c r="HJ11" s="570"/>
      <c r="HK11" s="570"/>
      <c r="HL11" s="570"/>
      <c r="HM11" s="570"/>
      <c r="HN11" s="570"/>
      <c r="HO11" s="570"/>
      <c r="HP11" s="570"/>
      <c r="HQ11" s="570"/>
      <c r="HR11" s="570"/>
      <c r="HS11" s="570"/>
      <c r="HT11" s="570"/>
      <c r="HU11" s="570"/>
      <c r="HV11" s="570"/>
      <c r="HW11" s="570"/>
      <c r="HX11" s="570"/>
      <c r="HY11" s="570"/>
      <c r="HZ11" s="570"/>
      <c r="IA11" s="570"/>
      <c r="IB11" s="570"/>
      <c r="IC11" s="570"/>
      <c r="ID11" s="570"/>
      <c r="IE11" s="570"/>
      <c r="IF11" s="570"/>
      <c r="IG11" s="570"/>
      <c r="IH11" s="570"/>
      <c r="II11" s="570"/>
      <c r="IJ11" s="570"/>
      <c r="IK11" s="570"/>
      <c r="IL11" s="570"/>
      <c r="IM11" s="570"/>
      <c r="IN11" s="570"/>
      <c r="IO11" s="570"/>
      <c r="IP11" s="570"/>
      <c r="IQ11" s="570"/>
      <c r="IR11" s="570"/>
      <c r="IS11" s="570"/>
      <c r="IT11" s="570"/>
      <c r="IU11" s="570"/>
      <c r="IV11" s="570"/>
      <c r="IW11" s="570"/>
      <c r="IX11" s="570"/>
      <c r="IY11" s="570"/>
      <c r="IZ11" s="570"/>
      <c r="JA11" s="570"/>
      <c r="JB11" s="570"/>
      <c r="JC11" s="570"/>
      <c r="JD11" s="570"/>
      <c r="JE11" s="570"/>
      <c r="JF11" s="570"/>
      <c r="JG11" s="570"/>
      <c r="JH11" s="570"/>
      <c r="JI11" s="570"/>
      <c r="JJ11" s="570"/>
      <c r="JK11" s="570"/>
      <c r="JL11" s="570"/>
      <c r="JM11" s="570"/>
      <c r="JN11" s="570"/>
      <c r="JO11" s="570"/>
      <c r="JP11" s="570"/>
      <c r="JQ11" s="570"/>
      <c r="JR11" s="570"/>
      <c r="JS11" s="570"/>
      <c r="JT11" s="570"/>
      <c r="JU11" s="570"/>
      <c r="JV11" s="570"/>
      <c r="JW11" s="570"/>
      <c r="JX11" s="570"/>
      <c r="JY11" s="570"/>
      <c r="JZ11" s="570"/>
      <c r="KA11" s="570"/>
      <c r="KB11" s="570"/>
      <c r="KC11" s="570"/>
      <c r="KD11" s="570"/>
      <c r="KE11" s="570"/>
      <c r="KF11" s="570"/>
      <c r="KG11" s="570"/>
      <c r="KH11" s="570"/>
      <c r="KI11" s="570"/>
      <c r="KJ11" s="570"/>
      <c r="KK11" s="570"/>
      <c r="KL11" s="570"/>
      <c r="KM11" s="570"/>
      <c r="KN11" s="570"/>
      <c r="KO11" s="570"/>
      <c r="KP11" s="570"/>
      <c r="KQ11" s="570"/>
      <c r="KR11" s="570"/>
      <c r="KS11" s="570"/>
      <c r="KT11" s="570"/>
      <c r="KU11" s="570"/>
      <c r="KV11" s="570"/>
      <c r="KW11" s="570"/>
      <c r="KX11" s="570"/>
      <c r="KY11" s="570"/>
      <c r="KZ11" s="570"/>
      <c r="LA11" s="570"/>
      <c r="LB11" s="570"/>
      <c r="LC11" s="570"/>
      <c r="LD11" s="570"/>
      <c r="LE11" s="570"/>
      <c r="LF11" s="570"/>
      <c r="LG11" s="570"/>
      <c r="LH11" s="570"/>
      <c r="LI11" s="570"/>
      <c r="LJ11" s="570"/>
      <c r="LK11" s="570"/>
      <c r="LL11" s="570"/>
      <c r="LM11" s="570"/>
      <c r="LN11" s="570"/>
      <c r="LO11" s="570"/>
      <c r="LP11" s="570"/>
      <c r="LQ11" s="570"/>
      <c r="LR11" s="570"/>
      <c r="LS11" s="570"/>
      <c r="LT11" s="570"/>
      <c r="LU11" s="570"/>
      <c r="LV11" s="570"/>
      <c r="LW11" s="570"/>
      <c r="LX11" s="570"/>
      <c r="LY11" s="570"/>
      <c r="LZ11" s="570"/>
      <c r="MA11" s="570"/>
      <c r="MB11" s="570"/>
      <c r="MC11" s="570"/>
      <c r="MD11" s="570"/>
      <c r="ME11" s="570"/>
      <c r="MF11" s="570"/>
      <c r="MG11" s="570"/>
      <c r="MH11" s="570"/>
      <c r="MI11" s="570"/>
      <c r="MJ11" s="570"/>
      <c r="MK11" s="570"/>
      <c r="ML11" s="570"/>
      <c r="MM11" s="570"/>
      <c r="MN11" s="570"/>
      <c r="MO11" s="570"/>
      <c r="MP11" s="570"/>
      <c r="MQ11" s="570"/>
      <c r="MR11" s="570"/>
      <c r="MS11" s="570"/>
      <c r="MT11" s="570"/>
      <c r="MU11" s="570"/>
      <c r="MV11" s="570"/>
      <c r="MW11" s="570"/>
      <c r="MX11" s="570"/>
      <c r="MY11" s="570"/>
      <c r="MZ11" s="570"/>
      <c r="NA11" s="570"/>
      <c r="NB11" s="570"/>
      <c r="NC11" s="570"/>
      <c r="ND11" s="570"/>
      <c r="NE11" s="570"/>
      <c r="NF11" s="570"/>
      <c r="NG11" s="570"/>
      <c r="NH11" s="570"/>
      <c r="NI11" s="570"/>
      <c r="NJ11" s="570"/>
      <c r="NK11" s="570"/>
      <c r="NL11" s="570"/>
      <c r="NM11" s="570"/>
      <c r="NN11" s="570"/>
      <c r="NO11" s="570"/>
      <c r="NP11" s="570"/>
      <c r="NQ11" s="570"/>
      <c r="NR11" s="570"/>
      <c r="NS11" s="570"/>
      <c r="NT11" s="570"/>
      <c r="NU11" s="570"/>
      <c r="NV11" s="570"/>
      <c r="NW11" s="570"/>
      <c r="NX11" s="570"/>
      <c r="NY11" s="570"/>
      <c r="NZ11" s="570"/>
      <c r="OA11" s="570"/>
      <c r="OB11" s="570"/>
      <c r="OC11" s="570"/>
      <c r="OD11" s="570"/>
      <c r="OE11" s="570"/>
      <c r="OF11" s="570"/>
      <c r="OG11" s="570"/>
      <c r="OH11" s="570"/>
      <c r="OI11" s="570"/>
      <c r="OJ11" s="570"/>
      <c r="OK11" s="570"/>
      <c r="OL11" s="570"/>
      <c r="OM11" s="570"/>
      <c r="ON11" s="570"/>
      <c r="OO11" s="570"/>
      <c r="OP11" s="570"/>
      <c r="OQ11" s="570"/>
      <c r="OR11" s="570"/>
      <c r="OS11" s="570"/>
      <c r="OT11" s="570"/>
      <c r="OU11" s="570"/>
      <c r="OV11" s="570"/>
      <c r="OW11" s="570"/>
      <c r="OX11" s="570"/>
      <c r="OY11" s="570"/>
      <c r="OZ11" s="570"/>
      <c r="PA11" s="570"/>
      <c r="PB11" s="570"/>
      <c r="PC11" s="570"/>
      <c r="PD11" s="570"/>
      <c r="PE11" s="570"/>
      <c r="PF11" s="570"/>
      <c r="PG11" s="570"/>
      <c r="PH11" s="570"/>
      <c r="PI11" s="570"/>
      <c r="PJ11" s="570"/>
      <c r="PK11" s="570"/>
      <c r="PL11" s="570"/>
      <c r="PM11" s="570"/>
      <c r="PN11" s="570"/>
      <c r="PO11" s="570"/>
      <c r="PP11" s="570"/>
      <c r="PQ11" s="570"/>
      <c r="PR11" s="570"/>
      <c r="PS11" s="570"/>
      <c r="PT11" s="570"/>
      <c r="PU11" s="570"/>
      <c r="PV11" s="570"/>
      <c r="PW11" s="570"/>
      <c r="PX11" s="570"/>
      <c r="PY11" s="570"/>
      <c r="PZ11" s="570"/>
      <c r="QA11" s="570"/>
      <c r="QB11" s="570"/>
      <c r="QC11" s="570"/>
      <c r="QD11" s="570"/>
      <c r="QE11" s="570"/>
      <c r="QF11" s="570"/>
      <c r="QG11" s="570"/>
      <c r="QH11" s="570"/>
      <c r="QI11" s="570"/>
      <c r="QJ11" s="570"/>
      <c r="QK11" s="570"/>
      <c r="QL11" s="570"/>
      <c r="QM11" s="570"/>
      <c r="QN11" s="570"/>
      <c r="QO11" s="570"/>
      <c r="QP11" s="570"/>
      <c r="QQ11" s="570"/>
      <c r="QR11" s="570"/>
      <c r="QS11" s="570"/>
      <c r="QT11" s="570"/>
      <c r="QU11" s="570"/>
      <c r="QV11" s="570"/>
      <c r="QW11" s="570"/>
      <c r="QX11" s="570"/>
      <c r="QY11" s="570"/>
      <c r="QZ11" s="570"/>
      <c r="RA11" s="570"/>
      <c r="RB11" s="570"/>
      <c r="RC11" s="570"/>
      <c r="RD11" s="570"/>
      <c r="RE11" s="570"/>
      <c r="RF11" s="570"/>
      <c r="RG11" s="570"/>
      <c r="RH11" s="570"/>
      <c r="RI11" s="570"/>
      <c r="RJ11" s="570"/>
      <c r="RK11" s="570"/>
      <c r="RL11" s="570"/>
      <c r="RM11" s="570"/>
      <c r="RN11" s="570"/>
      <c r="RO11" s="570"/>
      <c r="RP11" s="570"/>
      <c r="RQ11" s="570"/>
      <c r="RR11" s="570"/>
      <c r="RS11" s="570"/>
      <c r="RT11" s="570"/>
      <c r="RU11" s="570"/>
      <c r="RV11" s="570"/>
      <c r="RW11" s="570"/>
      <c r="RX11" s="570"/>
      <c r="RY11" s="570"/>
      <c r="RZ11" s="570"/>
      <c r="SA11" s="570"/>
      <c r="SB11" s="570"/>
      <c r="SC11" s="570"/>
      <c r="SD11" s="570"/>
      <c r="SE11" s="570"/>
      <c r="SF11" s="570"/>
      <c r="SG11" s="570"/>
      <c r="SH11" s="570"/>
      <c r="SI11" s="570"/>
      <c r="SJ11" s="570"/>
      <c r="SK11" s="570"/>
      <c r="SL11" s="570"/>
      <c r="SM11" s="570"/>
      <c r="SN11" s="570"/>
      <c r="SO11" s="570"/>
      <c r="SP11" s="570"/>
      <c r="SQ11" s="570"/>
      <c r="SR11" s="570"/>
      <c r="SS11" s="570"/>
      <c r="ST11" s="570"/>
      <c r="SU11" s="570"/>
      <c r="SV11" s="570"/>
      <c r="SW11" s="570"/>
      <c r="SX11" s="570"/>
      <c r="SY11" s="570"/>
      <c r="SZ11" s="570"/>
      <c r="TA11" s="570"/>
      <c r="TB11" s="570"/>
      <c r="TC11" s="570"/>
      <c r="TD11" s="570"/>
      <c r="TE11" s="570"/>
      <c r="TF11" s="570"/>
      <c r="TG11" s="570"/>
      <c r="TH11" s="570"/>
      <c r="TI11" s="570"/>
      <c r="TJ11" s="570"/>
      <c r="TK11" s="570"/>
      <c r="TL11" s="570"/>
      <c r="TM11" s="570"/>
      <c r="TN11" s="570"/>
      <c r="TO11" s="570"/>
      <c r="TP11" s="570"/>
      <c r="TQ11" s="570"/>
      <c r="TR11" s="570"/>
      <c r="TS11" s="570"/>
      <c r="TT11" s="570"/>
      <c r="TU11" s="570"/>
      <c r="TV11" s="570"/>
      <c r="TW11" s="570"/>
      <c r="TX11" s="570"/>
      <c r="TY11" s="570"/>
      <c r="TZ11" s="570"/>
      <c r="UA11" s="570"/>
      <c r="UB11" s="570"/>
      <c r="UC11" s="570"/>
      <c r="UD11" s="570"/>
      <c r="UE11" s="570"/>
      <c r="UF11" s="570"/>
      <c r="UG11" s="570"/>
      <c r="UH11" s="570"/>
      <c r="UI11" s="570"/>
      <c r="UJ11" s="570"/>
      <c r="UK11" s="570"/>
      <c r="UL11" s="570"/>
      <c r="UM11" s="570"/>
      <c r="UN11" s="570"/>
      <c r="UO11" s="570"/>
      <c r="UP11" s="570"/>
      <c r="UQ11" s="570"/>
      <c r="UR11" s="570"/>
      <c r="US11" s="570"/>
      <c r="UT11" s="570"/>
      <c r="UU11" s="570"/>
      <c r="UV11" s="570"/>
      <c r="UW11" s="570"/>
      <c r="UX11" s="570"/>
      <c r="UY11" s="570"/>
      <c r="UZ11" s="570"/>
      <c r="VA11" s="570"/>
      <c r="VB11" s="570"/>
      <c r="VC11" s="570"/>
      <c r="VD11" s="570"/>
      <c r="VE11" s="570"/>
      <c r="VF11" s="570"/>
      <c r="VG11" s="570"/>
      <c r="VH11" s="570"/>
      <c r="VI11" s="570"/>
      <c r="VJ11" s="570"/>
      <c r="VK11" s="570"/>
      <c r="VL11" s="570"/>
      <c r="VM11" s="570"/>
      <c r="VN11" s="570"/>
      <c r="VO11" s="570"/>
      <c r="VP11" s="570"/>
      <c r="VQ11" s="570"/>
      <c r="VR11" s="570"/>
      <c r="VS11" s="570"/>
      <c r="VT11" s="570"/>
      <c r="VU11" s="570"/>
      <c r="VV11" s="570"/>
      <c r="VW11" s="570"/>
      <c r="VX11" s="570"/>
      <c r="VY11" s="570"/>
      <c r="VZ11" s="570"/>
      <c r="WA11" s="570"/>
      <c r="WB11" s="570"/>
      <c r="WC11" s="570"/>
      <c r="WD11" s="570"/>
      <c r="WE11" s="570"/>
      <c r="WF11" s="570"/>
      <c r="WG11" s="570"/>
      <c r="WH11" s="570"/>
      <c r="WI11" s="570"/>
      <c r="WJ11" s="570"/>
      <c r="WK11" s="570"/>
      <c r="WL11" s="570"/>
      <c r="WM11" s="570"/>
      <c r="WN11" s="570"/>
      <c r="WO11" s="570"/>
      <c r="WP11" s="570"/>
      <c r="WQ11" s="570"/>
      <c r="WR11" s="570"/>
      <c r="WS11" s="570"/>
      <c r="WT11" s="570"/>
      <c r="WU11" s="570"/>
      <c r="WV11" s="570"/>
      <c r="WW11" s="570"/>
      <c r="WX11" s="570"/>
      <c r="WY11" s="570"/>
      <c r="WZ11" s="570"/>
      <c r="XA11" s="570"/>
      <c r="XB11" s="570"/>
      <c r="XC11" s="570"/>
      <c r="XD11" s="570"/>
      <c r="XE11" s="570"/>
      <c r="XF11" s="570"/>
      <c r="XG11" s="570"/>
      <c r="XH11" s="570"/>
      <c r="XI11" s="570"/>
      <c r="XJ11" s="570"/>
      <c r="XK11" s="570"/>
      <c r="XL11" s="570"/>
      <c r="XM11" s="570"/>
      <c r="XN11" s="570"/>
      <c r="XO11" s="570"/>
      <c r="XP11" s="570"/>
      <c r="XQ11" s="570"/>
      <c r="XR11" s="570"/>
      <c r="XS11" s="570"/>
      <c r="XT11" s="570"/>
      <c r="XU11" s="570"/>
      <c r="XV11" s="570"/>
      <c r="XW11" s="570"/>
      <c r="XX11" s="570"/>
      <c r="XY11" s="570"/>
      <c r="XZ11" s="570"/>
      <c r="YA11" s="570"/>
      <c r="YB11" s="570"/>
      <c r="YC11" s="570"/>
      <c r="YD11" s="570"/>
      <c r="YE11" s="570"/>
      <c r="YF11" s="570"/>
      <c r="YG11" s="570"/>
      <c r="YH11" s="570"/>
      <c r="YI11" s="570"/>
      <c r="YJ11" s="570"/>
      <c r="YK11" s="570"/>
      <c r="YL11" s="570"/>
      <c r="YM11" s="570"/>
      <c r="YN11" s="570"/>
      <c r="YO11" s="570"/>
      <c r="YP11" s="570"/>
      <c r="YQ11" s="570"/>
      <c r="YR11" s="570"/>
      <c r="YS11" s="570"/>
      <c r="YT11" s="570"/>
      <c r="YU11" s="570"/>
      <c r="YV11" s="570"/>
      <c r="YW11" s="570"/>
      <c r="YX11" s="570"/>
      <c r="YY11" s="570"/>
      <c r="YZ11" s="570"/>
      <c r="ZA11" s="570"/>
      <c r="ZB11" s="570"/>
      <c r="ZC11" s="570"/>
      <c r="ZD11" s="570"/>
      <c r="ZE11" s="570"/>
      <c r="ZF11" s="570"/>
      <c r="ZG11" s="570"/>
      <c r="ZH11" s="570"/>
      <c r="ZI11" s="570"/>
      <c r="ZJ11" s="570"/>
      <c r="ZK11" s="570"/>
      <c r="ZL11" s="570"/>
      <c r="ZM11" s="570"/>
      <c r="ZN11" s="570"/>
      <c r="ZO11" s="570"/>
      <c r="ZP11" s="570"/>
      <c r="ZQ11" s="570"/>
      <c r="ZR11" s="570"/>
      <c r="ZS11" s="570"/>
      <c r="ZT11" s="570"/>
      <c r="ZU11" s="570"/>
      <c r="ZV11" s="570"/>
      <c r="ZW11" s="570"/>
      <c r="ZX11" s="570"/>
      <c r="ZY11" s="570"/>
      <c r="ZZ11" s="570"/>
      <c r="AAA11" s="570"/>
      <c r="AAB11" s="570"/>
      <c r="AAC11" s="570"/>
      <c r="AAD11" s="570"/>
      <c r="AAE11" s="570"/>
      <c r="AAF11" s="570"/>
      <c r="AAG11" s="570"/>
      <c r="AAH11" s="570"/>
      <c r="AAI11" s="570"/>
      <c r="AAJ11" s="570"/>
      <c r="AAK11" s="570"/>
      <c r="AAL11" s="570"/>
      <c r="AAM11" s="570"/>
      <c r="AAN11" s="570"/>
      <c r="AAO11" s="570"/>
      <c r="AAP11" s="570"/>
      <c r="AAQ11" s="570"/>
      <c r="AAR11" s="570"/>
      <c r="AAS11" s="570"/>
      <c r="AAT11" s="570"/>
      <c r="AAU11" s="570"/>
      <c r="AAV11" s="570"/>
      <c r="AAW11" s="570"/>
      <c r="AAX11" s="570"/>
      <c r="AAY11" s="570"/>
      <c r="AAZ11" s="570"/>
      <c r="ABA11" s="570"/>
      <c r="ABB11" s="570"/>
      <c r="ABC11" s="570"/>
      <c r="ABD11" s="570"/>
      <c r="ABE11" s="570"/>
      <c r="ABF11" s="570"/>
      <c r="ABG11" s="570"/>
      <c r="ABH11" s="570"/>
      <c r="ABI11" s="570"/>
      <c r="ABJ11" s="570"/>
      <c r="ABK11" s="570"/>
      <c r="ABL11" s="570"/>
      <c r="ABM11" s="570"/>
      <c r="ABN11" s="570"/>
      <c r="ABO11" s="570"/>
      <c r="ABP11" s="570"/>
      <c r="ABQ11" s="570"/>
      <c r="ABR11" s="570"/>
      <c r="ABS11" s="570"/>
      <c r="ABT11" s="570"/>
      <c r="ABU11" s="570"/>
      <c r="ABV11" s="570"/>
      <c r="ABW11" s="570"/>
      <c r="ABX11" s="570"/>
      <c r="ABY11" s="570"/>
      <c r="ABZ11" s="570"/>
      <c r="ACA11" s="570"/>
      <c r="ACB11" s="570"/>
      <c r="ACC11" s="570"/>
      <c r="ACD11" s="570"/>
      <c r="ACE11" s="570"/>
      <c r="ACF11" s="570"/>
      <c r="ACG11" s="570"/>
      <c r="ACH11" s="570"/>
      <c r="ACI11" s="570"/>
      <c r="ACJ11" s="570"/>
      <c r="ACK11" s="570"/>
      <c r="ACL11" s="570"/>
      <c r="ACM11" s="570"/>
      <c r="ACN11" s="570"/>
      <c r="ACO11" s="570"/>
      <c r="ACP11" s="570"/>
      <c r="ACQ11" s="570"/>
      <c r="ACR11" s="570"/>
      <c r="ACS11" s="570"/>
      <c r="ACT11" s="570"/>
      <c r="ACU11" s="570"/>
      <c r="ACV11" s="570"/>
      <c r="ACW11" s="570"/>
      <c r="ACX11" s="570"/>
      <c r="ACY11" s="570"/>
      <c r="ACZ11" s="570"/>
      <c r="ADA11" s="570"/>
      <c r="ADB11" s="570"/>
      <c r="ADC11" s="570"/>
      <c r="ADD11" s="570"/>
      <c r="ADE11" s="570"/>
      <c r="ADF11" s="570"/>
      <c r="ADG11" s="570"/>
      <c r="ADH11" s="570"/>
      <c r="ADI11" s="570"/>
      <c r="ADJ11" s="570"/>
      <c r="ADK11" s="570"/>
      <c r="ADL11" s="570"/>
      <c r="ADM11" s="570"/>
      <c r="ADN11" s="570"/>
      <c r="ADO11" s="570"/>
      <c r="ADP11" s="570"/>
      <c r="ADQ11" s="570"/>
      <c r="ADR11" s="570"/>
      <c r="ADS11" s="570"/>
      <c r="ADT11" s="570"/>
      <c r="ADU11" s="570"/>
      <c r="ADV11" s="570"/>
      <c r="ADW11" s="570"/>
      <c r="ADX11" s="570"/>
      <c r="ADY11" s="570"/>
      <c r="ADZ11" s="570"/>
      <c r="AEA11" s="570"/>
      <c r="AEB11" s="570"/>
      <c r="AEC11" s="570"/>
      <c r="AED11" s="570"/>
      <c r="AEE11" s="570"/>
      <c r="AEF11" s="570"/>
      <c r="AEG11" s="570"/>
      <c r="AEH11" s="570"/>
      <c r="AEI11" s="570"/>
      <c r="AEJ11" s="570"/>
      <c r="AEK11" s="570"/>
      <c r="AEL11" s="570"/>
      <c r="AEM11" s="570"/>
      <c r="AEN11" s="570"/>
      <c r="AEO11" s="570"/>
      <c r="AEP11" s="570"/>
      <c r="AEQ11" s="570"/>
      <c r="AER11" s="570"/>
      <c r="AES11" s="570"/>
      <c r="AET11" s="570"/>
      <c r="AEU11" s="570"/>
      <c r="AEV11" s="570"/>
      <c r="AEW11" s="570"/>
      <c r="AEX11" s="570"/>
      <c r="AEY11" s="570"/>
      <c r="AEZ11" s="570"/>
      <c r="AFA11" s="570"/>
      <c r="AFB11" s="570"/>
      <c r="AFC11" s="570"/>
      <c r="AFD11" s="570"/>
      <c r="AFE11" s="570"/>
      <c r="AFF11" s="570"/>
      <c r="AFG11" s="570"/>
      <c r="AFH11" s="570"/>
      <c r="AFI11" s="570"/>
      <c r="AFJ11" s="570"/>
      <c r="AFK11" s="570"/>
      <c r="AFL11" s="570"/>
      <c r="AFM11" s="570"/>
      <c r="AFN11" s="570"/>
      <c r="AFO11" s="570"/>
      <c r="AFP11" s="570"/>
      <c r="AFQ11" s="570"/>
      <c r="AFR11" s="570"/>
      <c r="AFS11" s="570"/>
      <c r="AFT11" s="570"/>
      <c r="AFU11" s="570"/>
      <c r="AFV11" s="570"/>
      <c r="AFW11" s="570"/>
      <c r="AFX11" s="570"/>
      <c r="AFY11" s="570"/>
      <c r="AFZ11" s="570"/>
      <c r="AGA11" s="570"/>
      <c r="AGB11" s="570"/>
      <c r="AGC11" s="570"/>
      <c r="AGD11" s="570"/>
      <c r="AGE11" s="570"/>
      <c r="AGF11" s="570"/>
      <c r="AGG11" s="570"/>
      <c r="AGH11" s="570"/>
      <c r="AGI11" s="570"/>
      <c r="AGJ11" s="570"/>
      <c r="AGK11" s="570"/>
      <c r="AGL11" s="570"/>
      <c r="AGM11" s="570"/>
      <c r="AGN11" s="570"/>
      <c r="AGO11" s="570"/>
      <c r="AGP11" s="570"/>
      <c r="AGQ11" s="570"/>
      <c r="AGR11" s="570"/>
      <c r="AGS11" s="570"/>
      <c r="AGT11" s="570"/>
      <c r="AGU11" s="570"/>
      <c r="AGV11" s="570"/>
      <c r="AGW11" s="570"/>
      <c r="AGX11" s="570"/>
      <c r="AGY11" s="570"/>
      <c r="AGZ11" s="570"/>
      <c r="AHA11" s="570"/>
      <c r="AHB11" s="570"/>
      <c r="AHC11" s="570"/>
      <c r="AHD11" s="570"/>
      <c r="AHE11" s="570"/>
      <c r="AHF11" s="570"/>
      <c r="AHG11" s="570"/>
      <c r="AHH11" s="570"/>
      <c r="AHI11" s="570"/>
      <c r="AHJ11" s="570"/>
      <c r="AHK11" s="570"/>
      <c r="AHL11" s="570"/>
      <c r="AHM11" s="570"/>
      <c r="AHN11" s="570"/>
      <c r="AHO11" s="570"/>
      <c r="AHP11" s="570"/>
      <c r="AHQ11" s="570"/>
      <c r="AHR11" s="570"/>
      <c r="AHS11" s="570"/>
      <c r="AHT11" s="570"/>
      <c r="AHU11" s="570"/>
      <c r="AHV11" s="570"/>
      <c r="AHW11" s="570"/>
      <c r="AHX11" s="570"/>
      <c r="AHY11" s="570"/>
      <c r="AHZ11" s="570"/>
      <c r="AIA11" s="570"/>
      <c r="AIB11" s="570"/>
      <c r="AIC11" s="570"/>
      <c r="AID11" s="570"/>
      <c r="AIE11" s="570"/>
      <c r="AIF11" s="570"/>
      <c r="AIG11" s="570"/>
      <c r="AIH11" s="570"/>
      <c r="AII11" s="570"/>
      <c r="AIJ11" s="570"/>
      <c r="AIK11" s="570"/>
      <c r="AIL11" s="570"/>
      <c r="AIM11" s="570"/>
      <c r="AIN11" s="570"/>
      <c r="AIO11" s="570"/>
      <c r="AIP11" s="570"/>
      <c r="AIQ11" s="570"/>
      <c r="AIR11" s="570"/>
      <c r="AIS11" s="570"/>
      <c r="AIT11" s="570"/>
      <c r="AIU11" s="570"/>
      <c r="AIV11" s="570"/>
      <c r="AIW11" s="570"/>
      <c r="AIX11" s="570"/>
      <c r="AIY11" s="570"/>
      <c r="AIZ11" s="570"/>
      <c r="AJA11" s="570"/>
      <c r="AJB11" s="570"/>
      <c r="AJC11" s="570"/>
      <c r="AJD11" s="570"/>
      <c r="AJE11" s="570"/>
      <c r="AJF11" s="570"/>
      <c r="AJG11" s="570"/>
      <c r="AJH11" s="570"/>
      <c r="AJI11" s="570"/>
      <c r="AJJ11" s="570"/>
      <c r="AJK11" s="570"/>
      <c r="AJL11" s="570"/>
      <c r="AJM11" s="570"/>
      <c r="AJN11" s="570"/>
      <c r="AJO11" s="570"/>
      <c r="AJP11" s="570"/>
      <c r="AJQ11" s="570"/>
      <c r="AJR11" s="570"/>
      <c r="AJS11" s="570"/>
      <c r="AJT11" s="570"/>
      <c r="AJU11" s="570"/>
      <c r="AJV11" s="570"/>
      <c r="AJW11" s="570"/>
      <c r="AJX11" s="570"/>
      <c r="AJY11" s="570"/>
      <c r="AJZ11" s="570"/>
      <c r="AKA11" s="570"/>
      <c r="AKB11" s="570"/>
      <c r="AKC11" s="570"/>
      <c r="AKD11" s="570"/>
      <c r="AKE11" s="570"/>
      <c r="AKF11" s="570"/>
      <c r="AKG11" s="570"/>
      <c r="AKH11" s="570"/>
      <c r="AKI11" s="570"/>
      <c r="AKJ11" s="570"/>
      <c r="AKK11" s="570"/>
      <c r="AKL11" s="570"/>
      <c r="AKM11" s="570"/>
      <c r="AKN11" s="570"/>
      <c r="AKO11" s="570"/>
      <c r="AKP11" s="570"/>
      <c r="AKQ11" s="570"/>
      <c r="AKR11" s="570"/>
      <c r="AKS11" s="570"/>
      <c r="AKT11" s="570"/>
      <c r="AKU11" s="570"/>
      <c r="AKV11" s="570"/>
      <c r="AKW11" s="570"/>
      <c r="AKX11" s="570"/>
      <c r="AKY11" s="570"/>
      <c r="AKZ11" s="570"/>
      <c r="ALA11" s="570"/>
      <c r="ALB11" s="570"/>
      <c r="ALC11" s="570"/>
      <c r="ALD11" s="570"/>
      <c r="ALE11" s="570"/>
      <c r="ALF11" s="570"/>
      <c r="ALG11" s="570"/>
      <c r="ALH11" s="570"/>
      <c r="ALI11" s="570"/>
      <c r="ALJ11" s="570"/>
      <c r="ALK11" s="570"/>
      <c r="ALL11" s="570"/>
      <c r="ALM11" s="570"/>
      <c r="ALN11" s="570"/>
      <c r="ALO11" s="570"/>
      <c r="ALP11" s="570"/>
      <c r="ALQ11" s="570"/>
      <c r="ALR11" s="570"/>
      <c r="ALS11" s="570"/>
      <c r="ALT11" s="570"/>
      <c r="ALU11" s="570"/>
      <c r="ALV11" s="570"/>
      <c r="ALW11" s="570"/>
      <c r="ALX11" s="570"/>
      <c r="ALY11" s="570"/>
      <c r="ALZ11" s="570"/>
      <c r="AMA11" s="570"/>
      <c r="AMB11" s="570"/>
      <c r="AMC11" s="570"/>
      <c r="AMD11" s="570"/>
      <c r="AME11" s="570"/>
      <c r="AMF11" s="570"/>
      <c r="AMG11" s="570"/>
      <c r="AMH11" s="570"/>
      <c r="AMI11" s="570"/>
      <c r="AMJ11" s="570"/>
      <c r="AMK11" s="570"/>
      <c r="AML11" s="570"/>
      <c r="AMM11" s="570"/>
      <c r="AMN11" s="570"/>
      <c r="AMO11" s="570"/>
      <c r="AMP11" s="570"/>
      <c r="AMQ11" s="570"/>
      <c r="AMR11" s="570"/>
      <c r="AMS11" s="570"/>
      <c r="AMT11" s="570"/>
      <c r="AMU11" s="570"/>
      <c r="AMV11" s="570"/>
      <c r="AMW11" s="570"/>
      <c r="AMX11" s="570"/>
      <c r="AMY11" s="570"/>
      <c r="AMZ11" s="570"/>
      <c r="ANA11" s="570"/>
      <c r="ANB11" s="570"/>
      <c r="ANC11" s="570"/>
      <c r="AND11" s="570"/>
      <c r="ANE11" s="570"/>
      <c r="ANF11" s="570"/>
      <c r="ANG11" s="570"/>
      <c r="ANH11" s="570"/>
      <c r="ANI11" s="570"/>
      <c r="ANJ11" s="570"/>
      <c r="ANK11" s="570"/>
      <c r="ANL11" s="570"/>
      <c r="ANM11" s="570"/>
      <c r="ANN11" s="570"/>
      <c r="ANO11" s="570"/>
      <c r="ANP11" s="570"/>
      <c r="ANQ11" s="570"/>
      <c r="ANR11" s="570"/>
      <c r="ANS11" s="570"/>
      <c r="ANT11" s="570"/>
      <c r="ANU11" s="570"/>
      <c r="ANV11" s="570"/>
      <c r="ANW11" s="570"/>
      <c r="ANX11" s="570"/>
      <c r="ANY11" s="570"/>
      <c r="ANZ11" s="570"/>
      <c r="AOA11" s="570"/>
      <c r="AOB11" s="570"/>
      <c r="AOC11" s="570"/>
      <c r="AOD11" s="570"/>
      <c r="AOE11" s="570"/>
      <c r="AOF11" s="570"/>
      <c r="AOG11" s="570"/>
      <c r="AOH11" s="570"/>
      <c r="AOI11" s="570"/>
      <c r="AOJ11" s="570"/>
      <c r="AOK11" s="570"/>
      <c r="AOL11" s="570"/>
      <c r="AOM11" s="570"/>
      <c r="AON11" s="570"/>
      <c r="AOO11" s="570"/>
      <c r="AOP11" s="570"/>
      <c r="AOQ11" s="570"/>
      <c r="AOR11" s="570"/>
      <c r="AOS11" s="570"/>
      <c r="AOT11" s="570"/>
      <c r="AOU11" s="570"/>
      <c r="AOV11" s="570"/>
      <c r="AOW11" s="570"/>
      <c r="AOX11" s="570"/>
      <c r="AOY11" s="570"/>
      <c r="AOZ11" s="570"/>
      <c r="APA11" s="570"/>
      <c r="APB11" s="570"/>
      <c r="APC11" s="570"/>
      <c r="APD11" s="570"/>
      <c r="APE11" s="570"/>
      <c r="APF11" s="570"/>
      <c r="APG11" s="570"/>
      <c r="APH11" s="570"/>
      <c r="API11" s="570"/>
      <c r="APJ11" s="570"/>
      <c r="APK11" s="570"/>
      <c r="APL11" s="570"/>
      <c r="APM11" s="570"/>
      <c r="APN11" s="570"/>
      <c r="APO11" s="570"/>
      <c r="APP11" s="570"/>
      <c r="APQ11" s="570"/>
      <c r="APR11" s="570"/>
      <c r="APS11" s="570"/>
      <c r="APT11" s="570"/>
      <c r="APU11" s="570"/>
      <c r="APV11" s="570"/>
      <c r="APW11" s="570"/>
      <c r="APX11" s="570"/>
      <c r="APY11" s="570"/>
      <c r="APZ11" s="570"/>
      <c r="AQA11" s="570"/>
      <c r="AQB11" s="570"/>
      <c r="AQC11" s="570"/>
      <c r="AQD11" s="570"/>
      <c r="AQE11" s="570"/>
      <c r="AQF11" s="570"/>
      <c r="AQG11" s="570"/>
      <c r="AQH11" s="570"/>
      <c r="AQI11" s="570"/>
      <c r="AQJ11" s="570"/>
      <c r="AQK11" s="570"/>
      <c r="AQL11" s="570"/>
      <c r="AQM11" s="570"/>
      <c r="AQN11" s="570"/>
      <c r="AQO11" s="570"/>
      <c r="AQP11" s="570"/>
      <c r="AQQ11" s="570"/>
      <c r="AQR11" s="570"/>
      <c r="AQS11" s="570"/>
      <c r="AQT11" s="570"/>
      <c r="AQU11" s="570"/>
      <c r="AQV11" s="570"/>
      <c r="AQW11" s="570"/>
      <c r="AQX11" s="570"/>
      <c r="AQY11" s="570"/>
      <c r="AQZ11" s="570"/>
      <c r="ARA11" s="570"/>
      <c r="ARB11" s="570"/>
      <c r="ARC11" s="570"/>
      <c r="ARD11" s="570"/>
      <c r="ARE11" s="570"/>
      <c r="ARF11" s="570"/>
      <c r="ARG11" s="570"/>
      <c r="ARH11" s="570"/>
      <c r="ARI11" s="570"/>
      <c r="ARJ11" s="570"/>
      <c r="ARK11" s="570"/>
      <c r="ARL11" s="570"/>
      <c r="ARM11" s="570"/>
      <c r="ARN11" s="570"/>
      <c r="ARO11" s="570"/>
      <c r="ARP11" s="570"/>
      <c r="ARQ11" s="570"/>
      <c r="ARR11" s="570"/>
      <c r="ARS11" s="570"/>
      <c r="ART11" s="570"/>
      <c r="ARU11" s="570"/>
      <c r="ARV11" s="570"/>
      <c r="ARW11" s="570"/>
      <c r="ARX11" s="570"/>
      <c r="ARY11" s="570"/>
      <c r="ARZ11" s="570"/>
      <c r="ASA11" s="570"/>
      <c r="ASB11" s="570"/>
      <c r="ASC11" s="570"/>
      <c r="ASD11" s="570"/>
      <c r="ASE11" s="570"/>
      <c r="ASF11" s="570"/>
      <c r="ASG11" s="570"/>
      <c r="ASH11" s="570"/>
      <c r="ASI11" s="570"/>
      <c r="ASJ11" s="570"/>
      <c r="ASK11" s="570"/>
      <c r="ASL11" s="570"/>
      <c r="ASM11" s="570"/>
      <c r="ASN11" s="570"/>
      <c r="ASO11" s="570"/>
      <c r="ASP11" s="570"/>
      <c r="ASQ11" s="570"/>
      <c r="ASR11" s="570"/>
      <c r="ASS11" s="570"/>
      <c r="AST11" s="570"/>
      <c r="ASU11" s="570"/>
      <c r="ASV11" s="570"/>
      <c r="ASW11" s="570"/>
      <c r="ASX11" s="570"/>
      <c r="ASY11" s="570"/>
      <c r="ASZ11" s="570"/>
      <c r="ATA11" s="570"/>
      <c r="ATB11" s="570"/>
      <c r="ATC11" s="570"/>
      <c r="ATD11" s="570"/>
      <c r="ATE11" s="570"/>
      <c r="ATF11" s="570"/>
      <c r="ATG11" s="570"/>
      <c r="ATH11" s="570"/>
      <c r="ATI11" s="570"/>
      <c r="ATJ11" s="570"/>
      <c r="ATK11" s="570"/>
      <c r="ATL11" s="570"/>
      <c r="ATM11" s="570"/>
      <c r="ATN11" s="570"/>
      <c r="ATO11" s="570"/>
      <c r="ATP11" s="570"/>
      <c r="ATQ11" s="570"/>
      <c r="ATR11" s="570"/>
      <c r="ATS11" s="570"/>
      <c r="ATT11" s="570"/>
      <c r="ATU11" s="570"/>
      <c r="ATV11" s="570"/>
      <c r="ATW11" s="570"/>
      <c r="ATX11" s="570"/>
      <c r="ATY11" s="570"/>
      <c r="ATZ11" s="570"/>
      <c r="AUA11" s="570"/>
      <c r="AUB11" s="570"/>
      <c r="AUC11" s="570"/>
      <c r="AUD11" s="570"/>
      <c r="AUE11" s="570"/>
      <c r="AUF11" s="570"/>
      <c r="AUG11" s="570"/>
      <c r="AUH11" s="570"/>
      <c r="AUI11" s="570"/>
      <c r="AUJ11" s="570"/>
      <c r="AUK11" s="570"/>
      <c r="AUL11" s="570"/>
      <c r="AUM11" s="570"/>
      <c r="AUN11" s="570"/>
      <c r="AUO11" s="570"/>
      <c r="AUP11" s="570"/>
      <c r="AUQ11" s="570"/>
      <c r="AUR11" s="570"/>
      <c r="AUS11" s="570"/>
      <c r="AUT11" s="570"/>
      <c r="AUU11" s="570"/>
      <c r="AUV11" s="570"/>
      <c r="AUW11" s="570"/>
      <c r="AUX11" s="570"/>
      <c r="AUY11" s="570"/>
      <c r="AUZ11" s="570"/>
      <c r="AVA11" s="570"/>
      <c r="AVB11" s="570"/>
      <c r="AVC11" s="570"/>
      <c r="AVD11" s="570"/>
      <c r="AVE11" s="570"/>
      <c r="AVF11" s="570"/>
      <c r="AVG11" s="570"/>
      <c r="AVH11" s="570"/>
      <c r="AVI11" s="570"/>
      <c r="AVJ11" s="570"/>
      <c r="AVK11" s="570"/>
      <c r="AVL11" s="570"/>
      <c r="AVM11" s="570"/>
      <c r="AVN11" s="570"/>
      <c r="AVO11" s="570"/>
      <c r="AVP11" s="570"/>
      <c r="AVQ11" s="570"/>
      <c r="AVR11" s="570"/>
      <c r="AVS11" s="570"/>
      <c r="AVT11" s="570"/>
      <c r="AVU11" s="570"/>
      <c r="AVV11" s="570"/>
      <c r="AVW11" s="570"/>
      <c r="AVX11" s="570"/>
      <c r="AVY11" s="570"/>
      <c r="AVZ11" s="570"/>
      <c r="AWA11" s="570"/>
      <c r="AWB11" s="570"/>
      <c r="AWC11" s="570"/>
      <c r="AWD11" s="570"/>
      <c r="AWE11" s="570"/>
      <c r="AWF11" s="570"/>
      <c r="AWG11" s="570"/>
      <c r="AWH11" s="570"/>
      <c r="AWI11" s="570"/>
      <c r="AWJ11" s="570"/>
      <c r="AWK11" s="570"/>
      <c r="AWL11" s="570"/>
      <c r="AWM11" s="570"/>
      <c r="AWN11" s="570"/>
      <c r="AWO11" s="570"/>
      <c r="AWP11" s="570"/>
      <c r="AWQ11" s="570"/>
      <c r="AWR11" s="570"/>
      <c r="AWS11" s="570"/>
      <c r="AWT11" s="570"/>
      <c r="AWU11" s="570"/>
      <c r="AWV11" s="570"/>
      <c r="AWW11" s="570"/>
      <c r="AWX11" s="570"/>
      <c r="AWY11" s="570"/>
      <c r="AWZ11" s="570"/>
      <c r="AXA11" s="570"/>
      <c r="AXB11" s="570"/>
      <c r="AXC11" s="570"/>
      <c r="AXD11" s="570"/>
      <c r="AXE11" s="570"/>
      <c r="AXF11" s="570"/>
      <c r="AXG11" s="570"/>
      <c r="AXH11" s="570"/>
      <c r="AXI11" s="570"/>
      <c r="AXJ11" s="570"/>
      <c r="AXK11" s="570"/>
      <c r="AXL11" s="570"/>
      <c r="AXM11" s="570"/>
      <c r="AXN11" s="570"/>
      <c r="AXO11" s="570"/>
      <c r="AXP11" s="570"/>
      <c r="AXQ11" s="570"/>
      <c r="AXR11" s="570"/>
      <c r="AXS11" s="570"/>
      <c r="AXT11" s="570"/>
      <c r="AXU11" s="570"/>
      <c r="AXV11" s="570"/>
      <c r="AXW11" s="570"/>
      <c r="AXX11" s="570"/>
      <c r="AXY11" s="570"/>
      <c r="AXZ11" s="570"/>
      <c r="AYA11" s="570"/>
      <c r="AYB11" s="570"/>
      <c r="AYC11" s="570"/>
      <c r="AYD11" s="570"/>
      <c r="AYE11" s="570"/>
      <c r="AYF11" s="570"/>
      <c r="AYG11" s="570"/>
      <c r="AYH11" s="570"/>
      <c r="AYI11" s="570"/>
      <c r="AYJ11" s="570"/>
      <c r="AYK11" s="570"/>
      <c r="AYL11" s="570"/>
      <c r="AYM11" s="570"/>
      <c r="AYN11" s="570"/>
      <c r="AYO11" s="570"/>
      <c r="AYP11" s="570"/>
      <c r="AYQ11" s="570"/>
      <c r="AYR11" s="570"/>
      <c r="AYS11" s="570"/>
      <c r="AYT11" s="570"/>
      <c r="AYU11" s="570"/>
      <c r="AYV11" s="570"/>
      <c r="AYW11" s="570"/>
      <c r="AYX11" s="570"/>
      <c r="AYY11" s="570"/>
      <c r="AYZ11" s="570"/>
      <c r="AZA11" s="570"/>
      <c r="AZB11" s="570"/>
      <c r="AZC11" s="570"/>
      <c r="AZD11" s="570"/>
      <c r="AZE11" s="570"/>
      <c r="AZF11" s="570"/>
      <c r="AZG11" s="570"/>
      <c r="AZH11" s="570"/>
      <c r="AZI11" s="570"/>
      <c r="AZJ11" s="570"/>
      <c r="AZK11" s="570"/>
      <c r="AZL11" s="570"/>
      <c r="AZM11" s="570"/>
      <c r="AZN11" s="570"/>
      <c r="AZO11" s="570"/>
      <c r="AZP11" s="570"/>
      <c r="AZQ11" s="570"/>
      <c r="AZR11" s="570"/>
      <c r="AZS11" s="570"/>
      <c r="AZT11" s="570"/>
      <c r="AZU11" s="570"/>
      <c r="AZV11" s="570"/>
      <c r="AZW11" s="570"/>
      <c r="AZX11" s="570"/>
      <c r="AZY11" s="570"/>
      <c r="AZZ11" s="570"/>
      <c r="BAA11" s="570"/>
      <c r="BAB11" s="570"/>
      <c r="BAC11" s="570"/>
      <c r="BAD11" s="570"/>
      <c r="BAE11" s="570"/>
      <c r="BAF11" s="570"/>
      <c r="BAG11" s="570"/>
      <c r="BAH11" s="570"/>
      <c r="BAI11" s="570"/>
      <c r="BAJ11" s="570"/>
      <c r="BAK11" s="570"/>
      <c r="BAL11" s="570"/>
      <c r="BAM11" s="570"/>
      <c r="BAN11" s="570"/>
      <c r="BAO11" s="570"/>
      <c r="BAP11" s="570"/>
      <c r="BAQ11" s="570"/>
      <c r="BAR11" s="570"/>
      <c r="BAS11" s="570"/>
      <c r="BAT11" s="570"/>
      <c r="BAU11" s="570"/>
      <c r="BAV11" s="570"/>
      <c r="BAW11" s="570"/>
      <c r="BAX11" s="570"/>
      <c r="BAY11" s="570"/>
      <c r="BAZ11" s="570"/>
      <c r="BBA11" s="570"/>
      <c r="BBB11" s="570"/>
      <c r="BBC11" s="570"/>
      <c r="BBD11" s="570"/>
      <c r="BBE11" s="570"/>
      <c r="BBF11" s="570"/>
      <c r="BBG11" s="570"/>
      <c r="BBH11" s="570"/>
      <c r="BBI11" s="570"/>
      <c r="BBJ11" s="570"/>
      <c r="BBK11" s="570"/>
      <c r="BBL11" s="570"/>
      <c r="BBM11" s="570"/>
      <c r="BBN11" s="570"/>
      <c r="BBO11" s="570"/>
      <c r="BBP11" s="570"/>
      <c r="BBQ11" s="570"/>
      <c r="BBR11" s="570"/>
      <c r="BBS11" s="570"/>
      <c r="BBT11" s="570"/>
      <c r="BBU11" s="570"/>
      <c r="BBV11" s="570"/>
      <c r="BBW11" s="570"/>
      <c r="BBX11" s="570"/>
      <c r="BBY11" s="570"/>
      <c r="BBZ11" s="570"/>
      <c r="BCA11" s="570"/>
      <c r="BCB11" s="570"/>
      <c r="BCC11" s="570"/>
      <c r="BCD11" s="570"/>
      <c r="BCE11" s="570"/>
      <c r="BCF11" s="570"/>
      <c r="BCG11" s="570"/>
      <c r="BCH11" s="570"/>
      <c r="BCI11" s="570"/>
      <c r="BCJ11" s="570"/>
      <c r="BCK11" s="570"/>
      <c r="BCL11" s="570"/>
      <c r="BCM11" s="570"/>
      <c r="BCN11" s="570"/>
      <c r="BCO11" s="570"/>
      <c r="BCP11" s="570"/>
      <c r="BCQ11" s="570"/>
      <c r="BCR11" s="570"/>
      <c r="BCS11" s="570"/>
      <c r="BCT11" s="570"/>
      <c r="BCU11" s="570"/>
      <c r="BCV11" s="570"/>
      <c r="BCW11" s="570"/>
      <c r="BCX11" s="570"/>
      <c r="BCY11" s="570"/>
      <c r="BCZ11" s="570"/>
      <c r="BDA11" s="570"/>
      <c r="BDB11" s="570"/>
      <c r="BDC11" s="570"/>
      <c r="BDD11" s="570"/>
      <c r="BDE11" s="570"/>
      <c r="BDF11" s="570"/>
      <c r="BDG11" s="570"/>
      <c r="BDH11" s="570"/>
      <c r="BDI11" s="570"/>
      <c r="BDJ11" s="570"/>
      <c r="BDK11" s="570"/>
      <c r="BDL11" s="570"/>
      <c r="BDM11" s="570"/>
      <c r="BDN11" s="570"/>
      <c r="BDO11" s="570"/>
      <c r="BDP11" s="570"/>
      <c r="BDQ11" s="570"/>
      <c r="BDR11" s="570"/>
      <c r="BDS11" s="570"/>
      <c r="BDT11" s="570"/>
      <c r="BDU11" s="570"/>
      <c r="BDV11" s="570"/>
      <c r="BDW11" s="570"/>
      <c r="BDX11" s="570"/>
      <c r="BDY11" s="570"/>
      <c r="BDZ11" s="570"/>
      <c r="BEA11" s="570"/>
      <c r="BEB11" s="570"/>
      <c r="BEC11" s="570"/>
      <c r="BED11" s="570"/>
      <c r="BEE11" s="570"/>
      <c r="BEF11" s="570"/>
      <c r="BEG11" s="570"/>
      <c r="BEH11" s="570"/>
      <c r="BEI11" s="570"/>
      <c r="BEJ11" s="570"/>
      <c r="BEK11" s="570"/>
      <c r="BEL11" s="570"/>
      <c r="BEM11" s="570"/>
      <c r="BEN11" s="570"/>
      <c r="BEO11" s="570"/>
      <c r="BEP11" s="570"/>
      <c r="BEQ11" s="570"/>
      <c r="BER11" s="570"/>
      <c r="BES11" s="570"/>
      <c r="BET11" s="570"/>
      <c r="BEU11" s="570"/>
      <c r="BEV11" s="570"/>
      <c r="BEW11" s="570"/>
      <c r="BEX11" s="570"/>
      <c r="BEY11" s="570"/>
      <c r="BEZ11" s="570"/>
      <c r="BFA11" s="570"/>
      <c r="BFB11" s="570"/>
      <c r="BFC11" s="570"/>
      <c r="BFD11" s="570"/>
      <c r="BFE11" s="570"/>
      <c r="BFF11" s="570"/>
      <c r="BFG11" s="570"/>
      <c r="BFH11" s="570"/>
      <c r="BFI11" s="570"/>
      <c r="BFJ11" s="570"/>
      <c r="BFK11" s="570"/>
      <c r="BFL11" s="570"/>
      <c r="BFM11" s="570"/>
      <c r="BFN11" s="570"/>
      <c r="BFO11" s="570"/>
      <c r="BFP11" s="570"/>
      <c r="BFQ11" s="570"/>
      <c r="BFR11" s="570"/>
      <c r="BFS11" s="570"/>
      <c r="BFT11" s="570"/>
      <c r="BFU11" s="570"/>
      <c r="BFV11" s="570"/>
      <c r="BFW11" s="570"/>
      <c r="BFX11" s="570"/>
      <c r="BFY11" s="570"/>
      <c r="BFZ11" s="570"/>
      <c r="BGA11" s="570"/>
      <c r="BGB11" s="570"/>
      <c r="BGC11" s="570"/>
      <c r="BGD11" s="570"/>
      <c r="BGE11" s="570"/>
      <c r="BGF11" s="570"/>
      <c r="BGG11" s="570"/>
      <c r="BGH11" s="570"/>
      <c r="BGI11" s="570"/>
      <c r="BGJ11" s="570"/>
      <c r="BGK11" s="570"/>
      <c r="BGL11" s="570"/>
      <c r="BGM11" s="570"/>
      <c r="BGN11" s="570"/>
      <c r="BGO11" s="570"/>
      <c r="BGP11" s="570"/>
      <c r="BGQ11" s="570"/>
      <c r="BGR11" s="570"/>
      <c r="BGS11" s="570"/>
      <c r="BGT11" s="570"/>
      <c r="BGU11" s="570"/>
      <c r="BGV11" s="570"/>
      <c r="BGW11" s="570"/>
      <c r="BGX11" s="570"/>
      <c r="BGY11" s="570"/>
      <c r="BGZ11" s="570"/>
      <c r="BHA11" s="570"/>
      <c r="BHB11" s="570"/>
      <c r="BHC11" s="570"/>
      <c r="BHD11" s="570"/>
      <c r="BHE11" s="570"/>
      <c r="BHF11" s="570"/>
      <c r="BHG11" s="570"/>
      <c r="BHH11" s="570"/>
      <c r="BHI11" s="570"/>
      <c r="BHJ11" s="570"/>
      <c r="BHK11" s="570"/>
      <c r="BHL11" s="570"/>
      <c r="BHM11" s="570"/>
      <c r="BHN11" s="570"/>
      <c r="BHO11" s="570"/>
      <c r="BHP11" s="570"/>
      <c r="BHQ11" s="570"/>
      <c r="BHR11" s="570"/>
      <c r="BHS11" s="570"/>
      <c r="BHT11" s="570"/>
      <c r="BHU11" s="570"/>
      <c r="BHV11" s="570"/>
      <c r="BHW11" s="570"/>
      <c r="BHX11" s="570"/>
      <c r="BHY11" s="570"/>
      <c r="BHZ11" s="570"/>
      <c r="BIA11" s="570"/>
      <c r="BIB11" s="570"/>
      <c r="BIC11" s="570"/>
      <c r="BID11" s="570"/>
      <c r="BIE11" s="570"/>
      <c r="BIF11" s="570"/>
      <c r="BIG11" s="570"/>
      <c r="BIH11" s="570"/>
      <c r="BII11" s="570"/>
      <c r="BIJ11" s="570"/>
      <c r="BIK11" s="570"/>
      <c r="BIL11" s="570"/>
      <c r="BIM11" s="570"/>
      <c r="BIN11" s="570"/>
      <c r="BIO11" s="570"/>
      <c r="BIP11" s="570"/>
      <c r="BIQ11" s="570"/>
      <c r="BIR11" s="570"/>
      <c r="BIS11" s="570"/>
      <c r="BIT11" s="570"/>
      <c r="BIU11" s="570"/>
      <c r="BIV11" s="570"/>
      <c r="BIW11" s="570"/>
      <c r="BIX11" s="570"/>
      <c r="BIY11" s="570"/>
      <c r="BIZ11" s="570"/>
      <c r="BJA11" s="570"/>
      <c r="BJB11" s="570"/>
      <c r="BJC11" s="570"/>
      <c r="BJD11" s="570"/>
      <c r="BJE11" s="570"/>
      <c r="BJF11" s="570"/>
      <c r="BJG11" s="570"/>
      <c r="BJH11" s="570"/>
      <c r="BJI11" s="570"/>
      <c r="BJJ11" s="570"/>
      <c r="BJK11" s="570"/>
      <c r="BJL11" s="570"/>
      <c r="BJM11" s="570"/>
      <c r="BJN11" s="570"/>
      <c r="BJO11" s="570"/>
      <c r="BJP11" s="570"/>
      <c r="BJQ11" s="570"/>
      <c r="BJR11" s="570"/>
      <c r="BJS11" s="570"/>
      <c r="BJT11" s="570"/>
      <c r="BJU11" s="570"/>
      <c r="BJV11" s="570"/>
      <c r="BJW11" s="570"/>
      <c r="BJX11" s="570"/>
      <c r="BJY11" s="570"/>
      <c r="BJZ11" s="570"/>
      <c r="BKA11" s="570"/>
      <c r="BKB11" s="570"/>
      <c r="BKC11" s="570"/>
      <c r="BKD11" s="570"/>
      <c r="BKE11" s="570"/>
      <c r="BKF11" s="570"/>
      <c r="BKG11" s="570"/>
      <c r="BKH11" s="570"/>
      <c r="BKI11" s="570"/>
      <c r="BKJ11" s="570"/>
      <c r="BKK11" s="570"/>
      <c r="BKL11" s="570"/>
      <c r="BKM11" s="570"/>
      <c r="BKN11" s="570"/>
      <c r="BKO11" s="570"/>
      <c r="BKP11" s="570"/>
      <c r="BKQ11" s="570"/>
      <c r="BKR11" s="570"/>
      <c r="BKS11" s="570"/>
      <c r="BKT11" s="570"/>
      <c r="BKU11" s="570"/>
      <c r="BKV11" s="570"/>
      <c r="BKW11" s="570"/>
      <c r="BKX11" s="570"/>
      <c r="BKY11" s="570"/>
      <c r="BKZ11" s="570"/>
      <c r="BLA11" s="570"/>
      <c r="BLB11" s="570"/>
      <c r="BLC11" s="570"/>
      <c r="BLD11" s="570"/>
      <c r="BLE11" s="570"/>
      <c r="BLF11" s="570"/>
      <c r="BLG11" s="570"/>
      <c r="BLH11" s="570"/>
      <c r="BLI11" s="570"/>
      <c r="BLJ11" s="570"/>
      <c r="BLK11" s="570"/>
      <c r="BLL11" s="570"/>
      <c r="BLM11" s="570"/>
      <c r="BLN11" s="570"/>
      <c r="BLO11" s="570"/>
      <c r="BLP11" s="570"/>
      <c r="BLQ11" s="570"/>
      <c r="BLR11" s="570"/>
      <c r="BLS11" s="570"/>
      <c r="BLT11" s="570"/>
      <c r="BLU11" s="570"/>
      <c r="BLV11" s="570"/>
      <c r="BLW11" s="570"/>
      <c r="BLX11" s="570"/>
      <c r="BLY11" s="570"/>
      <c r="BLZ11" s="570"/>
      <c r="BMA11" s="570"/>
      <c r="BMB11" s="570"/>
      <c r="BMC11" s="570"/>
      <c r="BMD11" s="570"/>
      <c r="BME11" s="570"/>
      <c r="BMF11" s="570"/>
      <c r="BMG11" s="570"/>
      <c r="BMH11" s="570"/>
      <c r="BMI11" s="570"/>
      <c r="BMJ11" s="570"/>
      <c r="BMK11" s="570"/>
      <c r="BML11" s="570"/>
      <c r="BMM11" s="570"/>
      <c r="BMN11" s="570"/>
      <c r="BMO11" s="570"/>
      <c r="BMP11" s="570"/>
      <c r="BMQ11" s="570"/>
      <c r="BMR11" s="570"/>
      <c r="BMS11" s="570"/>
      <c r="BMT11" s="570"/>
      <c r="BMU11" s="570"/>
      <c r="BMV11" s="570"/>
      <c r="BMW11" s="570"/>
      <c r="BMX11" s="570"/>
      <c r="BMY11" s="570"/>
      <c r="BMZ11" s="570"/>
      <c r="BNA11" s="570"/>
      <c r="BNB11" s="570"/>
      <c r="BNC11" s="570"/>
      <c r="BND11" s="570"/>
      <c r="BNE11" s="570"/>
      <c r="BNF11" s="570"/>
      <c r="BNG11" s="570"/>
      <c r="BNH11" s="570"/>
      <c r="BNI11" s="570"/>
      <c r="BNJ11" s="570"/>
      <c r="BNK11" s="570"/>
      <c r="BNL11" s="570"/>
      <c r="BNM11" s="570"/>
      <c r="BNN11" s="570"/>
      <c r="BNO11" s="570"/>
      <c r="BNP11" s="570"/>
      <c r="BNQ11" s="570"/>
      <c r="BNR11" s="570"/>
      <c r="BNS11" s="570"/>
      <c r="BNT11" s="570"/>
      <c r="BNU11" s="570"/>
      <c r="BNV11" s="570"/>
      <c r="BNW11" s="570"/>
      <c r="BNX11" s="570"/>
      <c r="BNY11" s="570"/>
      <c r="BNZ11" s="570"/>
      <c r="BOA11" s="570"/>
      <c r="BOB11" s="570"/>
      <c r="BOC11" s="570"/>
      <c r="BOD11" s="570"/>
      <c r="BOE11" s="570"/>
      <c r="BOF11" s="570"/>
      <c r="BOG11" s="570"/>
      <c r="BOH11" s="570"/>
      <c r="BOI11" s="570"/>
      <c r="BOJ11" s="570"/>
      <c r="BOK11" s="570"/>
      <c r="BOL11" s="570"/>
      <c r="BOM11" s="570"/>
      <c r="BON11" s="570"/>
      <c r="BOO11" s="570"/>
      <c r="BOP11" s="570"/>
      <c r="BOQ11" s="570"/>
      <c r="BOR11" s="570"/>
      <c r="BOS11" s="570"/>
      <c r="BOT11" s="570"/>
      <c r="BOU11" s="570"/>
      <c r="BOV11" s="570"/>
      <c r="BOW11" s="570"/>
      <c r="BOX11" s="570"/>
      <c r="BOY11" s="570"/>
      <c r="BOZ11" s="570"/>
      <c r="BPA11" s="570"/>
      <c r="BPB11" s="570"/>
      <c r="BPC11" s="570"/>
      <c r="BPD11" s="570"/>
      <c r="BPE11" s="570"/>
      <c r="BPF11" s="570"/>
      <c r="BPG11" s="570"/>
      <c r="BPH11" s="570"/>
      <c r="BPI11" s="570"/>
      <c r="BPJ11" s="570"/>
      <c r="BPK11" s="570"/>
      <c r="BPL11" s="570"/>
      <c r="BPM11" s="570"/>
      <c r="BPN11" s="570"/>
      <c r="BPO11" s="570"/>
      <c r="BPP11" s="570"/>
      <c r="BPQ11" s="570"/>
      <c r="BPR11" s="570"/>
      <c r="BPS11" s="570"/>
      <c r="BPT11" s="570"/>
      <c r="BPU11" s="570"/>
      <c r="BPV11" s="570"/>
      <c r="BPW11" s="570"/>
      <c r="BPX11" s="570"/>
      <c r="BPY11" s="570"/>
      <c r="BPZ11" s="570"/>
      <c r="BQA11" s="570"/>
      <c r="BQB11" s="570"/>
      <c r="BQC11" s="570"/>
      <c r="BQD11" s="570"/>
      <c r="BQE11" s="570"/>
      <c r="BQF11" s="570"/>
      <c r="BQG11" s="570"/>
      <c r="BQH11" s="570"/>
      <c r="BQI11" s="570"/>
      <c r="BQJ11" s="570"/>
      <c r="BQK11" s="570"/>
      <c r="BQL11" s="570"/>
      <c r="BQM11" s="570"/>
      <c r="BQN11" s="570"/>
      <c r="BQO11" s="570"/>
      <c r="BQP11" s="570"/>
      <c r="BQQ11" s="570"/>
      <c r="BQR11" s="570"/>
      <c r="BQS11" s="570"/>
      <c r="BQT11" s="570"/>
      <c r="BQU11" s="570"/>
      <c r="BQV11" s="570"/>
      <c r="BQW11" s="570"/>
      <c r="BQX11" s="570"/>
      <c r="BQY11" s="570"/>
      <c r="BQZ11" s="570"/>
      <c r="BRA11" s="570"/>
      <c r="BRB11" s="570"/>
      <c r="BRC11" s="570"/>
      <c r="BRD11" s="570"/>
      <c r="BRE11" s="570"/>
      <c r="BRF11" s="570"/>
      <c r="BRG11" s="570"/>
      <c r="BRH11" s="570"/>
      <c r="BRI11" s="570"/>
      <c r="BRJ11" s="570"/>
      <c r="BRK11" s="570"/>
      <c r="BRL11" s="570"/>
      <c r="BRM11" s="570"/>
      <c r="BRN11" s="570"/>
      <c r="BRO11" s="570"/>
      <c r="BRP11" s="570"/>
      <c r="BRQ11" s="570"/>
      <c r="BRR11" s="570"/>
      <c r="BRS11" s="570"/>
      <c r="BRT11" s="570"/>
      <c r="BRU11" s="570"/>
      <c r="BRV11" s="570"/>
      <c r="BRW11" s="570"/>
      <c r="BRX11" s="570"/>
      <c r="BRY11" s="570"/>
      <c r="BRZ11" s="570"/>
      <c r="BSA11" s="570"/>
      <c r="BSB11" s="570"/>
      <c r="BSC11" s="570"/>
      <c r="BSD11" s="570"/>
      <c r="BSE11" s="570"/>
      <c r="BSF11" s="570"/>
      <c r="BSG11" s="570"/>
      <c r="BSH11" s="570"/>
      <c r="BSI11" s="570"/>
      <c r="BSJ11" s="570"/>
      <c r="BSK11" s="570"/>
      <c r="BSL11" s="570"/>
      <c r="BSM11" s="570"/>
      <c r="BSN11" s="570"/>
      <c r="BSO11" s="570"/>
      <c r="BSP11" s="570"/>
      <c r="BSQ11" s="570"/>
      <c r="BSR11" s="570"/>
      <c r="BSS11" s="570"/>
      <c r="BST11" s="570"/>
      <c r="BSU11" s="570"/>
      <c r="BSV11" s="570"/>
      <c r="BSW11" s="570"/>
      <c r="BSX11" s="570"/>
      <c r="BSY11" s="570"/>
      <c r="BSZ11" s="570"/>
      <c r="BTA11" s="570"/>
      <c r="BTB11" s="570"/>
      <c r="BTC11" s="570"/>
      <c r="BTD11" s="570"/>
      <c r="BTE11" s="570"/>
      <c r="BTF11" s="570"/>
      <c r="BTG11" s="570"/>
      <c r="BTH11" s="570"/>
      <c r="BTI11" s="570"/>
      <c r="BTJ11" s="570"/>
      <c r="BTK11" s="570"/>
      <c r="BTL11" s="570"/>
      <c r="BTM11" s="570"/>
      <c r="BTN11" s="570"/>
      <c r="BTO11" s="570"/>
      <c r="BTP11" s="570"/>
      <c r="BTQ11" s="570"/>
      <c r="BTR11" s="570"/>
      <c r="BTS11" s="570"/>
      <c r="BTT11" s="570"/>
      <c r="BTU11" s="570"/>
      <c r="BTV11" s="570"/>
      <c r="BTW11" s="570"/>
      <c r="BTX11" s="570"/>
      <c r="BTY11" s="570"/>
      <c r="BTZ11" s="570"/>
      <c r="BUA11" s="570"/>
      <c r="BUB11" s="570"/>
      <c r="BUC11" s="570"/>
      <c r="BUD11" s="570"/>
      <c r="BUE11" s="570"/>
      <c r="BUF11" s="570"/>
      <c r="BUG11" s="570"/>
      <c r="BUH11" s="570"/>
      <c r="BUI11" s="570"/>
      <c r="BUJ11" s="570"/>
      <c r="BUK11" s="570"/>
      <c r="BUL11" s="570"/>
      <c r="BUM11" s="570"/>
      <c r="BUN11" s="570"/>
      <c r="BUO11" s="570"/>
      <c r="BUP11" s="570"/>
      <c r="BUQ11" s="570"/>
      <c r="BUR11" s="570"/>
      <c r="BUS11" s="570"/>
      <c r="BUT11" s="570"/>
      <c r="BUU11" s="570"/>
      <c r="BUV11" s="570"/>
      <c r="BUW11" s="570"/>
      <c r="BUX11" s="570"/>
      <c r="BUY11" s="570"/>
      <c r="BUZ11" s="570"/>
      <c r="BVA11" s="570"/>
      <c r="BVB11" s="570"/>
      <c r="BVC11" s="570"/>
      <c r="BVD11" s="570"/>
      <c r="BVE11" s="570"/>
      <c r="BVF11" s="570"/>
      <c r="BVG11" s="570"/>
      <c r="BVH11" s="570"/>
      <c r="BVI11" s="570"/>
      <c r="BVJ11" s="570"/>
      <c r="BVK11" s="570"/>
      <c r="BVL11" s="570"/>
      <c r="BVM11" s="570"/>
      <c r="BVN11" s="570"/>
      <c r="BVO11" s="570"/>
      <c r="BVP11" s="570"/>
      <c r="BVQ11" s="570"/>
      <c r="BVR11" s="570"/>
      <c r="BVS11" s="570"/>
      <c r="BVT11" s="570"/>
      <c r="BVU11" s="570"/>
      <c r="BVV11" s="570"/>
      <c r="BVW11" s="570"/>
      <c r="BVX11" s="570"/>
      <c r="BVY11" s="570"/>
      <c r="BVZ11" s="570"/>
      <c r="BWA11" s="570"/>
      <c r="BWB11" s="570"/>
      <c r="BWC11" s="570"/>
      <c r="BWD11" s="570"/>
      <c r="BWE11" s="570"/>
      <c r="BWF11" s="570"/>
      <c r="BWG11" s="570"/>
      <c r="BWH11" s="570"/>
      <c r="BWI11" s="570"/>
      <c r="BWJ11" s="570"/>
      <c r="BWK11" s="570"/>
      <c r="BWL11" s="570"/>
      <c r="BWM11" s="570"/>
      <c r="BWN11" s="570"/>
      <c r="BWO11" s="570"/>
      <c r="BWP11" s="570"/>
      <c r="BWQ11" s="570"/>
      <c r="BWR11" s="570"/>
      <c r="BWS11" s="570"/>
      <c r="BWT11" s="570"/>
      <c r="BWU11" s="570"/>
      <c r="BWV11" s="570"/>
      <c r="BWW11" s="570"/>
      <c r="BWX11" s="570"/>
      <c r="BWY11" s="570"/>
      <c r="BWZ11" s="570"/>
      <c r="BXA11" s="570"/>
      <c r="BXB11" s="570"/>
      <c r="BXC11" s="570"/>
      <c r="BXD11" s="570"/>
      <c r="BXE11" s="570"/>
      <c r="BXF11" s="570"/>
      <c r="BXG11" s="570"/>
      <c r="BXH11" s="570"/>
      <c r="BXI11" s="570"/>
      <c r="BXJ11" s="570"/>
      <c r="BXK11" s="570"/>
      <c r="BXL11" s="570"/>
      <c r="BXM11" s="570"/>
      <c r="BXN11" s="570"/>
      <c r="BXO11" s="570"/>
      <c r="BXP11" s="570"/>
      <c r="BXQ11" s="570"/>
      <c r="BXR11" s="570"/>
      <c r="BXS11" s="570"/>
      <c r="BXT11" s="570"/>
      <c r="BXU11" s="570"/>
      <c r="BXV11" s="570"/>
      <c r="BXW11" s="570"/>
      <c r="BXX11" s="570"/>
      <c r="BXY11" s="570"/>
      <c r="BXZ11" s="570"/>
      <c r="BYA11" s="570"/>
      <c r="BYB11" s="570"/>
      <c r="BYC11" s="570"/>
      <c r="BYD11" s="570"/>
      <c r="BYE11" s="570"/>
      <c r="BYF11" s="570"/>
      <c r="BYG11" s="570"/>
      <c r="BYH11" s="570"/>
      <c r="BYI11" s="570"/>
      <c r="BYJ11" s="570"/>
      <c r="BYK11" s="570"/>
      <c r="BYL11" s="570"/>
      <c r="BYM11" s="570"/>
      <c r="BYN11" s="570"/>
      <c r="BYO11" s="570"/>
      <c r="BYP11" s="570"/>
      <c r="BYQ11" s="570"/>
    </row>
    <row r="12" spans="1:2019" s="582" customFormat="1" ht="15" hidden="1" customHeight="1" thickTop="1" x14ac:dyDescent="0.3">
      <c r="A12" s="635"/>
      <c r="B12" s="572" t="s">
        <v>689</v>
      </c>
      <c r="C12" s="634">
        <v>0</v>
      </c>
      <c r="D12" s="635"/>
      <c r="E12" s="585"/>
      <c r="F12" s="635"/>
      <c r="G12" s="572" t="s">
        <v>708</v>
      </c>
      <c r="H12" s="677"/>
      <c r="I12" s="678"/>
      <c r="J12" s="678"/>
      <c r="K12" s="678"/>
      <c r="L12" s="573"/>
      <c r="M12" s="635"/>
      <c r="N12" s="635"/>
      <c r="O12" s="572" t="s">
        <v>707</v>
      </c>
      <c r="P12" s="634">
        <v>0</v>
      </c>
      <c r="Q12" s="580"/>
      <c r="R12" s="577"/>
      <c r="S12" s="578"/>
      <c r="T12" s="578"/>
      <c r="U12" s="577"/>
      <c r="V12" s="577"/>
      <c r="W12" s="577"/>
      <c r="X12" s="577"/>
      <c r="Y12" s="578"/>
      <c r="Z12" s="580"/>
      <c r="AA12" s="580"/>
      <c r="AB12" s="635"/>
      <c r="AC12" s="572" t="s">
        <v>723</v>
      </c>
      <c r="AD12" s="634">
        <v>-1</v>
      </c>
      <c r="AE12" s="586"/>
      <c r="AF12" s="586"/>
      <c r="AG12" s="608"/>
      <c r="AH12" s="636"/>
      <c r="AI12" s="577"/>
      <c r="AJ12" s="577"/>
      <c r="AK12" s="577"/>
      <c r="AL12" s="635"/>
      <c r="AM12" s="635"/>
      <c r="AN12" s="635"/>
      <c r="AO12" s="635"/>
      <c r="AP12" s="635"/>
      <c r="AQ12" s="635"/>
      <c r="AR12" s="577"/>
      <c r="AS12" s="577"/>
      <c r="AT12" s="577"/>
      <c r="AU12" s="577"/>
      <c r="AV12" s="577"/>
      <c r="AW12" s="577"/>
      <c r="AX12" s="577"/>
      <c r="AY12" s="577"/>
      <c r="AZ12" s="577"/>
      <c r="BA12" s="577"/>
      <c r="BB12" s="577"/>
      <c r="BC12" s="577"/>
      <c r="BD12" s="577"/>
      <c r="BE12" s="577"/>
      <c r="BF12" s="577"/>
      <c r="BG12" s="577"/>
      <c r="BH12" s="577"/>
      <c r="BI12" s="577"/>
      <c r="BJ12" s="577"/>
      <c r="BK12" s="577"/>
      <c r="BL12" s="577"/>
      <c r="BM12" s="577"/>
      <c r="BN12" s="577"/>
      <c r="BO12" s="577"/>
      <c r="BP12" s="577"/>
      <c r="BQ12" s="577"/>
      <c r="BR12" s="577"/>
      <c r="BS12" s="577"/>
      <c r="BT12" s="577"/>
      <c r="BU12" s="577"/>
      <c r="BV12" s="577"/>
      <c r="BW12" s="577"/>
      <c r="BX12" s="577"/>
      <c r="BY12" s="577"/>
      <c r="BZ12" s="577"/>
      <c r="CA12" s="577"/>
      <c r="CB12" s="577"/>
      <c r="CC12" s="577"/>
      <c r="CD12" s="577"/>
      <c r="CE12" s="577"/>
      <c r="CF12" s="577"/>
      <c r="CG12" s="577"/>
      <c r="CH12" s="577"/>
      <c r="CI12" s="577"/>
      <c r="CJ12" s="577"/>
      <c r="CK12" s="577"/>
      <c r="CL12" s="577"/>
      <c r="CM12" s="577"/>
      <c r="CN12" s="577"/>
      <c r="CO12" s="577"/>
      <c r="CP12" s="577"/>
      <c r="CQ12" s="577"/>
      <c r="CR12" s="577"/>
      <c r="CS12" s="577"/>
      <c r="CT12" s="577"/>
      <c r="CU12" s="577"/>
      <c r="CV12" s="577"/>
      <c r="CW12" s="577"/>
      <c r="CX12" s="577"/>
      <c r="CY12" s="577"/>
      <c r="CZ12" s="577"/>
      <c r="DA12" s="577"/>
      <c r="DB12" s="577"/>
      <c r="DC12" s="577"/>
      <c r="DD12" s="577"/>
      <c r="DE12" s="577"/>
      <c r="DF12" s="577"/>
      <c r="DG12" s="577"/>
      <c r="DH12" s="577"/>
      <c r="DI12" s="577"/>
      <c r="DJ12" s="577"/>
      <c r="DK12" s="577"/>
      <c r="DL12" s="577"/>
      <c r="DM12" s="577"/>
      <c r="DN12" s="577"/>
      <c r="DO12" s="577"/>
      <c r="DP12" s="577"/>
      <c r="DQ12" s="577"/>
      <c r="DR12" s="577"/>
      <c r="DS12" s="577"/>
      <c r="DT12" s="577"/>
      <c r="DU12" s="577"/>
      <c r="DV12" s="577"/>
      <c r="DW12" s="577"/>
      <c r="DX12" s="577"/>
      <c r="DY12" s="577"/>
      <c r="DZ12" s="577"/>
      <c r="EA12" s="577"/>
      <c r="EB12" s="577"/>
      <c r="EC12" s="577"/>
      <c r="ED12" s="577"/>
      <c r="EE12" s="577"/>
      <c r="EF12" s="577"/>
      <c r="EG12" s="577"/>
      <c r="EH12" s="577"/>
      <c r="EI12" s="577"/>
      <c r="EJ12" s="577"/>
      <c r="EK12" s="577"/>
      <c r="EL12" s="577"/>
      <c r="EM12" s="577"/>
      <c r="EN12" s="577"/>
      <c r="EO12" s="577"/>
      <c r="EP12" s="577"/>
      <c r="EQ12" s="577"/>
      <c r="ER12" s="577"/>
      <c r="ES12" s="577"/>
      <c r="ET12" s="577"/>
      <c r="EU12" s="577"/>
      <c r="EV12" s="577"/>
      <c r="EW12" s="577"/>
      <c r="EX12" s="577"/>
      <c r="EY12" s="577"/>
      <c r="EZ12" s="577"/>
      <c r="FA12" s="577"/>
      <c r="FB12" s="577"/>
      <c r="FC12" s="577"/>
      <c r="FD12" s="577"/>
      <c r="FE12" s="577"/>
      <c r="FF12" s="577"/>
      <c r="FG12" s="577"/>
      <c r="FH12" s="577"/>
      <c r="FI12" s="577"/>
      <c r="FJ12" s="577"/>
      <c r="FK12" s="577"/>
      <c r="FL12" s="577"/>
      <c r="FM12" s="577"/>
      <c r="FN12" s="577"/>
      <c r="FO12" s="577"/>
      <c r="FP12" s="577"/>
      <c r="FQ12" s="577"/>
      <c r="FR12" s="577"/>
      <c r="FS12" s="577"/>
      <c r="FT12" s="577"/>
      <c r="FU12" s="577"/>
      <c r="FV12" s="577"/>
      <c r="FW12" s="577"/>
      <c r="FX12" s="577"/>
      <c r="FY12" s="577"/>
      <c r="FZ12" s="577"/>
      <c r="GA12" s="577"/>
      <c r="GB12" s="577"/>
      <c r="GC12" s="577"/>
      <c r="GD12" s="577"/>
      <c r="GE12" s="577"/>
      <c r="GF12" s="577"/>
      <c r="GG12" s="577"/>
      <c r="GH12" s="577"/>
      <c r="GI12" s="577"/>
      <c r="GJ12" s="577"/>
      <c r="GK12" s="577"/>
      <c r="GL12" s="577"/>
      <c r="GM12" s="577"/>
      <c r="GN12" s="577"/>
      <c r="GO12" s="577"/>
      <c r="GP12" s="577"/>
      <c r="GQ12" s="577"/>
      <c r="GR12" s="577"/>
      <c r="GS12" s="577"/>
      <c r="GT12" s="577"/>
      <c r="GU12" s="577"/>
      <c r="GV12" s="577"/>
      <c r="GW12" s="577"/>
      <c r="GX12" s="577"/>
      <c r="GY12" s="577"/>
      <c r="GZ12" s="577"/>
      <c r="HA12" s="577"/>
      <c r="HB12" s="577"/>
      <c r="HC12" s="577"/>
      <c r="HD12" s="577"/>
      <c r="HE12" s="577"/>
      <c r="HF12" s="577"/>
      <c r="HG12" s="577"/>
      <c r="HH12" s="577"/>
      <c r="HI12" s="577"/>
      <c r="HJ12" s="577"/>
      <c r="HK12" s="577"/>
      <c r="HL12" s="577"/>
      <c r="HM12" s="577"/>
      <c r="HN12" s="577"/>
      <c r="HO12" s="577"/>
      <c r="HP12" s="577"/>
      <c r="HQ12" s="577"/>
      <c r="HR12" s="577"/>
      <c r="HS12" s="577"/>
      <c r="HT12" s="577"/>
      <c r="HU12" s="577"/>
      <c r="HV12" s="577"/>
      <c r="HW12" s="577"/>
      <c r="HX12" s="577"/>
      <c r="HY12" s="577"/>
      <c r="HZ12" s="577"/>
      <c r="IA12" s="577"/>
      <c r="IB12" s="577"/>
      <c r="IC12" s="577"/>
      <c r="ID12" s="577"/>
      <c r="IE12" s="577"/>
      <c r="IF12" s="577"/>
      <c r="IG12" s="577"/>
      <c r="IH12" s="577"/>
      <c r="II12" s="577"/>
      <c r="IJ12" s="577"/>
      <c r="IK12" s="577"/>
      <c r="IL12" s="577"/>
      <c r="IM12" s="577"/>
      <c r="IN12" s="577"/>
      <c r="IO12" s="577"/>
      <c r="IP12" s="577"/>
      <c r="IQ12" s="577"/>
      <c r="IR12" s="577"/>
      <c r="IS12" s="577"/>
      <c r="IT12" s="577"/>
      <c r="IU12" s="577"/>
      <c r="IV12" s="577"/>
      <c r="IW12" s="577"/>
      <c r="IX12" s="577"/>
      <c r="IY12" s="577"/>
      <c r="IZ12" s="577"/>
      <c r="JA12" s="577"/>
      <c r="JB12" s="577"/>
      <c r="JC12" s="577"/>
      <c r="JD12" s="577"/>
      <c r="JE12" s="577"/>
      <c r="JF12" s="577"/>
      <c r="JG12" s="577"/>
      <c r="JH12" s="577"/>
      <c r="JI12" s="577"/>
      <c r="JJ12" s="577"/>
      <c r="JK12" s="577"/>
      <c r="JL12" s="577"/>
      <c r="JM12" s="577"/>
      <c r="JN12" s="577"/>
      <c r="JO12" s="577"/>
      <c r="JP12" s="577"/>
      <c r="JQ12" s="577"/>
      <c r="JR12" s="577"/>
      <c r="JS12" s="577"/>
      <c r="JT12" s="577"/>
      <c r="JU12" s="577"/>
      <c r="JV12" s="577"/>
      <c r="JW12" s="577"/>
      <c r="JX12" s="577"/>
      <c r="JY12" s="577"/>
      <c r="JZ12" s="577"/>
      <c r="KA12" s="577"/>
      <c r="KB12" s="577"/>
      <c r="KC12" s="577"/>
      <c r="KD12" s="577"/>
      <c r="KE12" s="577"/>
      <c r="KF12" s="577"/>
      <c r="KG12" s="577"/>
      <c r="KH12" s="577"/>
      <c r="KI12" s="577"/>
      <c r="KJ12" s="577"/>
      <c r="KK12" s="577"/>
      <c r="KL12" s="577"/>
      <c r="KM12" s="577"/>
      <c r="KN12" s="577"/>
      <c r="KO12" s="577"/>
      <c r="KP12" s="577"/>
      <c r="KQ12" s="577"/>
      <c r="KR12" s="577"/>
      <c r="KS12" s="577"/>
      <c r="KT12" s="577"/>
      <c r="KU12" s="577"/>
      <c r="KV12" s="577"/>
      <c r="KW12" s="577"/>
      <c r="KX12" s="577"/>
      <c r="KY12" s="577"/>
      <c r="KZ12" s="577"/>
      <c r="LA12" s="577"/>
      <c r="LB12" s="577"/>
      <c r="LC12" s="577"/>
      <c r="LD12" s="577"/>
      <c r="LE12" s="577"/>
      <c r="LF12" s="577"/>
      <c r="LG12" s="577"/>
      <c r="LH12" s="577"/>
      <c r="LI12" s="577"/>
      <c r="LJ12" s="577"/>
      <c r="LK12" s="577"/>
      <c r="LL12" s="577"/>
      <c r="LM12" s="577"/>
      <c r="LN12" s="577"/>
      <c r="LO12" s="577"/>
      <c r="LP12" s="577"/>
      <c r="LQ12" s="577"/>
      <c r="LR12" s="577"/>
      <c r="LS12" s="577"/>
      <c r="LT12" s="577"/>
      <c r="LU12" s="577"/>
      <c r="LV12" s="577"/>
      <c r="LW12" s="577"/>
      <c r="LX12" s="577"/>
      <c r="LY12" s="577"/>
      <c r="LZ12" s="577"/>
      <c r="MA12" s="577"/>
      <c r="MB12" s="577"/>
      <c r="MC12" s="577"/>
      <c r="MD12" s="577"/>
      <c r="ME12" s="577"/>
      <c r="MF12" s="577"/>
      <c r="MG12" s="577"/>
      <c r="MH12" s="577"/>
      <c r="MI12" s="577"/>
      <c r="MJ12" s="577"/>
      <c r="MK12" s="577"/>
      <c r="ML12" s="577"/>
      <c r="MM12" s="577"/>
      <c r="MN12" s="577"/>
      <c r="MO12" s="577"/>
      <c r="MP12" s="577"/>
      <c r="MQ12" s="577"/>
      <c r="MR12" s="577"/>
      <c r="MS12" s="577"/>
      <c r="MT12" s="577"/>
      <c r="MU12" s="577"/>
      <c r="MV12" s="577"/>
      <c r="MW12" s="577"/>
      <c r="MX12" s="577"/>
      <c r="MY12" s="577"/>
      <c r="MZ12" s="577"/>
      <c r="NA12" s="577"/>
      <c r="NB12" s="577"/>
      <c r="NC12" s="577"/>
      <c r="ND12" s="577"/>
      <c r="NE12" s="577"/>
      <c r="NF12" s="577"/>
      <c r="NG12" s="577"/>
      <c r="NH12" s="577"/>
      <c r="NI12" s="577"/>
      <c r="NJ12" s="577"/>
      <c r="NK12" s="577"/>
      <c r="NL12" s="577"/>
      <c r="NM12" s="577"/>
      <c r="NN12" s="577"/>
      <c r="NO12" s="577"/>
      <c r="NP12" s="577"/>
      <c r="NQ12" s="577"/>
      <c r="NR12" s="577"/>
      <c r="NS12" s="577"/>
      <c r="NT12" s="577"/>
      <c r="NU12" s="577"/>
      <c r="NV12" s="577"/>
      <c r="NW12" s="577"/>
      <c r="NX12" s="577"/>
      <c r="NY12" s="577"/>
      <c r="NZ12" s="577"/>
      <c r="OA12" s="577"/>
      <c r="OB12" s="577"/>
      <c r="OC12" s="577"/>
      <c r="OD12" s="577"/>
      <c r="OE12" s="577"/>
      <c r="OF12" s="577"/>
      <c r="OG12" s="577"/>
      <c r="OH12" s="577"/>
      <c r="OI12" s="577"/>
      <c r="OJ12" s="577"/>
      <c r="OK12" s="577"/>
      <c r="OL12" s="577"/>
      <c r="OM12" s="577"/>
      <c r="ON12" s="577"/>
      <c r="OO12" s="577"/>
      <c r="OP12" s="577"/>
      <c r="OQ12" s="577"/>
      <c r="OR12" s="577"/>
      <c r="OS12" s="577"/>
      <c r="OT12" s="577"/>
      <c r="OU12" s="577"/>
      <c r="OV12" s="577"/>
      <c r="OW12" s="577"/>
      <c r="OX12" s="577"/>
      <c r="OY12" s="577"/>
      <c r="OZ12" s="577"/>
      <c r="PA12" s="577"/>
      <c r="PB12" s="577"/>
      <c r="PC12" s="577"/>
      <c r="PD12" s="577"/>
      <c r="PE12" s="577"/>
      <c r="PF12" s="577"/>
      <c r="PG12" s="577"/>
      <c r="PH12" s="577"/>
      <c r="PI12" s="577"/>
      <c r="PJ12" s="577"/>
      <c r="PK12" s="577"/>
      <c r="PL12" s="577"/>
      <c r="PM12" s="577"/>
      <c r="PN12" s="577"/>
      <c r="PO12" s="577"/>
      <c r="PP12" s="577"/>
      <c r="PQ12" s="577"/>
      <c r="PR12" s="577"/>
      <c r="PS12" s="577"/>
      <c r="PT12" s="577"/>
      <c r="PU12" s="577"/>
      <c r="PV12" s="577"/>
      <c r="PW12" s="577"/>
      <c r="PX12" s="577"/>
      <c r="PY12" s="577"/>
      <c r="PZ12" s="577"/>
      <c r="QA12" s="577"/>
      <c r="QB12" s="577"/>
      <c r="QC12" s="577"/>
      <c r="QD12" s="577"/>
      <c r="QE12" s="577"/>
      <c r="QF12" s="577"/>
      <c r="QG12" s="577"/>
      <c r="QH12" s="577"/>
      <c r="QI12" s="577"/>
      <c r="QJ12" s="577"/>
      <c r="QK12" s="577"/>
      <c r="QL12" s="577"/>
      <c r="QM12" s="577"/>
      <c r="QN12" s="577"/>
      <c r="QO12" s="577"/>
      <c r="QP12" s="577"/>
      <c r="QQ12" s="577"/>
      <c r="QR12" s="577"/>
      <c r="QS12" s="577"/>
      <c r="QT12" s="577"/>
      <c r="QU12" s="577"/>
      <c r="QV12" s="577"/>
      <c r="QW12" s="577"/>
      <c r="QX12" s="577"/>
      <c r="QY12" s="577"/>
      <c r="QZ12" s="577"/>
      <c r="RA12" s="577"/>
      <c r="RB12" s="577"/>
      <c r="RC12" s="577"/>
      <c r="RD12" s="577"/>
      <c r="RE12" s="577"/>
      <c r="RF12" s="577"/>
      <c r="RG12" s="577"/>
      <c r="RH12" s="577"/>
      <c r="RI12" s="577"/>
      <c r="RJ12" s="577"/>
      <c r="RK12" s="577"/>
      <c r="RL12" s="577"/>
      <c r="RM12" s="577"/>
      <c r="RN12" s="577"/>
      <c r="RO12" s="577"/>
      <c r="RP12" s="577"/>
      <c r="RQ12" s="577"/>
      <c r="RR12" s="577"/>
      <c r="RS12" s="577"/>
      <c r="RT12" s="577"/>
      <c r="RU12" s="577"/>
      <c r="RV12" s="577"/>
      <c r="RW12" s="577"/>
      <c r="RX12" s="577"/>
      <c r="RY12" s="577"/>
      <c r="RZ12" s="577"/>
      <c r="SA12" s="577"/>
      <c r="SB12" s="577"/>
      <c r="SC12" s="577"/>
      <c r="SD12" s="577"/>
      <c r="SE12" s="577"/>
      <c r="SF12" s="577"/>
      <c r="SG12" s="577"/>
      <c r="SH12" s="577"/>
      <c r="SI12" s="577"/>
      <c r="SJ12" s="577"/>
      <c r="SK12" s="577"/>
      <c r="SL12" s="577"/>
      <c r="SM12" s="577"/>
      <c r="SN12" s="577"/>
      <c r="SO12" s="577"/>
      <c r="SP12" s="577"/>
      <c r="SQ12" s="577"/>
      <c r="SR12" s="577"/>
      <c r="SS12" s="577"/>
      <c r="ST12" s="577"/>
      <c r="SU12" s="577"/>
      <c r="SV12" s="577"/>
      <c r="SW12" s="577"/>
      <c r="SX12" s="577"/>
      <c r="SY12" s="577"/>
      <c r="SZ12" s="577"/>
      <c r="TA12" s="577"/>
      <c r="TB12" s="577"/>
      <c r="TC12" s="577"/>
      <c r="TD12" s="577"/>
      <c r="TE12" s="577"/>
      <c r="TF12" s="577"/>
      <c r="TG12" s="577"/>
      <c r="TH12" s="577"/>
      <c r="TI12" s="577"/>
      <c r="TJ12" s="577"/>
      <c r="TK12" s="577"/>
      <c r="TL12" s="577"/>
      <c r="TM12" s="577"/>
      <c r="TN12" s="577"/>
      <c r="TO12" s="577"/>
      <c r="TP12" s="577"/>
      <c r="TQ12" s="577"/>
      <c r="TR12" s="577"/>
      <c r="TS12" s="577"/>
      <c r="TT12" s="577"/>
      <c r="TU12" s="577"/>
      <c r="TV12" s="577"/>
      <c r="TW12" s="577"/>
      <c r="TX12" s="577"/>
      <c r="TY12" s="577"/>
      <c r="TZ12" s="577"/>
      <c r="UA12" s="577"/>
      <c r="UB12" s="577"/>
      <c r="UC12" s="577"/>
      <c r="UD12" s="577"/>
      <c r="UE12" s="577"/>
      <c r="UF12" s="577"/>
      <c r="UG12" s="577"/>
      <c r="UH12" s="577"/>
      <c r="UI12" s="577"/>
      <c r="UJ12" s="577"/>
      <c r="UK12" s="577"/>
      <c r="UL12" s="577"/>
      <c r="UM12" s="577"/>
      <c r="UN12" s="577"/>
      <c r="UO12" s="577"/>
      <c r="UP12" s="577"/>
      <c r="UQ12" s="577"/>
      <c r="UR12" s="577"/>
      <c r="US12" s="577"/>
      <c r="UT12" s="577"/>
      <c r="UU12" s="577"/>
      <c r="UV12" s="577"/>
      <c r="UW12" s="577"/>
      <c r="UX12" s="577"/>
      <c r="UY12" s="577"/>
      <c r="UZ12" s="577"/>
      <c r="VA12" s="577"/>
      <c r="VB12" s="577"/>
      <c r="VC12" s="577"/>
      <c r="VD12" s="577"/>
      <c r="VE12" s="577"/>
      <c r="VF12" s="577"/>
      <c r="VG12" s="577"/>
      <c r="VH12" s="577"/>
      <c r="VI12" s="577"/>
      <c r="VJ12" s="577"/>
      <c r="VK12" s="577"/>
      <c r="VL12" s="577"/>
      <c r="VM12" s="577"/>
      <c r="VN12" s="577"/>
      <c r="VO12" s="577"/>
      <c r="VP12" s="577"/>
      <c r="VQ12" s="577"/>
      <c r="VR12" s="577"/>
      <c r="VS12" s="577"/>
      <c r="VT12" s="577"/>
      <c r="VU12" s="577"/>
      <c r="VV12" s="577"/>
      <c r="VW12" s="577"/>
      <c r="VX12" s="577"/>
      <c r="VY12" s="577"/>
      <c r="VZ12" s="577"/>
      <c r="WA12" s="577"/>
      <c r="WB12" s="577"/>
      <c r="WC12" s="577"/>
      <c r="WD12" s="577"/>
      <c r="WE12" s="577"/>
      <c r="WF12" s="577"/>
      <c r="WG12" s="577"/>
      <c r="WH12" s="577"/>
      <c r="WI12" s="577"/>
      <c r="WJ12" s="577"/>
      <c r="WK12" s="577"/>
      <c r="WL12" s="577"/>
      <c r="WM12" s="577"/>
      <c r="WN12" s="577"/>
      <c r="WO12" s="577"/>
      <c r="WP12" s="577"/>
      <c r="WQ12" s="577"/>
      <c r="WR12" s="577"/>
      <c r="WS12" s="577"/>
      <c r="WT12" s="577"/>
      <c r="WU12" s="577"/>
      <c r="WV12" s="577"/>
      <c r="WW12" s="577"/>
      <c r="WX12" s="577"/>
      <c r="WY12" s="577"/>
      <c r="WZ12" s="577"/>
      <c r="XA12" s="577"/>
      <c r="XB12" s="577"/>
      <c r="XC12" s="577"/>
      <c r="XD12" s="577"/>
      <c r="XE12" s="577"/>
      <c r="XF12" s="577"/>
      <c r="XG12" s="577"/>
      <c r="XH12" s="577"/>
      <c r="XI12" s="577"/>
      <c r="XJ12" s="577"/>
      <c r="XK12" s="577"/>
      <c r="XL12" s="577"/>
      <c r="XM12" s="577"/>
      <c r="XN12" s="577"/>
      <c r="XO12" s="577"/>
      <c r="XP12" s="577"/>
      <c r="XQ12" s="577"/>
      <c r="XR12" s="577"/>
      <c r="XS12" s="577"/>
      <c r="XT12" s="577"/>
      <c r="XU12" s="577"/>
      <c r="XV12" s="577"/>
      <c r="XW12" s="577"/>
      <c r="XX12" s="577"/>
      <c r="XY12" s="577"/>
      <c r="XZ12" s="577"/>
      <c r="YA12" s="577"/>
      <c r="YB12" s="577"/>
      <c r="YC12" s="577"/>
      <c r="YD12" s="577"/>
      <c r="YE12" s="577"/>
      <c r="YF12" s="577"/>
      <c r="YG12" s="577"/>
      <c r="YH12" s="577"/>
      <c r="YI12" s="577"/>
      <c r="YJ12" s="577"/>
      <c r="YK12" s="577"/>
      <c r="YL12" s="577"/>
      <c r="YM12" s="577"/>
      <c r="YN12" s="577"/>
      <c r="YO12" s="577"/>
      <c r="YP12" s="577"/>
      <c r="YQ12" s="577"/>
      <c r="YR12" s="577"/>
      <c r="YS12" s="577"/>
      <c r="YT12" s="577"/>
      <c r="YU12" s="577"/>
      <c r="YV12" s="577"/>
      <c r="YW12" s="577"/>
      <c r="YX12" s="577"/>
      <c r="YY12" s="577"/>
      <c r="YZ12" s="577"/>
      <c r="ZA12" s="577"/>
      <c r="ZB12" s="577"/>
      <c r="ZC12" s="577"/>
      <c r="ZD12" s="577"/>
      <c r="ZE12" s="577"/>
      <c r="ZF12" s="577"/>
      <c r="ZG12" s="577"/>
      <c r="ZH12" s="577"/>
      <c r="ZI12" s="577"/>
      <c r="ZJ12" s="577"/>
      <c r="ZK12" s="577"/>
      <c r="ZL12" s="577"/>
      <c r="ZM12" s="577"/>
      <c r="ZN12" s="577"/>
      <c r="ZO12" s="577"/>
      <c r="ZP12" s="577"/>
      <c r="ZQ12" s="577"/>
      <c r="ZR12" s="577"/>
      <c r="ZS12" s="577"/>
      <c r="ZT12" s="577"/>
      <c r="ZU12" s="577"/>
      <c r="ZV12" s="577"/>
      <c r="ZW12" s="577"/>
      <c r="ZX12" s="577"/>
      <c r="ZY12" s="577"/>
      <c r="ZZ12" s="577"/>
      <c r="AAA12" s="577"/>
      <c r="AAB12" s="577"/>
      <c r="AAC12" s="577"/>
      <c r="AAD12" s="577"/>
      <c r="AAE12" s="577"/>
      <c r="AAF12" s="577"/>
      <c r="AAG12" s="577"/>
      <c r="AAH12" s="577"/>
      <c r="AAI12" s="577"/>
      <c r="AAJ12" s="577"/>
      <c r="AAK12" s="577"/>
      <c r="AAL12" s="577"/>
      <c r="AAM12" s="577"/>
      <c r="AAN12" s="577"/>
      <c r="AAO12" s="577"/>
      <c r="AAP12" s="577"/>
      <c r="AAQ12" s="577"/>
      <c r="AAR12" s="577"/>
      <c r="AAS12" s="577"/>
      <c r="AAT12" s="577"/>
      <c r="AAU12" s="577"/>
      <c r="AAV12" s="577"/>
      <c r="AAW12" s="577"/>
      <c r="AAX12" s="577"/>
      <c r="AAY12" s="577"/>
      <c r="AAZ12" s="577"/>
      <c r="ABA12" s="577"/>
      <c r="ABB12" s="577"/>
      <c r="ABC12" s="577"/>
      <c r="ABD12" s="577"/>
      <c r="ABE12" s="577"/>
      <c r="ABF12" s="577"/>
      <c r="ABG12" s="577"/>
      <c r="ABH12" s="577"/>
      <c r="ABI12" s="577"/>
      <c r="ABJ12" s="577"/>
      <c r="ABK12" s="577"/>
      <c r="ABL12" s="577"/>
      <c r="ABM12" s="577"/>
      <c r="ABN12" s="577"/>
      <c r="ABO12" s="577"/>
      <c r="ABP12" s="577"/>
      <c r="ABQ12" s="577"/>
      <c r="ABR12" s="577"/>
      <c r="ABS12" s="577"/>
      <c r="ABT12" s="577"/>
      <c r="ABU12" s="577"/>
      <c r="ABV12" s="577"/>
      <c r="ABW12" s="577"/>
      <c r="ABX12" s="577"/>
      <c r="ABY12" s="577"/>
      <c r="ABZ12" s="577"/>
      <c r="ACA12" s="577"/>
      <c r="ACB12" s="577"/>
      <c r="ACC12" s="577"/>
      <c r="ACD12" s="577"/>
      <c r="ACE12" s="577"/>
      <c r="ACF12" s="577"/>
      <c r="ACG12" s="577"/>
      <c r="ACH12" s="577"/>
      <c r="ACI12" s="577"/>
      <c r="ACJ12" s="577"/>
      <c r="ACK12" s="577"/>
      <c r="ACL12" s="577"/>
      <c r="ACM12" s="577"/>
      <c r="ACN12" s="577"/>
      <c r="ACO12" s="577"/>
      <c r="ACP12" s="577"/>
      <c r="ACQ12" s="577"/>
      <c r="ACR12" s="577"/>
      <c r="ACS12" s="577"/>
      <c r="ACT12" s="577"/>
      <c r="ACU12" s="577"/>
      <c r="ACV12" s="577"/>
      <c r="ACW12" s="577"/>
      <c r="ACX12" s="577"/>
      <c r="ACY12" s="577"/>
      <c r="ACZ12" s="577"/>
      <c r="ADA12" s="577"/>
      <c r="ADB12" s="577"/>
      <c r="ADC12" s="577"/>
      <c r="ADD12" s="577"/>
      <c r="ADE12" s="577"/>
      <c r="ADF12" s="577"/>
      <c r="ADG12" s="577"/>
      <c r="ADH12" s="577"/>
      <c r="ADI12" s="577"/>
      <c r="ADJ12" s="577"/>
      <c r="ADK12" s="577"/>
      <c r="ADL12" s="577"/>
      <c r="ADM12" s="577"/>
      <c r="ADN12" s="577"/>
      <c r="ADO12" s="577"/>
      <c r="ADP12" s="577"/>
      <c r="ADQ12" s="577"/>
      <c r="ADR12" s="577"/>
      <c r="ADS12" s="577"/>
      <c r="ADT12" s="577"/>
      <c r="ADU12" s="577"/>
      <c r="ADV12" s="577"/>
      <c r="ADW12" s="577"/>
      <c r="ADX12" s="577"/>
      <c r="ADY12" s="577"/>
      <c r="ADZ12" s="577"/>
      <c r="AEA12" s="577"/>
      <c r="AEB12" s="577"/>
      <c r="AEC12" s="577"/>
      <c r="AED12" s="577"/>
      <c r="AEE12" s="577"/>
      <c r="AEF12" s="577"/>
      <c r="AEG12" s="577"/>
      <c r="AEH12" s="577"/>
      <c r="AEI12" s="577"/>
      <c r="AEJ12" s="577"/>
      <c r="AEK12" s="577"/>
      <c r="AEL12" s="577"/>
      <c r="AEM12" s="577"/>
      <c r="AEN12" s="577"/>
      <c r="AEO12" s="577"/>
      <c r="AEP12" s="577"/>
      <c r="AEQ12" s="577"/>
      <c r="AER12" s="577"/>
      <c r="AES12" s="577"/>
      <c r="AET12" s="577"/>
      <c r="AEU12" s="577"/>
      <c r="AEV12" s="577"/>
      <c r="AEW12" s="577"/>
      <c r="AEX12" s="577"/>
      <c r="AEY12" s="577"/>
      <c r="AEZ12" s="577"/>
      <c r="AFA12" s="577"/>
      <c r="AFB12" s="577"/>
      <c r="AFC12" s="577"/>
      <c r="AFD12" s="577"/>
      <c r="AFE12" s="577"/>
      <c r="AFF12" s="577"/>
      <c r="AFG12" s="577"/>
      <c r="AFH12" s="577"/>
      <c r="AFI12" s="577"/>
      <c r="AFJ12" s="577"/>
      <c r="AFK12" s="577"/>
      <c r="AFL12" s="577"/>
      <c r="AFM12" s="577"/>
      <c r="AFN12" s="577"/>
      <c r="AFO12" s="577"/>
      <c r="AFP12" s="577"/>
      <c r="AFQ12" s="577"/>
      <c r="AFR12" s="577"/>
      <c r="AFS12" s="577"/>
      <c r="AFT12" s="577"/>
      <c r="AFU12" s="577"/>
      <c r="AFV12" s="577"/>
      <c r="AFW12" s="577"/>
      <c r="AFX12" s="577"/>
      <c r="AFY12" s="577"/>
      <c r="AFZ12" s="577"/>
      <c r="AGA12" s="577"/>
      <c r="AGB12" s="577"/>
      <c r="AGC12" s="577"/>
      <c r="AGD12" s="577"/>
      <c r="AGE12" s="577"/>
      <c r="AGF12" s="577"/>
      <c r="AGG12" s="577"/>
      <c r="AGH12" s="577"/>
      <c r="AGI12" s="577"/>
      <c r="AGJ12" s="577"/>
      <c r="AGK12" s="577"/>
      <c r="AGL12" s="577"/>
      <c r="AGM12" s="577"/>
      <c r="AGN12" s="577"/>
      <c r="AGO12" s="577"/>
      <c r="AGP12" s="577"/>
      <c r="AGQ12" s="577"/>
      <c r="AGR12" s="577"/>
      <c r="AGS12" s="577"/>
      <c r="AGT12" s="577"/>
      <c r="AGU12" s="577"/>
      <c r="AGV12" s="577"/>
      <c r="AGW12" s="577"/>
      <c r="AGX12" s="577"/>
      <c r="AGY12" s="577"/>
      <c r="AGZ12" s="577"/>
      <c r="AHA12" s="577"/>
      <c r="AHB12" s="577"/>
      <c r="AHC12" s="577"/>
      <c r="AHD12" s="577"/>
      <c r="AHE12" s="577"/>
      <c r="AHF12" s="577"/>
      <c r="AHG12" s="577"/>
      <c r="AHH12" s="577"/>
      <c r="AHI12" s="577"/>
      <c r="AHJ12" s="577"/>
      <c r="AHK12" s="577"/>
      <c r="AHL12" s="577"/>
      <c r="AHM12" s="577"/>
      <c r="AHN12" s="577"/>
      <c r="AHO12" s="577"/>
      <c r="AHP12" s="577"/>
      <c r="AHQ12" s="577"/>
      <c r="AHR12" s="577"/>
      <c r="AHS12" s="577"/>
      <c r="AHT12" s="577"/>
      <c r="AHU12" s="577"/>
      <c r="AHV12" s="577"/>
      <c r="AHW12" s="577"/>
      <c r="AHX12" s="577"/>
      <c r="AHY12" s="577"/>
      <c r="AHZ12" s="577"/>
      <c r="AIA12" s="577"/>
      <c r="AIB12" s="577"/>
      <c r="AIC12" s="577"/>
      <c r="AID12" s="577"/>
      <c r="AIE12" s="577"/>
      <c r="AIF12" s="577"/>
      <c r="AIG12" s="577"/>
      <c r="AIH12" s="577"/>
      <c r="AII12" s="577"/>
      <c r="AIJ12" s="577"/>
      <c r="AIK12" s="577"/>
      <c r="AIL12" s="577"/>
      <c r="AIM12" s="577"/>
      <c r="AIN12" s="577"/>
      <c r="AIO12" s="577"/>
      <c r="AIP12" s="577"/>
      <c r="AIQ12" s="577"/>
      <c r="AIR12" s="577"/>
      <c r="AIS12" s="577"/>
      <c r="AIT12" s="577"/>
      <c r="AIU12" s="577"/>
      <c r="AIV12" s="577"/>
      <c r="AIW12" s="577"/>
      <c r="AIX12" s="577"/>
      <c r="AIY12" s="577"/>
      <c r="AIZ12" s="577"/>
      <c r="AJA12" s="577"/>
      <c r="AJB12" s="577"/>
      <c r="AJC12" s="577"/>
      <c r="AJD12" s="577"/>
      <c r="AJE12" s="577"/>
      <c r="AJF12" s="577"/>
      <c r="AJG12" s="577"/>
      <c r="AJH12" s="577"/>
      <c r="AJI12" s="577"/>
      <c r="AJJ12" s="577"/>
      <c r="AJK12" s="577"/>
      <c r="AJL12" s="577"/>
      <c r="AJM12" s="577"/>
      <c r="AJN12" s="577"/>
      <c r="AJO12" s="577"/>
      <c r="AJP12" s="577"/>
      <c r="AJQ12" s="577"/>
      <c r="AJR12" s="577"/>
      <c r="AJS12" s="577"/>
      <c r="AJT12" s="577"/>
      <c r="AJU12" s="577"/>
      <c r="AJV12" s="577"/>
      <c r="AJW12" s="577"/>
      <c r="AJX12" s="577"/>
      <c r="AJY12" s="577"/>
      <c r="AJZ12" s="577"/>
      <c r="AKA12" s="577"/>
      <c r="AKB12" s="577"/>
      <c r="AKC12" s="577"/>
      <c r="AKD12" s="577"/>
      <c r="AKE12" s="577"/>
      <c r="AKF12" s="577"/>
      <c r="AKG12" s="577"/>
      <c r="AKH12" s="577"/>
      <c r="AKI12" s="577"/>
      <c r="AKJ12" s="577"/>
      <c r="AKK12" s="577"/>
      <c r="AKL12" s="577"/>
      <c r="AKM12" s="577"/>
      <c r="AKN12" s="577"/>
      <c r="AKO12" s="577"/>
      <c r="AKP12" s="577"/>
      <c r="AKQ12" s="577"/>
      <c r="AKR12" s="577"/>
      <c r="AKS12" s="577"/>
      <c r="AKT12" s="577"/>
      <c r="AKU12" s="577"/>
      <c r="AKV12" s="577"/>
      <c r="AKW12" s="577"/>
      <c r="AKX12" s="577"/>
      <c r="AKY12" s="577"/>
      <c r="AKZ12" s="577"/>
      <c r="ALA12" s="577"/>
      <c r="ALB12" s="577"/>
      <c r="ALC12" s="577"/>
      <c r="ALD12" s="577"/>
      <c r="ALE12" s="577"/>
      <c r="ALF12" s="577"/>
      <c r="ALG12" s="577"/>
      <c r="ALH12" s="577"/>
      <c r="ALI12" s="577"/>
      <c r="ALJ12" s="577"/>
      <c r="ALK12" s="577"/>
      <c r="ALL12" s="577"/>
      <c r="ALM12" s="577"/>
      <c r="ALN12" s="577"/>
      <c r="ALO12" s="577"/>
      <c r="ALP12" s="577"/>
      <c r="ALQ12" s="577"/>
      <c r="ALR12" s="577"/>
      <c r="ALS12" s="577"/>
      <c r="ALT12" s="577"/>
      <c r="ALU12" s="577"/>
      <c r="ALV12" s="577"/>
      <c r="ALW12" s="577"/>
      <c r="ALX12" s="577"/>
      <c r="ALY12" s="577"/>
      <c r="ALZ12" s="577"/>
      <c r="AMA12" s="577"/>
      <c r="AMB12" s="577"/>
      <c r="AMC12" s="577"/>
      <c r="AMD12" s="577"/>
      <c r="AME12" s="577"/>
      <c r="AMF12" s="577"/>
      <c r="AMG12" s="577"/>
      <c r="AMH12" s="577"/>
      <c r="AMI12" s="577"/>
      <c r="AMJ12" s="577"/>
      <c r="AMK12" s="577"/>
      <c r="AML12" s="577"/>
      <c r="AMM12" s="577"/>
      <c r="AMN12" s="577"/>
      <c r="AMO12" s="577"/>
      <c r="AMP12" s="577"/>
      <c r="AMQ12" s="577"/>
      <c r="AMR12" s="577"/>
      <c r="AMS12" s="577"/>
      <c r="AMT12" s="577"/>
      <c r="AMU12" s="577"/>
      <c r="AMV12" s="577"/>
      <c r="AMW12" s="577"/>
      <c r="AMX12" s="577"/>
      <c r="AMY12" s="577"/>
      <c r="AMZ12" s="577"/>
      <c r="ANA12" s="577"/>
      <c r="ANB12" s="577"/>
      <c r="ANC12" s="577"/>
      <c r="AND12" s="577"/>
      <c r="ANE12" s="577"/>
      <c r="ANF12" s="577"/>
      <c r="ANG12" s="577"/>
      <c r="ANH12" s="577"/>
      <c r="ANI12" s="577"/>
      <c r="ANJ12" s="577"/>
      <c r="ANK12" s="577"/>
      <c r="ANL12" s="577"/>
      <c r="ANM12" s="577"/>
      <c r="ANN12" s="577"/>
      <c r="ANO12" s="577"/>
      <c r="ANP12" s="577"/>
      <c r="ANQ12" s="577"/>
      <c r="ANR12" s="577"/>
      <c r="ANS12" s="577"/>
      <c r="ANT12" s="577"/>
      <c r="ANU12" s="577"/>
      <c r="ANV12" s="577"/>
      <c r="ANW12" s="577"/>
      <c r="ANX12" s="577"/>
      <c r="ANY12" s="577"/>
      <c r="ANZ12" s="577"/>
      <c r="AOA12" s="577"/>
      <c r="AOB12" s="577"/>
      <c r="AOC12" s="577"/>
      <c r="AOD12" s="577"/>
      <c r="AOE12" s="577"/>
      <c r="AOF12" s="577"/>
      <c r="AOG12" s="577"/>
      <c r="AOH12" s="577"/>
      <c r="AOI12" s="577"/>
      <c r="AOJ12" s="577"/>
      <c r="AOK12" s="577"/>
      <c r="AOL12" s="577"/>
      <c r="AOM12" s="577"/>
      <c r="AON12" s="577"/>
      <c r="AOO12" s="577"/>
      <c r="AOP12" s="577"/>
      <c r="AOQ12" s="577"/>
      <c r="AOR12" s="577"/>
      <c r="AOS12" s="577"/>
      <c r="AOT12" s="577"/>
      <c r="AOU12" s="577"/>
      <c r="AOV12" s="577"/>
      <c r="AOW12" s="577"/>
      <c r="AOX12" s="577"/>
      <c r="AOY12" s="577"/>
      <c r="AOZ12" s="577"/>
      <c r="APA12" s="577"/>
      <c r="APB12" s="577"/>
      <c r="APC12" s="577"/>
      <c r="APD12" s="577"/>
      <c r="APE12" s="577"/>
      <c r="APF12" s="577"/>
      <c r="APG12" s="577"/>
      <c r="APH12" s="577"/>
      <c r="API12" s="577"/>
      <c r="APJ12" s="577"/>
      <c r="APK12" s="577"/>
      <c r="APL12" s="577"/>
      <c r="APM12" s="577"/>
      <c r="APN12" s="577"/>
      <c r="APO12" s="577"/>
      <c r="APP12" s="577"/>
      <c r="APQ12" s="577"/>
      <c r="APR12" s="577"/>
      <c r="APS12" s="577"/>
      <c r="APT12" s="577"/>
      <c r="APU12" s="577"/>
      <c r="APV12" s="577"/>
      <c r="APW12" s="577"/>
      <c r="APX12" s="577"/>
      <c r="APY12" s="577"/>
      <c r="APZ12" s="577"/>
      <c r="AQA12" s="577"/>
      <c r="AQB12" s="577"/>
      <c r="AQC12" s="577"/>
      <c r="AQD12" s="577"/>
      <c r="AQE12" s="577"/>
      <c r="AQF12" s="577"/>
      <c r="AQG12" s="577"/>
      <c r="AQH12" s="577"/>
      <c r="AQI12" s="577"/>
      <c r="AQJ12" s="577"/>
      <c r="AQK12" s="577"/>
      <c r="AQL12" s="577"/>
      <c r="AQM12" s="577"/>
      <c r="AQN12" s="577"/>
      <c r="AQO12" s="577"/>
      <c r="AQP12" s="577"/>
      <c r="AQQ12" s="577"/>
      <c r="AQR12" s="577"/>
      <c r="AQS12" s="577"/>
      <c r="AQT12" s="577"/>
      <c r="AQU12" s="577"/>
      <c r="AQV12" s="577"/>
      <c r="AQW12" s="577"/>
      <c r="AQX12" s="577"/>
      <c r="AQY12" s="577"/>
      <c r="AQZ12" s="577"/>
      <c r="ARA12" s="577"/>
      <c r="ARB12" s="577"/>
      <c r="ARC12" s="577"/>
      <c r="ARD12" s="577"/>
      <c r="ARE12" s="577"/>
      <c r="ARF12" s="577"/>
      <c r="ARG12" s="577"/>
      <c r="ARH12" s="577"/>
      <c r="ARI12" s="577"/>
      <c r="ARJ12" s="577"/>
      <c r="ARK12" s="577"/>
      <c r="ARL12" s="577"/>
      <c r="ARM12" s="577"/>
      <c r="ARN12" s="577"/>
      <c r="ARO12" s="577"/>
      <c r="ARP12" s="577"/>
      <c r="ARQ12" s="577"/>
      <c r="ARR12" s="577"/>
      <c r="ARS12" s="577"/>
      <c r="ART12" s="577"/>
      <c r="ARU12" s="577"/>
      <c r="ARV12" s="577"/>
      <c r="ARW12" s="577"/>
      <c r="ARX12" s="577"/>
      <c r="ARY12" s="577"/>
      <c r="ARZ12" s="577"/>
      <c r="ASA12" s="577"/>
      <c r="ASB12" s="577"/>
      <c r="ASC12" s="577"/>
      <c r="ASD12" s="577"/>
      <c r="ASE12" s="577"/>
      <c r="ASF12" s="577"/>
      <c r="ASG12" s="577"/>
      <c r="ASH12" s="577"/>
      <c r="ASI12" s="577"/>
      <c r="ASJ12" s="577"/>
      <c r="ASK12" s="577"/>
      <c r="ASL12" s="577"/>
      <c r="ASM12" s="577"/>
      <c r="ASN12" s="577"/>
      <c r="ASO12" s="577"/>
      <c r="ASP12" s="577"/>
      <c r="ASQ12" s="577"/>
      <c r="ASR12" s="577"/>
      <c r="ASS12" s="577"/>
      <c r="AST12" s="577"/>
      <c r="ASU12" s="577"/>
      <c r="ASV12" s="577"/>
      <c r="ASW12" s="577"/>
      <c r="ASX12" s="577"/>
      <c r="ASY12" s="577"/>
      <c r="ASZ12" s="577"/>
      <c r="ATA12" s="577"/>
      <c r="ATB12" s="577"/>
      <c r="ATC12" s="577"/>
      <c r="ATD12" s="577"/>
      <c r="ATE12" s="577"/>
      <c r="ATF12" s="577"/>
      <c r="ATG12" s="577"/>
      <c r="ATH12" s="577"/>
      <c r="ATI12" s="577"/>
      <c r="ATJ12" s="577"/>
      <c r="ATK12" s="577"/>
      <c r="ATL12" s="577"/>
      <c r="ATM12" s="577"/>
      <c r="ATN12" s="577"/>
      <c r="ATO12" s="577"/>
      <c r="ATP12" s="577"/>
      <c r="ATQ12" s="577"/>
      <c r="ATR12" s="577"/>
      <c r="ATS12" s="577"/>
      <c r="ATT12" s="577"/>
      <c r="ATU12" s="577"/>
      <c r="ATV12" s="577"/>
      <c r="ATW12" s="577"/>
      <c r="ATX12" s="577"/>
      <c r="ATY12" s="577"/>
      <c r="ATZ12" s="577"/>
      <c r="AUA12" s="577"/>
      <c r="AUB12" s="577"/>
      <c r="AUC12" s="577"/>
      <c r="AUD12" s="577"/>
      <c r="AUE12" s="577"/>
      <c r="AUF12" s="577"/>
      <c r="AUG12" s="577"/>
      <c r="AUH12" s="577"/>
      <c r="AUI12" s="577"/>
      <c r="AUJ12" s="577"/>
      <c r="AUK12" s="577"/>
      <c r="AUL12" s="577"/>
      <c r="AUM12" s="577"/>
      <c r="AUN12" s="577"/>
      <c r="AUO12" s="577"/>
      <c r="AUP12" s="577"/>
      <c r="AUQ12" s="577"/>
      <c r="AUR12" s="577"/>
      <c r="AUS12" s="577"/>
      <c r="AUT12" s="577"/>
      <c r="AUU12" s="577"/>
      <c r="AUV12" s="577"/>
      <c r="AUW12" s="577"/>
      <c r="AUX12" s="577"/>
      <c r="AUY12" s="577"/>
      <c r="AUZ12" s="577"/>
      <c r="AVA12" s="577"/>
      <c r="AVB12" s="577"/>
      <c r="AVC12" s="577"/>
      <c r="AVD12" s="577"/>
      <c r="AVE12" s="577"/>
      <c r="AVF12" s="577"/>
      <c r="AVG12" s="577"/>
      <c r="AVH12" s="577"/>
      <c r="AVI12" s="577"/>
      <c r="AVJ12" s="577"/>
      <c r="AVK12" s="577"/>
      <c r="AVL12" s="577"/>
      <c r="AVM12" s="577"/>
      <c r="AVN12" s="577"/>
      <c r="AVO12" s="577"/>
      <c r="AVP12" s="577"/>
      <c r="AVQ12" s="577"/>
      <c r="AVR12" s="577"/>
      <c r="AVS12" s="577"/>
      <c r="AVT12" s="577"/>
      <c r="AVU12" s="577"/>
      <c r="AVV12" s="577"/>
      <c r="AVW12" s="577"/>
      <c r="AVX12" s="577"/>
      <c r="AVY12" s="577"/>
      <c r="AVZ12" s="577"/>
      <c r="AWA12" s="577"/>
      <c r="AWB12" s="577"/>
      <c r="AWC12" s="577"/>
      <c r="AWD12" s="577"/>
      <c r="AWE12" s="577"/>
      <c r="AWF12" s="577"/>
      <c r="AWG12" s="577"/>
      <c r="AWH12" s="577"/>
      <c r="AWI12" s="577"/>
      <c r="AWJ12" s="577"/>
      <c r="AWK12" s="577"/>
      <c r="AWL12" s="577"/>
      <c r="AWM12" s="577"/>
      <c r="AWN12" s="577"/>
      <c r="AWO12" s="577"/>
      <c r="AWP12" s="577"/>
      <c r="AWQ12" s="577"/>
      <c r="AWR12" s="577"/>
      <c r="AWS12" s="577"/>
      <c r="AWT12" s="577"/>
      <c r="AWU12" s="577"/>
      <c r="AWV12" s="577"/>
      <c r="AWW12" s="577"/>
      <c r="AWX12" s="577"/>
      <c r="AWY12" s="577"/>
      <c r="AWZ12" s="577"/>
      <c r="AXA12" s="577"/>
      <c r="AXB12" s="577"/>
      <c r="AXC12" s="577"/>
      <c r="AXD12" s="577"/>
      <c r="AXE12" s="577"/>
      <c r="AXF12" s="577"/>
      <c r="AXG12" s="577"/>
      <c r="AXH12" s="577"/>
      <c r="AXI12" s="577"/>
      <c r="AXJ12" s="577"/>
      <c r="AXK12" s="577"/>
      <c r="AXL12" s="577"/>
      <c r="AXM12" s="577"/>
      <c r="AXN12" s="577"/>
      <c r="AXO12" s="577"/>
      <c r="AXP12" s="577"/>
      <c r="AXQ12" s="577"/>
      <c r="AXR12" s="577"/>
      <c r="AXS12" s="577"/>
      <c r="AXT12" s="577"/>
      <c r="AXU12" s="577"/>
      <c r="AXV12" s="577"/>
      <c r="AXW12" s="577"/>
      <c r="AXX12" s="577"/>
      <c r="AXY12" s="577"/>
      <c r="AXZ12" s="577"/>
      <c r="AYA12" s="577"/>
      <c r="AYB12" s="577"/>
      <c r="AYC12" s="577"/>
      <c r="AYD12" s="577"/>
      <c r="AYE12" s="577"/>
      <c r="AYF12" s="577"/>
      <c r="AYG12" s="577"/>
      <c r="AYH12" s="577"/>
      <c r="AYI12" s="577"/>
      <c r="AYJ12" s="577"/>
      <c r="AYK12" s="577"/>
      <c r="AYL12" s="577"/>
      <c r="AYM12" s="577"/>
      <c r="AYN12" s="577"/>
      <c r="AYO12" s="577"/>
      <c r="AYP12" s="577"/>
      <c r="AYQ12" s="577"/>
      <c r="AYR12" s="577"/>
      <c r="AYS12" s="577"/>
      <c r="AYT12" s="577"/>
      <c r="AYU12" s="577"/>
      <c r="AYV12" s="577"/>
      <c r="AYW12" s="577"/>
      <c r="AYX12" s="577"/>
      <c r="AYY12" s="577"/>
      <c r="AYZ12" s="577"/>
      <c r="AZA12" s="577"/>
      <c r="AZB12" s="577"/>
      <c r="AZC12" s="577"/>
      <c r="AZD12" s="577"/>
      <c r="AZE12" s="577"/>
      <c r="AZF12" s="577"/>
      <c r="AZG12" s="577"/>
      <c r="AZH12" s="577"/>
      <c r="AZI12" s="577"/>
      <c r="AZJ12" s="577"/>
      <c r="AZK12" s="577"/>
      <c r="AZL12" s="577"/>
      <c r="AZM12" s="577"/>
      <c r="AZN12" s="577"/>
      <c r="AZO12" s="577"/>
      <c r="AZP12" s="577"/>
      <c r="AZQ12" s="577"/>
      <c r="AZR12" s="577"/>
      <c r="AZS12" s="577"/>
      <c r="AZT12" s="577"/>
      <c r="AZU12" s="577"/>
      <c r="AZV12" s="577"/>
      <c r="AZW12" s="577"/>
      <c r="AZX12" s="577"/>
      <c r="AZY12" s="577"/>
      <c r="AZZ12" s="577"/>
      <c r="BAA12" s="577"/>
      <c r="BAB12" s="577"/>
      <c r="BAC12" s="577"/>
      <c r="BAD12" s="577"/>
      <c r="BAE12" s="577"/>
      <c r="BAF12" s="577"/>
      <c r="BAG12" s="577"/>
      <c r="BAH12" s="577"/>
      <c r="BAI12" s="577"/>
      <c r="BAJ12" s="577"/>
      <c r="BAK12" s="577"/>
      <c r="BAL12" s="577"/>
      <c r="BAM12" s="577"/>
      <c r="BAN12" s="577"/>
      <c r="BAO12" s="577"/>
      <c r="BAP12" s="577"/>
      <c r="BAQ12" s="577"/>
      <c r="BAR12" s="577"/>
      <c r="BAS12" s="577"/>
      <c r="BAT12" s="577"/>
      <c r="BAU12" s="577"/>
      <c r="BAV12" s="577"/>
      <c r="BAW12" s="577"/>
      <c r="BAX12" s="577"/>
      <c r="BAY12" s="577"/>
      <c r="BAZ12" s="577"/>
      <c r="BBA12" s="577"/>
      <c r="BBB12" s="577"/>
      <c r="BBC12" s="577"/>
      <c r="BBD12" s="577"/>
      <c r="BBE12" s="577"/>
      <c r="BBF12" s="577"/>
      <c r="BBG12" s="577"/>
      <c r="BBH12" s="577"/>
      <c r="BBI12" s="577"/>
      <c r="BBJ12" s="577"/>
      <c r="BBK12" s="577"/>
      <c r="BBL12" s="577"/>
      <c r="BBM12" s="577"/>
      <c r="BBN12" s="577"/>
      <c r="BBO12" s="577"/>
      <c r="BBP12" s="577"/>
      <c r="BBQ12" s="577"/>
      <c r="BBR12" s="577"/>
      <c r="BBS12" s="577"/>
      <c r="BBT12" s="577"/>
      <c r="BBU12" s="577"/>
      <c r="BBV12" s="577"/>
      <c r="BBW12" s="577"/>
      <c r="BBX12" s="577"/>
      <c r="BBY12" s="577"/>
      <c r="BBZ12" s="577"/>
      <c r="BCA12" s="577"/>
      <c r="BCB12" s="577"/>
      <c r="BCC12" s="577"/>
      <c r="BCD12" s="577"/>
      <c r="BCE12" s="577"/>
      <c r="BCF12" s="577"/>
      <c r="BCG12" s="577"/>
      <c r="BCH12" s="577"/>
      <c r="BCI12" s="577"/>
      <c r="BCJ12" s="577"/>
      <c r="BCK12" s="577"/>
      <c r="BCL12" s="577"/>
      <c r="BCM12" s="577"/>
      <c r="BCN12" s="577"/>
      <c r="BCO12" s="577"/>
      <c r="BCP12" s="577"/>
      <c r="BCQ12" s="577"/>
      <c r="BCR12" s="577"/>
      <c r="BCS12" s="577"/>
      <c r="BCT12" s="577"/>
      <c r="BCU12" s="577"/>
      <c r="BCV12" s="577"/>
      <c r="BCW12" s="577"/>
      <c r="BCX12" s="577"/>
      <c r="BCY12" s="577"/>
      <c r="BCZ12" s="577"/>
      <c r="BDA12" s="577"/>
      <c r="BDB12" s="577"/>
      <c r="BDC12" s="577"/>
      <c r="BDD12" s="577"/>
      <c r="BDE12" s="577"/>
      <c r="BDF12" s="577"/>
      <c r="BDG12" s="577"/>
      <c r="BDH12" s="577"/>
      <c r="BDI12" s="577"/>
      <c r="BDJ12" s="577"/>
      <c r="BDK12" s="577"/>
      <c r="BDL12" s="577"/>
      <c r="BDM12" s="577"/>
      <c r="BDN12" s="577"/>
      <c r="BDO12" s="577"/>
      <c r="BDP12" s="577"/>
      <c r="BDQ12" s="577"/>
      <c r="BDR12" s="577"/>
      <c r="BDS12" s="577"/>
      <c r="BDT12" s="577"/>
      <c r="BDU12" s="577"/>
      <c r="BDV12" s="577"/>
      <c r="BDW12" s="577"/>
      <c r="BDX12" s="577"/>
      <c r="BDY12" s="577"/>
      <c r="BDZ12" s="577"/>
      <c r="BEA12" s="577"/>
      <c r="BEB12" s="577"/>
      <c r="BEC12" s="577"/>
      <c r="BED12" s="577"/>
      <c r="BEE12" s="577"/>
      <c r="BEF12" s="577"/>
      <c r="BEG12" s="577"/>
      <c r="BEH12" s="577"/>
      <c r="BEI12" s="577"/>
      <c r="BEJ12" s="577"/>
      <c r="BEK12" s="577"/>
      <c r="BEL12" s="577"/>
      <c r="BEM12" s="577"/>
      <c r="BEN12" s="577"/>
      <c r="BEO12" s="577"/>
      <c r="BEP12" s="577"/>
      <c r="BEQ12" s="577"/>
      <c r="BER12" s="577"/>
      <c r="BES12" s="577"/>
      <c r="BET12" s="577"/>
      <c r="BEU12" s="577"/>
      <c r="BEV12" s="577"/>
      <c r="BEW12" s="577"/>
      <c r="BEX12" s="577"/>
      <c r="BEY12" s="577"/>
      <c r="BEZ12" s="577"/>
      <c r="BFA12" s="577"/>
      <c r="BFB12" s="577"/>
      <c r="BFC12" s="577"/>
      <c r="BFD12" s="577"/>
      <c r="BFE12" s="577"/>
      <c r="BFF12" s="577"/>
      <c r="BFG12" s="577"/>
      <c r="BFH12" s="577"/>
      <c r="BFI12" s="577"/>
      <c r="BFJ12" s="577"/>
      <c r="BFK12" s="577"/>
      <c r="BFL12" s="577"/>
      <c r="BFM12" s="577"/>
      <c r="BFN12" s="577"/>
      <c r="BFO12" s="577"/>
      <c r="BFP12" s="577"/>
      <c r="BFQ12" s="577"/>
      <c r="BFR12" s="577"/>
      <c r="BFS12" s="577"/>
      <c r="BFT12" s="577"/>
      <c r="BFU12" s="577"/>
      <c r="BFV12" s="577"/>
      <c r="BFW12" s="577"/>
      <c r="BFX12" s="577"/>
      <c r="BFY12" s="577"/>
      <c r="BFZ12" s="577"/>
      <c r="BGA12" s="577"/>
      <c r="BGB12" s="577"/>
      <c r="BGC12" s="577"/>
      <c r="BGD12" s="577"/>
      <c r="BGE12" s="577"/>
      <c r="BGF12" s="577"/>
      <c r="BGG12" s="577"/>
      <c r="BGH12" s="577"/>
      <c r="BGI12" s="577"/>
      <c r="BGJ12" s="577"/>
      <c r="BGK12" s="577"/>
      <c r="BGL12" s="577"/>
      <c r="BGM12" s="577"/>
      <c r="BGN12" s="577"/>
      <c r="BGO12" s="577"/>
      <c r="BGP12" s="577"/>
      <c r="BGQ12" s="577"/>
      <c r="BGR12" s="577"/>
      <c r="BGS12" s="577"/>
      <c r="BGT12" s="577"/>
      <c r="BGU12" s="577"/>
      <c r="BGV12" s="577"/>
      <c r="BGW12" s="577"/>
      <c r="BGX12" s="577"/>
      <c r="BGY12" s="577"/>
      <c r="BGZ12" s="577"/>
      <c r="BHA12" s="577"/>
      <c r="BHB12" s="577"/>
      <c r="BHC12" s="577"/>
      <c r="BHD12" s="577"/>
      <c r="BHE12" s="577"/>
      <c r="BHF12" s="577"/>
      <c r="BHG12" s="577"/>
      <c r="BHH12" s="577"/>
      <c r="BHI12" s="577"/>
      <c r="BHJ12" s="577"/>
      <c r="BHK12" s="577"/>
      <c r="BHL12" s="577"/>
      <c r="BHM12" s="577"/>
      <c r="BHN12" s="577"/>
      <c r="BHO12" s="577"/>
      <c r="BHP12" s="577"/>
      <c r="BHQ12" s="577"/>
      <c r="BHR12" s="577"/>
      <c r="BHS12" s="577"/>
      <c r="BHT12" s="577"/>
      <c r="BHU12" s="577"/>
      <c r="BHV12" s="577"/>
      <c r="BHW12" s="577"/>
      <c r="BHX12" s="577"/>
      <c r="BHY12" s="577"/>
      <c r="BHZ12" s="577"/>
      <c r="BIA12" s="577"/>
      <c r="BIB12" s="577"/>
      <c r="BIC12" s="577"/>
      <c r="BID12" s="577"/>
      <c r="BIE12" s="577"/>
      <c r="BIF12" s="577"/>
      <c r="BIG12" s="577"/>
      <c r="BIH12" s="577"/>
      <c r="BII12" s="577"/>
      <c r="BIJ12" s="577"/>
      <c r="BIK12" s="577"/>
      <c r="BIL12" s="577"/>
      <c r="BIM12" s="577"/>
      <c r="BIN12" s="577"/>
      <c r="BIO12" s="577"/>
      <c r="BIP12" s="577"/>
      <c r="BIQ12" s="577"/>
      <c r="BIR12" s="577"/>
      <c r="BIS12" s="577"/>
      <c r="BIT12" s="577"/>
      <c r="BIU12" s="577"/>
      <c r="BIV12" s="577"/>
      <c r="BIW12" s="577"/>
      <c r="BIX12" s="577"/>
      <c r="BIY12" s="577"/>
      <c r="BIZ12" s="577"/>
      <c r="BJA12" s="577"/>
      <c r="BJB12" s="577"/>
      <c r="BJC12" s="577"/>
      <c r="BJD12" s="577"/>
      <c r="BJE12" s="577"/>
      <c r="BJF12" s="577"/>
      <c r="BJG12" s="577"/>
      <c r="BJH12" s="577"/>
      <c r="BJI12" s="577"/>
      <c r="BJJ12" s="577"/>
      <c r="BJK12" s="577"/>
      <c r="BJL12" s="577"/>
      <c r="BJM12" s="577"/>
      <c r="BJN12" s="577"/>
      <c r="BJO12" s="577"/>
      <c r="BJP12" s="577"/>
      <c r="BJQ12" s="577"/>
      <c r="BJR12" s="577"/>
      <c r="BJS12" s="577"/>
      <c r="BJT12" s="577"/>
      <c r="BJU12" s="577"/>
      <c r="BJV12" s="577"/>
      <c r="BJW12" s="577"/>
      <c r="BJX12" s="577"/>
      <c r="BJY12" s="577"/>
      <c r="BJZ12" s="577"/>
      <c r="BKA12" s="577"/>
      <c r="BKB12" s="577"/>
      <c r="BKC12" s="577"/>
      <c r="BKD12" s="577"/>
      <c r="BKE12" s="577"/>
      <c r="BKF12" s="577"/>
      <c r="BKG12" s="577"/>
      <c r="BKH12" s="577"/>
      <c r="BKI12" s="577"/>
      <c r="BKJ12" s="577"/>
      <c r="BKK12" s="577"/>
      <c r="BKL12" s="577"/>
      <c r="BKM12" s="577"/>
      <c r="BKN12" s="577"/>
      <c r="BKO12" s="577"/>
      <c r="BKP12" s="577"/>
      <c r="BKQ12" s="577"/>
      <c r="BKR12" s="577"/>
      <c r="BKS12" s="577"/>
      <c r="BKT12" s="577"/>
      <c r="BKU12" s="577"/>
      <c r="BKV12" s="577"/>
      <c r="BKW12" s="577"/>
      <c r="BKX12" s="577"/>
      <c r="BKY12" s="577"/>
      <c r="BKZ12" s="577"/>
      <c r="BLA12" s="577"/>
      <c r="BLB12" s="577"/>
      <c r="BLC12" s="577"/>
      <c r="BLD12" s="577"/>
      <c r="BLE12" s="577"/>
      <c r="BLF12" s="577"/>
      <c r="BLG12" s="577"/>
      <c r="BLH12" s="577"/>
      <c r="BLI12" s="577"/>
      <c r="BLJ12" s="577"/>
      <c r="BLK12" s="577"/>
      <c r="BLL12" s="577"/>
      <c r="BLM12" s="577"/>
      <c r="BLN12" s="577"/>
      <c r="BLO12" s="577"/>
      <c r="BLP12" s="577"/>
      <c r="BLQ12" s="577"/>
      <c r="BLR12" s="577"/>
      <c r="BLS12" s="577"/>
      <c r="BLT12" s="577"/>
      <c r="BLU12" s="577"/>
      <c r="BLV12" s="577"/>
      <c r="BLW12" s="577"/>
      <c r="BLX12" s="577"/>
      <c r="BLY12" s="577"/>
      <c r="BLZ12" s="577"/>
      <c r="BMA12" s="577"/>
      <c r="BMB12" s="577"/>
      <c r="BMC12" s="577"/>
      <c r="BMD12" s="577"/>
      <c r="BME12" s="577"/>
      <c r="BMF12" s="577"/>
      <c r="BMG12" s="577"/>
      <c r="BMH12" s="577"/>
      <c r="BMI12" s="577"/>
      <c r="BMJ12" s="577"/>
      <c r="BMK12" s="577"/>
      <c r="BML12" s="577"/>
      <c r="BMM12" s="577"/>
      <c r="BMN12" s="577"/>
      <c r="BMO12" s="577"/>
      <c r="BMP12" s="577"/>
      <c r="BMQ12" s="577"/>
      <c r="BMR12" s="577"/>
      <c r="BMS12" s="577"/>
      <c r="BMT12" s="577"/>
      <c r="BMU12" s="577"/>
      <c r="BMV12" s="577"/>
      <c r="BMW12" s="577"/>
      <c r="BMX12" s="577"/>
      <c r="BMY12" s="577"/>
      <c r="BMZ12" s="577"/>
      <c r="BNA12" s="577"/>
      <c r="BNB12" s="577"/>
      <c r="BNC12" s="577"/>
      <c r="BND12" s="577"/>
      <c r="BNE12" s="577"/>
      <c r="BNF12" s="577"/>
      <c r="BNG12" s="577"/>
      <c r="BNH12" s="577"/>
      <c r="BNI12" s="577"/>
      <c r="BNJ12" s="577"/>
      <c r="BNK12" s="577"/>
      <c r="BNL12" s="577"/>
      <c r="BNM12" s="577"/>
      <c r="BNN12" s="577"/>
      <c r="BNO12" s="577"/>
      <c r="BNP12" s="577"/>
      <c r="BNQ12" s="577"/>
      <c r="BNR12" s="577"/>
      <c r="BNS12" s="577"/>
      <c r="BNT12" s="577"/>
      <c r="BNU12" s="577"/>
      <c r="BNV12" s="577"/>
      <c r="BNW12" s="577"/>
      <c r="BNX12" s="577"/>
      <c r="BNY12" s="577"/>
      <c r="BNZ12" s="577"/>
      <c r="BOA12" s="577"/>
      <c r="BOB12" s="577"/>
      <c r="BOC12" s="577"/>
      <c r="BOD12" s="577"/>
      <c r="BOE12" s="577"/>
      <c r="BOF12" s="577"/>
      <c r="BOG12" s="577"/>
      <c r="BOH12" s="577"/>
      <c r="BOI12" s="577"/>
      <c r="BOJ12" s="577"/>
      <c r="BOK12" s="577"/>
      <c r="BOL12" s="577"/>
      <c r="BOM12" s="577"/>
      <c r="BON12" s="577"/>
      <c r="BOO12" s="577"/>
      <c r="BOP12" s="577"/>
      <c r="BOQ12" s="577"/>
      <c r="BOR12" s="577"/>
      <c r="BOS12" s="577"/>
      <c r="BOT12" s="577"/>
      <c r="BOU12" s="577"/>
      <c r="BOV12" s="577"/>
      <c r="BOW12" s="577"/>
      <c r="BOX12" s="577"/>
      <c r="BOY12" s="577"/>
      <c r="BOZ12" s="577"/>
      <c r="BPA12" s="577"/>
      <c r="BPB12" s="577"/>
      <c r="BPC12" s="577"/>
      <c r="BPD12" s="577"/>
      <c r="BPE12" s="577"/>
      <c r="BPF12" s="577"/>
      <c r="BPG12" s="577"/>
      <c r="BPH12" s="577"/>
      <c r="BPI12" s="577"/>
      <c r="BPJ12" s="577"/>
      <c r="BPK12" s="577"/>
      <c r="BPL12" s="577"/>
      <c r="BPM12" s="577"/>
      <c r="BPN12" s="577"/>
      <c r="BPO12" s="577"/>
      <c r="BPP12" s="577"/>
      <c r="BPQ12" s="577"/>
      <c r="BPR12" s="577"/>
      <c r="BPS12" s="577"/>
      <c r="BPT12" s="577"/>
      <c r="BPU12" s="577"/>
      <c r="BPV12" s="577"/>
      <c r="BPW12" s="577"/>
      <c r="BPX12" s="577"/>
      <c r="BPY12" s="577"/>
      <c r="BPZ12" s="577"/>
      <c r="BQA12" s="577"/>
      <c r="BQB12" s="577"/>
      <c r="BQC12" s="577"/>
      <c r="BQD12" s="577"/>
      <c r="BQE12" s="577"/>
      <c r="BQF12" s="577"/>
      <c r="BQG12" s="577"/>
      <c r="BQH12" s="577"/>
      <c r="BQI12" s="577"/>
      <c r="BQJ12" s="577"/>
      <c r="BQK12" s="577"/>
      <c r="BQL12" s="577"/>
      <c r="BQM12" s="577"/>
      <c r="BQN12" s="577"/>
      <c r="BQO12" s="577"/>
      <c r="BQP12" s="577"/>
      <c r="BQQ12" s="577"/>
      <c r="BQR12" s="577"/>
      <c r="BQS12" s="577"/>
      <c r="BQT12" s="577"/>
      <c r="BQU12" s="577"/>
      <c r="BQV12" s="577"/>
      <c r="BQW12" s="577"/>
      <c r="BQX12" s="577"/>
      <c r="BQY12" s="577"/>
      <c r="BQZ12" s="577"/>
      <c r="BRA12" s="577"/>
      <c r="BRB12" s="577"/>
      <c r="BRC12" s="577"/>
      <c r="BRD12" s="577"/>
      <c r="BRE12" s="577"/>
      <c r="BRF12" s="577"/>
      <c r="BRG12" s="577"/>
      <c r="BRH12" s="577"/>
      <c r="BRI12" s="577"/>
      <c r="BRJ12" s="577"/>
      <c r="BRK12" s="577"/>
      <c r="BRL12" s="577"/>
      <c r="BRM12" s="577"/>
      <c r="BRN12" s="577"/>
      <c r="BRO12" s="577"/>
      <c r="BRP12" s="577"/>
      <c r="BRQ12" s="577"/>
      <c r="BRR12" s="577"/>
      <c r="BRS12" s="577"/>
      <c r="BRT12" s="577"/>
      <c r="BRU12" s="577"/>
      <c r="BRV12" s="577"/>
      <c r="BRW12" s="577"/>
      <c r="BRX12" s="577"/>
      <c r="BRY12" s="577"/>
      <c r="BRZ12" s="577"/>
      <c r="BSA12" s="577"/>
      <c r="BSB12" s="577"/>
      <c r="BSC12" s="577"/>
      <c r="BSD12" s="577"/>
      <c r="BSE12" s="577"/>
      <c r="BSF12" s="577"/>
      <c r="BSG12" s="577"/>
      <c r="BSH12" s="577"/>
      <c r="BSI12" s="577"/>
      <c r="BSJ12" s="577"/>
      <c r="BSK12" s="577"/>
      <c r="BSL12" s="577"/>
      <c r="BSM12" s="577"/>
      <c r="BSN12" s="577"/>
      <c r="BSO12" s="577"/>
      <c r="BSP12" s="577"/>
      <c r="BSQ12" s="577"/>
      <c r="BSR12" s="577"/>
      <c r="BSS12" s="577"/>
      <c r="BST12" s="577"/>
      <c r="BSU12" s="577"/>
      <c r="BSV12" s="577"/>
      <c r="BSW12" s="577"/>
      <c r="BSX12" s="577"/>
      <c r="BSY12" s="577"/>
      <c r="BSZ12" s="577"/>
      <c r="BTA12" s="577"/>
      <c r="BTB12" s="577"/>
      <c r="BTC12" s="577"/>
      <c r="BTD12" s="577"/>
      <c r="BTE12" s="577"/>
      <c r="BTF12" s="577"/>
      <c r="BTG12" s="577"/>
      <c r="BTH12" s="577"/>
      <c r="BTI12" s="577"/>
      <c r="BTJ12" s="577"/>
      <c r="BTK12" s="577"/>
      <c r="BTL12" s="577"/>
      <c r="BTM12" s="577"/>
      <c r="BTN12" s="577"/>
      <c r="BTO12" s="577"/>
      <c r="BTP12" s="577"/>
      <c r="BTQ12" s="577"/>
      <c r="BTR12" s="577"/>
      <c r="BTS12" s="577"/>
      <c r="BTT12" s="577"/>
      <c r="BTU12" s="577"/>
      <c r="BTV12" s="577"/>
      <c r="BTW12" s="577"/>
      <c r="BTX12" s="577"/>
      <c r="BTY12" s="577"/>
      <c r="BTZ12" s="577"/>
      <c r="BUA12" s="577"/>
      <c r="BUB12" s="577"/>
      <c r="BUC12" s="577"/>
      <c r="BUD12" s="577"/>
      <c r="BUE12" s="577"/>
      <c r="BUF12" s="577"/>
      <c r="BUG12" s="577"/>
      <c r="BUH12" s="577"/>
      <c r="BUI12" s="577"/>
      <c r="BUJ12" s="577"/>
      <c r="BUK12" s="577"/>
      <c r="BUL12" s="577"/>
      <c r="BUM12" s="577"/>
      <c r="BUN12" s="577"/>
      <c r="BUO12" s="577"/>
      <c r="BUP12" s="577"/>
      <c r="BUQ12" s="577"/>
      <c r="BUR12" s="577"/>
      <c r="BUS12" s="577"/>
      <c r="BUT12" s="577"/>
      <c r="BUU12" s="577"/>
      <c r="BUV12" s="577"/>
      <c r="BUW12" s="577"/>
      <c r="BUX12" s="577"/>
      <c r="BUY12" s="577"/>
      <c r="BUZ12" s="577"/>
      <c r="BVA12" s="577"/>
      <c r="BVB12" s="577"/>
      <c r="BVC12" s="577"/>
      <c r="BVD12" s="577"/>
      <c r="BVE12" s="577"/>
      <c r="BVF12" s="577"/>
      <c r="BVG12" s="577"/>
      <c r="BVH12" s="577"/>
      <c r="BVI12" s="577"/>
      <c r="BVJ12" s="577"/>
      <c r="BVK12" s="577"/>
      <c r="BVL12" s="577"/>
      <c r="BVM12" s="577"/>
      <c r="BVN12" s="577"/>
      <c r="BVO12" s="577"/>
      <c r="BVP12" s="577"/>
      <c r="BVQ12" s="577"/>
      <c r="BVR12" s="577"/>
      <c r="BVS12" s="577"/>
      <c r="BVT12" s="577"/>
      <c r="BVU12" s="577"/>
      <c r="BVV12" s="577"/>
      <c r="BVW12" s="577"/>
      <c r="BVX12" s="577"/>
      <c r="BVY12" s="577"/>
      <c r="BVZ12" s="577"/>
      <c r="BWA12" s="577"/>
      <c r="BWB12" s="577"/>
      <c r="BWC12" s="577"/>
      <c r="BWD12" s="577"/>
      <c r="BWE12" s="577"/>
      <c r="BWF12" s="577"/>
      <c r="BWG12" s="577"/>
      <c r="BWH12" s="577"/>
      <c r="BWI12" s="577"/>
      <c r="BWJ12" s="577"/>
      <c r="BWK12" s="577"/>
      <c r="BWL12" s="577"/>
      <c r="BWM12" s="577"/>
      <c r="BWN12" s="577"/>
      <c r="BWO12" s="577"/>
      <c r="BWP12" s="577"/>
      <c r="BWQ12" s="577"/>
      <c r="BWR12" s="577"/>
      <c r="BWS12" s="577"/>
      <c r="BWT12" s="577"/>
      <c r="BWU12" s="577"/>
      <c r="BWV12" s="577"/>
      <c r="BWW12" s="577"/>
      <c r="BWX12" s="577"/>
      <c r="BWY12" s="577"/>
      <c r="BWZ12" s="577"/>
      <c r="BXA12" s="577"/>
      <c r="BXB12" s="577"/>
      <c r="BXC12" s="577"/>
      <c r="BXD12" s="577"/>
      <c r="BXE12" s="577"/>
      <c r="BXF12" s="577"/>
      <c r="BXG12" s="577"/>
      <c r="BXH12" s="577"/>
      <c r="BXI12" s="577"/>
      <c r="BXJ12" s="577"/>
      <c r="BXK12" s="577"/>
      <c r="BXL12" s="577"/>
      <c r="BXM12" s="577"/>
      <c r="BXN12" s="577"/>
      <c r="BXO12" s="577"/>
      <c r="BXP12" s="577"/>
      <c r="BXQ12" s="577"/>
      <c r="BXR12" s="577"/>
      <c r="BXS12" s="577"/>
      <c r="BXT12" s="577"/>
      <c r="BXU12" s="577"/>
      <c r="BXV12" s="577"/>
      <c r="BXW12" s="577"/>
      <c r="BXX12" s="577"/>
      <c r="BXY12" s="577"/>
      <c r="BXZ12" s="577"/>
      <c r="BYA12" s="577"/>
      <c r="BYB12" s="577"/>
      <c r="BYC12" s="577"/>
      <c r="BYD12" s="577"/>
      <c r="BYE12" s="577"/>
      <c r="BYF12" s="577"/>
      <c r="BYG12" s="577"/>
      <c r="BYH12" s="577"/>
      <c r="BYI12" s="577"/>
      <c r="BYJ12" s="577"/>
      <c r="BYK12" s="577"/>
      <c r="BYL12" s="577"/>
      <c r="BYM12" s="577"/>
      <c r="BYN12" s="577"/>
      <c r="BYO12" s="577"/>
      <c r="BYP12" s="577"/>
      <c r="BYQ12" s="577"/>
    </row>
    <row r="13" spans="1:2019" s="301" customFormat="1" ht="15" hidden="1" customHeight="1" x14ac:dyDescent="0.3">
      <c r="A13" s="631"/>
      <c r="B13" s="282" t="s">
        <v>688</v>
      </c>
      <c r="C13" s="630">
        <v>0</v>
      </c>
      <c r="D13" s="631"/>
      <c r="E13" s="631"/>
      <c r="F13" s="631"/>
      <c r="G13" s="282" t="s">
        <v>709</v>
      </c>
      <c r="H13" s="670"/>
      <c r="I13" s="671"/>
      <c r="J13" s="671"/>
      <c r="K13" s="671"/>
      <c r="L13" s="303"/>
      <c r="M13" s="631"/>
      <c r="N13" s="631"/>
      <c r="O13" s="631"/>
      <c r="P13" s="631"/>
      <c r="Q13" s="305"/>
      <c r="R13" s="305"/>
      <c r="S13" s="306"/>
      <c r="T13" s="306"/>
      <c r="U13" s="305"/>
      <c r="V13" s="305"/>
      <c r="W13" s="305"/>
      <c r="X13" s="305"/>
      <c r="Y13" s="306"/>
      <c r="Z13" s="317"/>
      <c r="AA13" s="317"/>
      <c r="AB13" s="631"/>
      <c r="AC13" s="282" t="s">
        <v>720</v>
      </c>
      <c r="AD13" s="630">
        <v>-1</v>
      </c>
      <c r="AE13" s="311"/>
      <c r="AF13" s="311"/>
      <c r="AG13" s="310"/>
      <c r="AH13" s="311"/>
      <c r="AI13" s="311"/>
      <c r="AJ13" s="311"/>
      <c r="AK13" s="311"/>
      <c r="AL13" s="631"/>
      <c r="AM13" s="631"/>
      <c r="AN13" s="631"/>
      <c r="AO13" s="631"/>
      <c r="AP13" s="631"/>
      <c r="AQ13" s="631"/>
      <c r="AR13" s="305"/>
      <c r="AS13" s="305"/>
      <c r="AT13" s="305"/>
      <c r="AU13" s="305"/>
      <c r="AV13" s="305"/>
      <c r="AW13" s="305"/>
      <c r="AX13" s="305"/>
      <c r="AY13" s="305"/>
      <c r="AZ13" s="305"/>
      <c r="BA13" s="305"/>
      <c r="BB13" s="305"/>
      <c r="BC13" s="305"/>
      <c r="BD13" s="305"/>
      <c r="BE13" s="305"/>
      <c r="BF13" s="305"/>
      <c r="BG13" s="305"/>
      <c r="BH13" s="305"/>
      <c r="BI13" s="305"/>
      <c r="BJ13" s="305"/>
      <c r="BK13" s="305"/>
      <c r="BL13" s="305"/>
      <c r="BM13" s="305"/>
      <c r="BN13" s="305"/>
      <c r="BO13" s="305"/>
      <c r="BP13" s="305"/>
      <c r="BQ13" s="305"/>
      <c r="BR13" s="305"/>
      <c r="BS13" s="305"/>
      <c r="BT13" s="305"/>
      <c r="BU13" s="305"/>
      <c r="BV13" s="305"/>
      <c r="BW13" s="305"/>
      <c r="BX13" s="305"/>
      <c r="BY13" s="305"/>
      <c r="BZ13" s="305"/>
      <c r="CA13" s="305"/>
      <c r="CB13" s="305"/>
      <c r="CC13" s="305"/>
      <c r="CD13" s="305"/>
      <c r="CE13" s="305"/>
      <c r="CF13" s="305"/>
      <c r="CG13" s="305"/>
      <c r="CH13" s="305"/>
      <c r="CI13" s="305"/>
      <c r="CJ13" s="305"/>
      <c r="CK13" s="305"/>
      <c r="CL13" s="305"/>
      <c r="CM13" s="305"/>
      <c r="CN13" s="305"/>
      <c r="CO13" s="305"/>
      <c r="CP13" s="305"/>
      <c r="CQ13" s="305"/>
      <c r="CR13" s="305"/>
      <c r="CS13" s="305"/>
      <c r="CT13" s="305"/>
      <c r="CU13" s="305"/>
      <c r="CV13" s="305"/>
      <c r="CW13" s="305"/>
      <c r="CX13" s="305"/>
      <c r="CY13" s="305"/>
      <c r="CZ13" s="305"/>
      <c r="DA13" s="305"/>
      <c r="DB13" s="305"/>
      <c r="DC13" s="305"/>
      <c r="DD13" s="305"/>
      <c r="DE13" s="305"/>
      <c r="DF13" s="305"/>
      <c r="DG13" s="305"/>
      <c r="DH13" s="305"/>
      <c r="DI13" s="305"/>
      <c r="DJ13" s="305"/>
      <c r="DK13" s="305"/>
      <c r="DL13" s="305"/>
      <c r="DM13" s="305"/>
      <c r="DN13" s="305"/>
      <c r="DO13" s="305"/>
      <c r="DP13" s="305"/>
      <c r="DQ13" s="305"/>
      <c r="DR13" s="305"/>
      <c r="DS13" s="305"/>
      <c r="DT13" s="305"/>
      <c r="DU13" s="305"/>
      <c r="DV13" s="305"/>
      <c r="DW13" s="305"/>
      <c r="DX13" s="305"/>
      <c r="DY13" s="305"/>
      <c r="DZ13" s="305"/>
      <c r="EA13" s="305"/>
      <c r="EB13" s="305"/>
      <c r="EC13" s="305"/>
      <c r="ED13" s="305"/>
      <c r="EE13" s="305"/>
      <c r="EF13" s="305"/>
      <c r="EG13" s="305"/>
      <c r="EH13" s="305"/>
      <c r="EI13" s="305"/>
      <c r="EJ13" s="305"/>
      <c r="EK13" s="305"/>
      <c r="EL13" s="305"/>
      <c r="EM13" s="305"/>
      <c r="EN13" s="305"/>
      <c r="EO13" s="305"/>
      <c r="EP13" s="305"/>
      <c r="EQ13" s="305"/>
      <c r="ER13" s="305"/>
      <c r="ES13" s="305"/>
      <c r="ET13" s="305"/>
      <c r="EU13" s="305"/>
      <c r="EV13" s="305"/>
      <c r="EW13" s="305"/>
      <c r="EX13" s="305"/>
      <c r="EY13" s="305"/>
      <c r="EZ13" s="305"/>
      <c r="FA13" s="305"/>
      <c r="FB13" s="305"/>
      <c r="FC13" s="305"/>
      <c r="FD13" s="305"/>
      <c r="FE13" s="305"/>
      <c r="FF13" s="305"/>
      <c r="FG13" s="305"/>
      <c r="FH13" s="305"/>
      <c r="FI13" s="305"/>
      <c r="FJ13" s="305"/>
      <c r="FK13" s="305"/>
      <c r="FL13" s="305"/>
      <c r="FM13" s="305"/>
      <c r="FN13" s="305"/>
      <c r="FO13" s="305"/>
      <c r="FP13" s="305"/>
      <c r="FQ13" s="305"/>
      <c r="FR13" s="305"/>
      <c r="FS13" s="305"/>
      <c r="FT13" s="305"/>
      <c r="FU13" s="305"/>
      <c r="FV13" s="305"/>
      <c r="FW13" s="305"/>
      <c r="FX13" s="305"/>
      <c r="FY13" s="305"/>
      <c r="FZ13" s="305"/>
      <c r="GA13" s="305"/>
      <c r="GB13" s="305"/>
      <c r="GC13" s="305"/>
      <c r="GD13" s="305"/>
      <c r="GE13" s="305"/>
      <c r="GF13" s="305"/>
      <c r="GG13" s="305"/>
      <c r="GH13" s="305"/>
      <c r="GI13" s="305"/>
      <c r="GJ13" s="305"/>
      <c r="GK13" s="305"/>
      <c r="GL13" s="305"/>
      <c r="GM13" s="305"/>
      <c r="GN13" s="305"/>
      <c r="GO13" s="305"/>
      <c r="GP13" s="305"/>
      <c r="GQ13" s="305"/>
      <c r="GR13" s="305"/>
      <c r="GS13" s="305"/>
      <c r="GT13" s="305"/>
      <c r="GU13" s="305"/>
      <c r="GV13" s="305"/>
      <c r="GW13" s="305"/>
      <c r="GX13" s="305"/>
      <c r="GY13" s="305"/>
      <c r="GZ13" s="305"/>
      <c r="HA13" s="305"/>
      <c r="HB13" s="305"/>
      <c r="HC13" s="305"/>
      <c r="HD13" s="305"/>
      <c r="HE13" s="305"/>
      <c r="HF13" s="305"/>
      <c r="HG13" s="305"/>
      <c r="HH13" s="305"/>
      <c r="HI13" s="305"/>
      <c r="HJ13" s="305"/>
      <c r="HK13" s="305"/>
      <c r="HL13" s="305"/>
      <c r="HM13" s="305"/>
      <c r="HN13" s="305"/>
      <c r="HO13" s="305"/>
      <c r="HP13" s="305"/>
      <c r="HQ13" s="305"/>
      <c r="HR13" s="305"/>
      <c r="HS13" s="305"/>
      <c r="HT13" s="305"/>
      <c r="HU13" s="305"/>
      <c r="HV13" s="305"/>
      <c r="HW13" s="305"/>
      <c r="HX13" s="305"/>
      <c r="HY13" s="305"/>
      <c r="HZ13" s="305"/>
      <c r="IA13" s="305"/>
      <c r="IB13" s="305"/>
      <c r="IC13" s="305"/>
      <c r="ID13" s="305"/>
      <c r="IE13" s="305"/>
      <c r="IF13" s="305"/>
      <c r="IG13" s="305"/>
      <c r="IH13" s="305"/>
      <c r="II13" s="305"/>
      <c r="IJ13" s="305"/>
      <c r="IK13" s="305"/>
      <c r="IL13" s="305"/>
      <c r="IM13" s="305"/>
      <c r="IN13" s="305"/>
      <c r="IO13" s="305"/>
      <c r="IP13" s="305"/>
      <c r="IQ13" s="305"/>
      <c r="IR13" s="305"/>
      <c r="IS13" s="305"/>
      <c r="IT13" s="305"/>
      <c r="IU13" s="305"/>
      <c r="IV13" s="305"/>
      <c r="IW13" s="305"/>
      <c r="IX13" s="305"/>
      <c r="IY13" s="305"/>
      <c r="IZ13" s="305"/>
      <c r="JA13" s="305"/>
      <c r="JB13" s="305"/>
      <c r="JC13" s="305"/>
      <c r="JD13" s="305"/>
      <c r="JE13" s="305"/>
      <c r="JF13" s="305"/>
      <c r="JG13" s="305"/>
      <c r="JH13" s="305"/>
      <c r="JI13" s="305"/>
      <c r="JJ13" s="305"/>
      <c r="JK13" s="305"/>
      <c r="JL13" s="305"/>
      <c r="JM13" s="305"/>
      <c r="JN13" s="305"/>
      <c r="JO13" s="305"/>
      <c r="JP13" s="305"/>
      <c r="JQ13" s="305"/>
      <c r="JR13" s="305"/>
      <c r="JS13" s="305"/>
      <c r="JT13" s="305"/>
      <c r="JU13" s="305"/>
      <c r="JV13" s="305"/>
      <c r="JW13" s="305"/>
      <c r="JX13" s="305"/>
      <c r="JY13" s="305"/>
      <c r="JZ13" s="305"/>
      <c r="KA13" s="305"/>
      <c r="KB13" s="305"/>
      <c r="KC13" s="305"/>
      <c r="KD13" s="305"/>
      <c r="KE13" s="305"/>
      <c r="KF13" s="305"/>
      <c r="KG13" s="305"/>
      <c r="KH13" s="305"/>
      <c r="KI13" s="305"/>
      <c r="KJ13" s="305"/>
      <c r="KK13" s="305"/>
      <c r="KL13" s="305"/>
      <c r="KM13" s="305"/>
      <c r="KN13" s="305"/>
      <c r="KO13" s="305"/>
      <c r="KP13" s="305"/>
      <c r="KQ13" s="305"/>
      <c r="KR13" s="305"/>
      <c r="KS13" s="305"/>
      <c r="KT13" s="305"/>
      <c r="KU13" s="305"/>
      <c r="KV13" s="305"/>
      <c r="KW13" s="305"/>
      <c r="KX13" s="305"/>
      <c r="KY13" s="305"/>
      <c r="KZ13" s="305"/>
      <c r="LA13" s="305"/>
      <c r="LB13" s="305"/>
      <c r="LC13" s="305"/>
      <c r="LD13" s="305"/>
      <c r="LE13" s="305"/>
      <c r="LF13" s="305"/>
      <c r="LG13" s="305"/>
      <c r="LH13" s="305"/>
      <c r="LI13" s="305"/>
      <c r="LJ13" s="305"/>
      <c r="LK13" s="305"/>
      <c r="LL13" s="305"/>
      <c r="LM13" s="305"/>
      <c r="LN13" s="305"/>
      <c r="LO13" s="305"/>
      <c r="LP13" s="305"/>
      <c r="LQ13" s="305"/>
      <c r="LR13" s="305"/>
      <c r="LS13" s="305"/>
      <c r="LT13" s="305"/>
      <c r="LU13" s="305"/>
      <c r="LV13" s="305"/>
      <c r="LW13" s="305"/>
      <c r="LX13" s="305"/>
      <c r="LY13" s="305"/>
      <c r="LZ13" s="305"/>
      <c r="MA13" s="305"/>
      <c r="MB13" s="305"/>
      <c r="MC13" s="305"/>
      <c r="MD13" s="305"/>
      <c r="ME13" s="305"/>
      <c r="MF13" s="305"/>
      <c r="MG13" s="305"/>
      <c r="MH13" s="305"/>
      <c r="MI13" s="305"/>
      <c r="MJ13" s="305"/>
      <c r="MK13" s="305"/>
      <c r="ML13" s="305"/>
      <c r="MM13" s="305"/>
      <c r="MN13" s="305"/>
      <c r="MO13" s="305"/>
      <c r="MP13" s="305"/>
      <c r="MQ13" s="305"/>
      <c r="MR13" s="305"/>
      <c r="MS13" s="305"/>
      <c r="MT13" s="305"/>
      <c r="MU13" s="305"/>
      <c r="MV13" s="305"/>
      <c r="MW13" s="305"/>
      <c r="MX13" s="305"/>
      <c r="MY13" s="305"/>
      <c r="MZ13" s="305"/>
      <c r="NA13" s="305"/>
      <c r="NB13" s="305"/>
      <c r="NC13" s="305"/>
      <c r="ND13" s="305"/>
      <c r="NE13" s="305"/>
      <c r="NF13" s="305"/>
      <c r="NG13" s="305"/>
      <c r="NH13" s="305"/>
      <c r="NI13" s="305"/>
      <c r="NJ13" s="305"/>
      <c r="NK13" s="305"/>
      <c r="NL13" s="305"/>
      <c r="NM13" s="305"/>
      <c r="NN13" s="305"/>
      <c r="NO13" s="305"/>
      <c r="NP13" s="305"/>
      <c r="NQ13" s="305"/>
      <c r="NR13" s="305"/>
      <c r="NS13" s="305"/>
      <c r="NT13" s="305"/>
      <c r="NU13" s="305"/>
      <c r="NV13" s="305"/>
      <c r="NW13" s="305"/>
      <c r="NX13" s="305"/>
      <c r="NY13" s="305"/>
      <c r="NZ13" s="305"/>
      <c r="OA13" s="305"/>
      <c r="OB13" s="305"/>
      <c r="OC13" s="305"/>
      <c r="OD13" s="305"/>
      <c r="OE13" s="305"/>
      <c r="OF13" s="305"/>
      <c r="OG13" s="305"/>
      <c r="OH13" s="305"/>
      <c r="OI13" s="305"/>
      <c r="OJ13" s="305"/>
      <c r="OK13" s="305"/>
      <c r="OL13" s="305"/>
      <c r="OM13" s="305"/>
      <c r="ON13" s="305"/>
      <c r="OO13" s="305"/>
      <c r="OP13" s="305"/>
      <c r="OQ13" s="305"/>
      <c r="OR13" s="305"/>
      <c r="OS13" s="305"/>
      <c r="OT13" s="305"/>
      <c r="OU13" s="305"/>
      <c r="OV13" s="305"/>
      <c r="OW13" s="305"/>
      <c r="OX13" s="305"/>
      <c r="OY13" s="305"/>
      <c r="OZ13" s="305"/>
      <c r="PA13" s="305"/>
      <c r="PB13" s="305"/>
      <c r="PC13" s="305"/>
      <c r="PD13" s="305"/>
      <c r="PE13" s="305"/>
      <c r="PF13" s="305"/>
      <c r="PG13" s="305"/>
      <c r="PH13" s="305"/>
      <c r="PI13" s="305"/>
      <c r="PJ13" s="305"/>
      <c r="PK13" s="305"/>
      <c r="PL13" s="305"/>
      <c r="PM13" s="305"/>
      <c r="PN13" s="305"/>
      <c r="PO13" s="305"/>
      <c r="PP13" s="305"/>
      <c r="PQ13" s="305"/>
      <c r="PR13" s="305"/>
      <c r="PS13" s="305"/>
      <c r="PT13" s="305"/>
      <c r="PU13" s="305"/>
      <c r="PV13" s="305"/>
      <c r="PW13" s="305"/>
      <c r="PX13" s="305"/>
      <c r="PY13" s="305"/>
      <c r="PZ13" s="305"/>
      <c r="QA13" s="305"/>
      <c r="QB13" s="305"/>
      <c r="QC13" s="305"/>
      <c r="QD13" s="305"/>
      <c r="QE13" s="305"/>
      <c r="QF13" s="305"/>
      <c r="QG13" s="305"/>
      <c r="QH13" s="305"/>
      <c r="QI13" s="305"/>
      <c r="QJ13" s="305"/>
      <c r="QK13" s="305"/>
      <c r="QL13" s="305"/>
      <c r="QM13" s="305"/>
      <c r="QN13" s="305"/>
      <c r="QO13" s="305"/>
      <c r="QP13" s="305"/>
      <c r="QQ13" s="305"/>
      <c r="QR13" s="305"/>
      <c r="QS13" s="305"/>
      <c r="QT13" s="305"/>
      <c r="QU13" s="305"/>
      <c r="QV13" s="305"/>
      <c r="QW13" s="305"/>
      <c r="QX13" s="305"/>
      <c r="QY13" s="305"/>
      <c r="QZ13" s="305"/>
      <c r="RA13" s="305"/>
      <c r="RB13" s="305"/>
      <c r="RC13" s="305"/>
      <c r="RD13" s="305"/>
      <c r="RE13" s="305"/>
      <c r="RF13" s="305"/>
      <c r="RG13" s="305"/>
      <c r="RH13" s="305"/>
      <c r="RI13" s="305"/>
      <c r="RJ13" s="305"/>
      <c r="RK13" s="305"/>
      <c r="RL13" s="305"/>
      <c r="RM13" s="305"/>
      <c r="RN13" s="305"/>
      <c r="RO13" s="305"/>
      <c r="RP13" s="305"/>
      <c r="RQ13" s="305"/>
      <c r="RR13" s="305"/>
      <c r="RS13" s="305"/>
      <c r="RT13" s="305"/>
      <c r="RU13" s="305"/>
      <c r="RV13" s="305"/>
      <c r="RW13" s="305"/>
      <c r="RX13" s="305"/>
      <c r="RY13" s="305"/>
      <c r="RZ13" s="305"/>
      <c r="SA13" s="305"/>
      <c r="SB13" s="305"/>
      <c r="SC13" s="305"/>
      <c r="SD13" s="305"/>
      <c r="SE13" s="305"/>
      <c r="SF13" s="305"/>
      <c r="SG13" s="305"/>
      <c r="SH13" s="305"/>
      <c r="SI13" s="305"/>
      <c r="SJ13" s="305"/>
      <c r="SK13" s="305"/>
      <c r="SL13" s="305"/>
      <c r="SM13" s="305"/>
      <c r="SN13" s="305"/>
      <c r="SO13" s="305"/>
      <c r="SP13" s="305"/>
      <c r="SQ13" s="305"/>
      <c r="SR13" s="305"/>
      <c r="SS13" s="305"/>
      <c r="ST13" s="305"/>
      <c r="SU13" s="305"/>
      <c r="SV13" s="305"/>
      <c r="SW13" s="305"/>
      <c r="SX13" s="305"/>
      <c r="SY13" s="305"/>
      <c r="SZ13" s="305"/>
      <c r="TA13" s="305"/>
      <c r="TB13" s="305"/>
      <c r="TC13" s="305"/>
      <c r="TD13" s="305"/>
      <c r="TE13" s="305"/>
      <c r="TF13" s="305"/>
      <c r="TG13" s="305"/>
      <c r="TH13" s="305"/>
      <c r="TI13" s="305"/>
      <c r="TJ13" s="305"/>
      <c r="TK13" s="305"/>
      <c r="TL13" s="305"/>
      <c r="TM13" s="305"/>
      <c r="TN13" s="305"/>
      <c r="TO13" s="305"/>
      <c r="TP13" s="305"/>
      <c r="TQ13" s="305"/>
      <c r="TR13" s="305"/>
      <c r="TS13" s="305"/>
      <c r="TT13" s="305"/>
      <c r="TU13" s="305"/>
      <c r="TV13" s="305"/>
      <c r="TW13" s="305"/>
      <c r="TX13" s="305"/>
      <c r="TY13" s="305"/>
      <c r="TZ13" s="305"/>
      <c r="UA13" s="305"/>
      <c r="UB13" s="305"/>
      <c r="UC13" s="305"/>
      <c r="UD13" s="305"/>
      <c r="UE13" s="305"/>
      <c r="UF13" s="305"/>
      <c r="UG13" s="305"/>
      <c r="UH13" s="305"/>
      <c r="UI13" s="305"/>
      <c r="UJ13" s="305"/>
      <c r="UK13" s="305"/>
      <c r="UL13" s="305"/>
      <c r="UM13" s="305"/>
      <c r="UN13" s="305"/>
      <c r="UO13" s="305"/>
      <c r="UP13" s="305"/>
      <c r="UQ13" s="305"/>
      <c r="UR13" s="305"/>
      <c r="US13" s="305"/>
      <c r="UT13" s="305"/>
      <c r="UU13" s="305"/>
      <c r="UV13" s="305"/>
      <c r="UW13" s="305"/>
      <c r="UX13" s="305"/>
      <c r="UY13" s="305"/>
      <c r="UZ13" s="305"/>
      <c r="VA13" s="305"/>
      <c r="VB13" s="305"/>
      <c r="VC13" s="305"/>
      <c r="VD13" s="305"/>
      <c r="VE13" s="305"/>
      <c r="VF13" s="305"/>
      <c r="VG13" s="305"/>
      <c r="VH13" s="305"/>
      <c r="VI13" s="305"/>
      <c r="VJ13" s="305"/>
      <c r="VK13" s="305"/>
      <c r="VL13" s="305"/>
      <c r="VM13" s="305"/>
      <c r="VN13" s="305"/>
      <c r="VO13" s="305"/>
      <c r="VP13" s="305"/>
      <c r="VQ13" s="305"/>
      <c r="VR13" s="305"/>
      <c r="VS13" s="305"/>
      <c r="VT13" s="305"/>
      <c r="VU13" s="305"/>
      <c r="VV13" s="305"/>
      <c r="VW13" s="305"/>
      <c r="VX13" s="305"/>
      <c r="VY13" s="305"/>
      <c r="VZ13" s="305"/>
      <c r="WA13" s="305"/>
      <c r="WB13" s="305"/>
      <c r="WC13" s="305"/>
      <c r="WD13" s="305"/>
      <c r="WE13" s="305"/>
      <c r="WF13" s="305"/>
      <c r="WG13" s="305"/>
      <c r="WH13" s="305"/>
      <c r="WI13" s="305"/>
      <c r="WJ13" s="305"/>
      <c r="WK13" s="305"/>
      <c r="WL13" s="305"/>
      <c r="WM13" s="305"/>
      <c r="WN13" s="305"/>
      <c r="WO13" s="305"/>
      <c r="WP13" s="305"/>
      <c r="WQ13" s="305"/>
      <c r="WR13" s="305"/>
      <c r="WS13" s="305"/>
      <c r="WT13" s="305"/>
      <c r="WU13" s="305"/>
      <c r="WV13" s="305"/>
      <c r="WW13" s="305"/>
      <c r="WX13" s="305"/>
      <c r="WY13" s="305"/>
      <c r="WZ13" s="305"/>
      <c r="XA13" s="305"/>
      <c r="XB13" s="305"/>
      <c r="XC13" s="305"/>
      <c r="XD13" s="305"/>
      <c r="XE13" s="305"/>
      <c r="XF13" s="305"/>
      <c r="XG13" s="305"/>
      <c r="XH13" s="305"/>
      <c r="XI13" s="305"/>
      <c r="XJ13" s="305"/>
      <c r="XK13" s="305"/>
      <c r="XL13" s="305"/>
      <c r="XM13" s="305"/>
      <c r="XN13" s="305"/>
      <c r="XO13" s="305"/>
      <c r="XP13" s="305"/>
      <c r="XQ13" s="305"/>
      <c r="XR13" s="305"/>
      <c r="XS13" s="305"/>
      <c r="XT13" s="305"/>
      <c r="XU13" s="305"/>
      <c r="XV13" s="305"/>
      <c r="XW13" s="305"/>
      <c r="XX13" s="305"/>
      <c r="XY13" s="305"/>
      <c r="XZ13" s="305"/>
      <c r="YA13" s="305"/>
      <c r="YB13" s="305"/>
      <c r="YC13" s="305"/>
      <c r="YD13" s="305"/>
      <c r="YE13" s="305"/>
      <c r="YF13" s="305"/>
      <c r="YG13" s="305"/>
      <c r="YH13" s="305"/>
      <c r="YI13" s="305"/>
      <c r="YJ13" s="305"/>
      <c r="YK13" s="305"/>
      <c r="YL13" s="305"/>
      <c r="YM13" s="305"/>
      <c r="YN13" s="305"/>
      <c r="YO13" s="305"/>
      <c r="YP13" s="305"/>
      <c r="YQ13" s="305"/>
      <c r="YR13" s="305"/>
      <c r="YS13" s="305"/>
      <c r="YT13" s="305"/>
      <c r="YU13" s="305"/>
      <c r="YV13" s="305"/>
      <c r="YW13" s="305"/>
      <c r="YX13" s="305"/>
      <c r="YY13" s="305"/>
      <c r="YZ13" s="305"/>
      <c r="ZA13" s="305"/>
      <c r="ZB13" s="305"/>
      <c r="ZC13" s="305"/>
      <c r="ZD13" s="305"/>
      <c r="ZE13" s="305"/>
      <c r="ZF13" s="305"/>
      <c r="ZG13" s="305"/>
      <c r="ZH13" s="305"/>
      <c r="ZI13" s="305"/>
      <c r="ZJ13" s="305"/>
      <c r="ZK13" s="305"/>
      <c r="ZL13" s="305"/>
      <c r="ZM13" s="305"/>
      <c r="ZN13" s="305"/>
      <c r="ZO13" s="305"/>
      <c r="ZP13" s="305"/>
      <c r="ZQ13" s="305"/>
      <c r="ZR13" s="305"/>
      <c r="ZS13" s="305"/>
      <c r="ZT13" s="305"/>
      <c r="ZU13" s="305"/>
      <c r="ZV13" s="305"/>
      <c r="ZW13" s="305"/>
      <c r="ZX13" s="305"/>
      <c r="ZY13" s="305"/>
      <c r="ZZ13" s="305"/>
      <c r="AAA13" s="305"/>
      <c r="AAB13" s="305"/>
      <c r="AAC13" s="305"/>
      <c r="AAD13" s="305"/>
      <c r="AAE13" s="305"/>
      <c r="AAF13" s="305"/>
      <c r="AAG13" s="305"/>
      <c r="AAH13" s="305"/>
      <c r="AAI13" s="305"/>
      <c r="AAJ13" s="305"/>
      <c r="AAK13" s="305"/>
      <c r="AAL13" s="305"/>
      <c r="AAM13" s="305"/>
      <c r="AAN13" s="305"/>
      <c r="AAO13" s="305"/>
      <c r="AAP13" s="305"/>
      <c r="AAQ13" s="305"/>
      <c r="AAR13" s="305"/>
      <c r="AAS13" s="305"/>
      <c r="AAT13" s="305"/>
      <c r="AAU13" s="305"/>
      <c r="AAV13" s="305"/>
      <c r="AAW13" s="305"/>
      <c r="AAX13" s="305"/>
      <c r="AAY13" s="305"/>
      <c r="AAZ13" s="305"/>
      <c r="ABA13" s="305"/>
      <c r="ABB13" s="305"/>
      <c r="ABC13" s="305"/>
      <c r="ABD13" s="305"/>
      <c r="ABE13" s="305"/>
      <c r="ABF13" s="305"/>
      <c r="ABG13" s="305"/>
      <c r="ABH13" s="305"/>
      <c r="ABI13" s="305"/>
      <c r="ABJ13" s="305"/>
      <c r="ABK13" s="305"/>
      <c r="ABL13" s="305"/>
      <c r="ABM13" s="305"/>
      <c r="ABN13" s="305"/>
      <c r="ABO13" s="305"/>
      <c r="ABP13" s="305"/>
      <c r="ABQ13" s="305"/>
      <c r="ABR13" s="305"/>
      <c r="ABS13" s="305"/>
      <c r="ABT13" s="305"/>
      <c r="ABU13" s="305"/>
      <c r="ABV13" s="305"/>
      <c r="ABW13" s="305"/>
      <c r="ABX13" s="305"/>
      <c r="ABY13" s="305"/>
      <c r="ABZ13" s="305"/>
      <c r="ACA13" s="305"/>
      <c r="ACB13" s="305"/>
      <c r="ACC13" s="305"/>
      <c r="ACD13" s="305"/>
      <c r="ACE13" s="305"/>
      <c r="ACF13" s="305"/>
      <c r="ACG13" s="305"/>
      <c r="ACH13" s="305"/>
      <c r="ACI13" s="305"/>
      <c r="ACJ13" s="305"/>
      <c r="ACK13" s="305"/>
      <c r="ACL13" s="305"/>
      <c r="ACM13" s="305"/>
      <c r="ACN13" s="305"/>
      <c r="ACO13" s="305"/>
      <c r="ACP13" s="305"/>
      <c r="ACQ13" s="305"/>
      <c r="ACR13" s="305"/>
      <c r="ACS13" s="305"/>
      <c r="ACT13" s="305"/>
      <c r="ACU13" s="305"/>
      <c r="ACV13" s="305"/>
      <c r="ACW13" s="305"/>
      <c r="ACX13" s="305"/>
      <c r="ACY13" s="305"/>
      <c r="ACZ13" s="305"/>
      <c r="ADA13" s="305"/>
      <c r="ADB13" s="305"/>
      <c r="ADC13" s="305"/>
      <c r="ADD13" s="305"/>
      <c r="ADE13" s="305"/>
      <c r="ADF13" s="305"/>
      <c r="ADG13" s="305"/>
      <c r="ADH13" s="305"/>
      <c r="ADI13" s="305"/>
      <c r="ADJ13" s="305"/>
      <c r="ADK13" s="305"/>
      <c r="ADL13" s="305"/>
      <c r="ADM13" s="305"/>
      <c r="ADN13" s="305"/>
      <c r="ADO13" s="305"/>
      <c r="ADP13" s="305"/>
      <c r="ADQ13" s="305"/>
      <c r="ADR13" s="305"/>
      <c r="ADS13" s="305"/>
      <c r="ADT13" s="305"/>
      <c r="ADU13" s="305"/>
      <c r="ADV13" s="305"/>
      <c r="ADW13" s="305"/>
      <c r="ADX13" s="305"/>
      <c r="ADY13" s="305"/>
      <c r="ADZ13" s="305"/>
      <c r="AEA13" s="305"/>
      <c r="AEB13" s="305"/>
      <c r="AEC13" s="305"/>
      <c r="AED13" s="305"/>
      <c r="AEE13" s="305"/>
      <c r="AEF13" s="305"/>
      <c r="AEG13" s="305"/>
      <c r="AEH13" s="305"/>
      <c r="AEI13" s="305"/>
      <c r="AEJ13" s="305"/>
      <c r="AEK13" s="305"/>
      <c r="AEL13" s="305"/>
      <c r="AEM13" s="305"/>
      <c r="AEN13" s="305"/>
      <c r="AEO13" s="305"/>
      <c r="AEP13" s="305"/>
      <c r="AEQ13" s="305"/>
      <c r="AER13" s="305"/>
      <c r="AES13" s="305"/>
      <c r="AET13" s="305"/>
      <c r="AEU13" s="305"/>
      <c r="AEV13" s="305"/>
      <c r="AEW13" s="305"/>
      <c r="AEX13" s="305"/>
      <c r="AEY13" s="305"/>
      <c r="AEZ13" s="305"/>
      <c r="AFA13" s="305"/>
      <c r="AFB13" s="305"/>
      <c r="AFC13" s="305"/>
      <c r="AFD13" s="305"/>
      <c r="AFE13" s="305"/>
      <c r="AFF13" s="305"/>
      <c r="AFG13" s="305"/>
      <c r="AFH13" s="305"/>
      <c r="AFI13" s="305"/>
      <c r="AFJ13" s="305"/>
      <c r="AFK13" s="305"/>
      <c r="AFL13" s="305"/>
      <c r="AFM13" s="305"/>
      <c r="AFN13" s="305"/>
      <c r="AFO13" s="305"/>
      <c r="AFP13" s="305"/>
      <c r="AFQ13" s="305"/>
      <c r="AFR13" s="305"/>
      <c r="AFS13" s="305"/>
      <c r="AFT13" s="305"/>
      <c r="AFU13" s="305"/>
      <c r="AFV13" s="305"/>
      <c r="AFW13" s="305"/>
      <c r="AFX13" s="305"/>
      <c r="AFY13" s="305"/>
      <c r="AFZ13" s="305"/>
      <c r="AGA13" s="305"/>
      <c r="AGB13" s="305"/>
      <c r="AGC13" s="305"/>
      <c r="AGD13" s="305"/>
      <c r="AGE13" s="305"/>
      <c r="AGF13" s="305"/>
      <c r="AGG13" s="305"/>
      <c r="AGH13" s="305"/>
      <c r="AGI13" s="305"/>
      <c r="AGJ13" s="305"/>
      <c r="AGK13" s="305"/>
      <c r="AGL13" s="305"/>
      <c r="AGM13" s="305"/>
      <c r="AGN13" s="305"/>
      <c r="AGO13" s="305"/>
      <c r="AGP13" s="305"/>
      <c r="AGQ13" s="305"/>
      <c r="AGR13" s="305"/>
      <c r="AGS13" s="305"/>
      <c r="AGT13" s="305"/>
      <c r="AGU13" s="305"/>
      <c r="AGV13" s="305"/>
      <c r="AGW13" s="305"/>
      <c r="AGX13" s="305"/>
      <c r="AGY13" s="305"/>
      <c r="AGZ13" s="305"/>
      <c r="AHA13" s="305"/>
      <c r="AHB13" s="305"/>
      <c r="AHC13" s="305"/>
      <c r="AHD13" s="305"/>
      <c r="AHE13" s="305"/>
      <c r="AHF13" s="305"/>
      <c r="AHG13" s="305"/>
      <c r="AHH13" s="305"/>
      <c r="AHI13" s="305"/>
      <c r="AHJ13" s="305"/>
      <c r="AHK13" s="305"/>
      <c r="AHL13" s="305"/>
      <c r="AHM13" s="305"/>
      <c r="AHN13" s="305"/>
      <c r="AHO13" s="305"/>
      <c r="AHP13" s="305"/>
      <c r="AHQ13" s="305"/>
      <c r="AHR13" s="305"/>
      <c r="AHS13" s="305"/>
      <c r="AHT13" s="305"/>
      <c r="AHU13" s="305"/>
      <c r="AHV13" s="305"/>
      <c r="AHW13" s="305"/>
      <c r="AHX13" s="305"/>
      <c r="AHY13" s="305"/>
      <c r="AHZ13" s="305"/>
      <c r="AIA13" s="305"/>
      <c r="AIB13" s="305"/>
      <c r="AIC13" s="305"/>
      <c r="AID13" s="305"/>
      <c r="AIE13" s="305"/>
      <c r="AIF13" s="305"/>
      <c r="AIG13" s="305"/>
      <c r="AIH13" s="305"/>
      <c r="AII13" s="305"/>
      <c r="AIJ13" s="305"/>
      <c r="AIK13" s="305"/>
      <c r="AIL13" s="305"/>
      <c r="AIM13" s="305"/>
      <c r="AIN13" s="305"/>
      <c r="AIO13" s="305"/>
      <c r="AIP13" s="305"/>
      <c r="AIQ13" s="305"/>
      <c r="AIR13" s="305"/>
      <c r="AIS13" s="305"/>
      <c r="AIT13" s="305"/>
      <c r="AIU13" s="305"/>
      <c r="AIV13" s="305"/>
      <c r="AIW13" s="305"/>
      <c r="AIX13" s="305"/>
      <c r="AIY13" s="305"/>
      <c r="AIZ13" s="305"/>
      <c r="AJA13" s="305"/>
      <c r="AJB13" s="305"/>
      <c r="AJC13" s="305"/>
      <c r="AJD13" s="305"/>
      <c r="AJE13" s="305"/>
      <c r="AJF13" s="305"/>
      <c r="AJG13" s="305"/>
      <c r="AJH13" s="305"/>
      <c r="AJI13" s="305"/>
      <c r="AJJ13" s="305"/>
      <c r="AJK13" s="305"/>
      <c r="AJL13" s="305"/>
      <c r="AJM13" s="305"/>
      <c r="AJN13" s="305"/>
      <c r="AJO13" s="305"/>
      <c r="AJP13" s="305"/>
      <c r="AJQ13" s="305"/>
      <c r="AJR13" s="305"/>
      <c r="AJS13" s="305"/>
      <c r="AJT13" s="305"/>
      <c r="AJU13" s="305"/>
      <c r="AJV13" s="305"/>
      <c r="AJW13" s="305"/>
      <c r="AJX13" s="305"/>
      <c r="AJY13" s="305"/>
      <c r="AJZ13" s="305"/>
      <c r="AKA13" s="305"/>
      <c r="AKB13" s="305"/>
      <c r="AKC13" s="305"/>
      <c r="AKD13" s="305"/>
      <c r="AKE13" s="305"/>
      <c r="AKF13" s="305"/>
      <c r="AKG13" s="305"/>
      <c r="AKH13" s="305"/>
      <c r="AKI13" s="305"/>
      <c r="AKJ13" s="305"/>
      <c r="AKK13" s="305"/>
      <c r="AKL13" s="305"/>
      <c r="AKM13" s="305"/>
      <c r="AKN13" s="305"/>
      <c r="AKO13" s="305"/>
      <c r="AKP13" s="305"/>
      <c r="AKQ13" s="305"/>
      <c r="AKR13" s="305"/>
      <c r="AKS13" s="305"/>
      <c r="AKT13" s="305"/>
      <c r="AKU13" s="305"/>
      <c r="AKV13" s="305"/>
      <c r="AKW13" s="305"/>
      <c r="AKX13" s="305"/>
      <c r="AKY13" s="305"/>
      <c r="AKZ13" s="305"/>
      <c r="ALA13" s="305"/>
      <c r="ALB13" s="305"/>
      <c r="ALC13" s="305"/>
      <c r="ALD13" s="305"/>
      <c r="ALE13" s="305"/>
      <c r="ALF13" s="305"/>
      <c r="ALG13" s="305"/>
      <c r="ALH13" s="305"/>
      <c r="ALI13" s="305"/>
      <c r="ALJ13" s="305"/>
      <c r="ALK13" s="305"/>
      <c r="ALL13" s="305"/>
      <c r="ALM13" s="305"/>
      <c r="ALN13" s="305"/>
      <c r="ALO13" s="305"/>
      <c r="ALP13" s="305"/>
      <c r="ALQ13" s="305"/>
      <c r="ALR13" s="305"/>
      <c r="ALS13" s="305"/>
      <c r="ALT13" s="305"/>
      <c r="ALU13" s="305"/>
      <c r="ALV13" s="305"/>
      <c r="ALW13" s="305"/>
      <c r="ALX13" s="305"/>
      <c r="ALY13" s="305"/>
      <c r="ALZ13" s="305"/>
      <c r="AMA13" s="305"/>
      <c r="AMB13" s="305"/>
      <c r="AMC13" s="305"/>
      <c r="AMD13" s="305"/>
      <c r="AME13" s="305"/>
      <c r="AMF13" s="305"/>
      <c r="AMG13" s="305"/>
      <c r="AMH13" s="305"/>
      <c r="AMI13" s="305"/>
      <c r="AMJ13" s="305"/>
      <c r="AMK13" s="305"/>
      <c r="AML13" s="305"/>
      <c r="AMM13" s="305"/>
      <c r="AMN13" s="305"/>
      <c r="AMO13" s="305"/>
      <c r="AMP13" s="305"/>
      <c r="AMQ13" s="305"/>
      <c r="AMR13" s="305"/>
      <c r="AMS13" s="305"/>
      <c r="AMT13" s="305"/>
      <c r="AMU13" s="305"/>
      <c r="AMV13" s="305"/>
      <c r="AMW13" s="305"/>
      <c r="AMX13" s="305"/>
      <c r="AMY13" s="305"/>
      <c r="AMZ13" s="305"/>
      <c r="ANA13" s="305"/>
      <c r="ANB13" s="305"/>
      <c r="ANC13" s="305"/>
      <c r="AND13" s="305"/>
      <c r="ANE13" s="305"/>
      <c r="ANF13" s="305"/>
      <c r="ANG13" s="305"/>
      <c r="ANH13" s="305"/>
      <c r="ANI13" s="305"/>
      <c r="ANJ13" s="305"/>
      <c r="ANK13" s="305"/>
      <c r="ANL13" s="305"/>
      <c r="ANM13" s="305"/>
      <c r="ANN13" s="305"/>
      <c r="ANO13" s="305"/>
      <c r="ANP13" s="305"/>
      <c r="ANQ13" s="305"/>
      <c r="ANR13" s="305"/>
      <c r="ANS13" s="305"/>
      <c r="ANT13" s="305"/>
      <c r="ANU13" s="305"/>
      <c r="ANV13" s="305"/>
      <c r="ANW13" s="305"/>
      <c r="ANX13" s="305"/>
      <c r="ANY13" s="305"/>
      <c r="ANZ13" s="305"/>
      <c r="AOA13" s="305"/>
      <c r="AOB13" s="305"/>
      <c r="AOC13" s="305"/>
      <c r="AOD13" s="305"/>
      <c r="AOE13" s="305"/>
      <c r="AOF13" s="305"/>
      <c r="AOG13" s="305"/>
      <c r="AOH13" s="305"/>
      <c r="AOI13" s="305"/>
      <c r="AOJ13" s="305"/>
      <c r="AOK13" s="305"/>
      <c r="AOL13" s="305"/>
      <c r="AOM13" s="305"/>
      <c r="AON13" s="305"/>
      <c r="AOO13" s="305"/>
      <c r="AOP13" s="305"/>
      <c r="AOQ13" s="305"/>
      <c r="AOR13" s="305"/>
      <c r="AOS13" s="305"/>
      <c r="AOT13" s="305"/>
      <c r="AOU13" s="305"/>
      <c r="AOV13" s="305"/>
      <c r="AOW13" s="305"/>
      <c r="AOX13" s="305"/>
      <c r="AOY13" s="305"/>
      <c r="AOZ13" s="305"/>
      <c r="APA13" s="305"/>
      <c r="APB13" s="305"/>
      <c r="APC13" s="305"/>
      <c r="APD13" s="305"/>
      <c r="APE13" s="305"/>
      <c r="APF13" s="305"/>
      <c r="APG13" s="305"/>
      <c r="APH13" s="305"/>
      <c r="API13" s="305"/>
      <c r="APJ13" s="305"/>
      <c r="APK13" s="305"/>
      <c r="APL13" s="305"/>
      <c r="APM13" s="305"/>
      <c r="APN13" s="305"/>
      <c r="APO13" s="305"/>
      <c r="APP13" s="305"/>
      <c r="APQ13" s="305"/>
      <c r="APR13" s="305"/>
      <c r="APS13" s="305"/>
      <c r="APT13" s="305"/>
      <c r="APU13" s="305"/>
      <c r="APV13" s="305"/>
      <c r="APW13" s="305"/>
      <c r="APX13" s="305"/>
      <c r="APY13" s="305"/>
      <c r="APZ13" s="305"/>
      <c r="AQA13" s="305"/>
      <c r="AQB13" s="305"/>
      <c r="AQC13" s="305"/>
      <c r="AQD13" s="305"/>
      <c r="AQE13" s="305"/>
      <c r="AQF13" s="305"/>
      <c r="AQG13" s="305"/>
      <c r="AQH13" s="305"/>
      <c r="AQI13" s="305"/>
      <c r="AQJ13" s="305"/>
      <c r="AQK13" s="305"/>
      <c r="AQL13" s="305"/>
      <c r="AQM13" s="305"/>
      <c r="AQN13" s="305"/>
      <c r="AQO13" s="305"/>
      <c r="AQP13" s="305"/>
      <c r="AQQ13" s="305"/>
      <c r="AQR13" s="305"/>
      <c r="AQS13" s="305"/>
      <c r="AQT13" s="305"/>
      <c r="AQU13" s="305"/>
      <c r="AQV13" s="305"/>
      <c r="AQW13" s="305"/>
      <c r="AQX13" s="305"/>
      <c r="AQY13" s="305"/>
      <c r="AQZ13" s="305"/>
      <c r="ARA13" s="305"/>
      <c r="ARB13" s="305"/>
      <c r="ARC13" s="305"/>
      <c r="ARD13" s="305"/>
      <c r="ARE13" s="305"/>
      <c r="ARF13" s="305"/>
      <c r="ARG13" s="305"/>
      <c r="ARH13" s="305"/>
      <c r="ARI13" s="305"/>
      <c r="ARJ13" s="305"/>
      <c r="ARK13" s="305"/>
      <c r="ARL13" s="305"/>
      <c r="ARM13" s="305"/>
      <c r="ARN13" s="305"/>
      <c r="ARO13" s="305"/>
      <c r="ARP13" s="305"/>
      <c r="ARQ13" s="305"/>
      <c r="ARR13" s="305"/>
      <c r="ARS13" s="305"/>
      <c r="ART13" s="305"/>
      <c r="ARU13" s="305"/>
      <c r="ARV13" s="305"/>
      <c r="ARW13" s="305"/>
      <c r="ARX13" s="305"/>
      <c r="ARY13" s="305"/>
      <c r="ARZ13" s="305"/>
      <c r="ASA13" s="305"/>
      <c r="ASB13" s="305"/>
      <c r="ASC13" s="305"/>
      <c r="ASD13" s="305"/>
      <c r="ASE13" s="305"/>
      <c r="ASF13" s="305"/>
      <c r="ASG13" s="305"/>
      <c r="ASH13" s="305"/>
      <c r="ASI13" s="305"/>
      <c r="ASJ13" s="305"/>
      <c r="ASK13" s="305"/>
      <c r="ASL13" s="305"/>
      <c r="ASM13" s="305"/>
      <c r="ASN13" s="305"/>
      <c r="ASO13" s="305"/>
      <c r="ASP13" s="305"/>
      <c r="ASQ13" s="305"/>
      <c r="ASR13" s="305"/>
      <c r="ASS13" s="305"/>
      <c r="AST13" s="305"/>
      <c r="ASU13" s="305"/>
      <c r="ASV13" s="305"/>
      <c r="ASW13" s="305"/>
      <c r="ASX13" s="305"/>
      <c r="ASY13" s="305"/>
      <c r="ASZ13" s="305"/>
      <c r="ATA13" s="305"/>
      <c r="ATB13" s="305"/>
      <c r="ATC13" s="305"/>
      <c r="ATD13" s="305"/>
      <c r="ATE13" s="305"/>
      <c r="ATF13" s="305"/>
      <c r="ATG13" s="305"/>
      <c r="ATH13" s="305"/>
      <c r="ATI13" s="305"/>
      <c r="ATJ13" s="305"/>
      <c r="ATK13" s="305"/>
      <c r="ATL13" s="305"/>
      <c r="ATM13" s="305"/>
      <c r="ATN13" s="305"/>
      <c r="ATO13" s="305"/>
      <c r="ATP13" s="305"/>
      <c r="ATQ13" s="305"/>
      <c r="ATR13" s="305"/>
      <c r="ATS13" s="305"/>
      <c r="ATT13" s="305"/>
      <c r="ATU13" s="305"/>
      <c r="ATV13" s="305"/>
      <c r="ATW13" s="305"/>
      <c r="ATX13" s="305"/>
      <c r="ATY13" s="305"/>
      <c r="ATZ13" s="305"/>
      <c r="AUA13" s="305"/>
      <c r="AUB13" s="305"/>
      <c r="AUC13" s="305"/>
      <c r="AUD13" s="305"/>
      <c r="AUE13" s="305"/>
      <c r="AUF13" s="305"/>
      <c r="AUG13" s="305"/>
      <c r="AUH13" s="305"/>
      <c r="AUI13" s="305"/>
      <c r="AUJ13" s="305"/>
      <c r="AUK13" s="305"/>
      <c r="AUL13" s="305"/>
      <c r="AUM13" s="305"/>
      <c r="AUN13" s="305"/>
      <c r="AUO13" s="305"/>
      <c r="AUP13" s="305"/>
      <c r="AUQ13" s="305"/>
      <c r="AUR13" s="305"/>
      <c r="AUS13" s="305"/>
      <c r="AUT13" s="305"/>
      <c r="AUU13" s="305"/>
      <c r="AUV13" s="305"/>
      <c r="AUW13" s="305"/>
      <c r="AUX13" s="305"/>
      <c r="AUY13" s="305"/>
      <c r="AUZ13" s="305"/>
      <c r="AVA13" s="305"/>
      <c r="AVB13" s="305"/>
      <c r="AVC13" s="305"/>
      <c r="AVD13" s="305"/>
      <c r="AVE13" s="305"/>
      <c r="AVF13" s="305"/>
      <c r="AVG13" s="305"/>
      <c r="AVH13" s="305"/>
      <c r="AVI13" s="305"/>
      <c r="AVJ13" s="305"/>
      <c r="AVK13" s="305"/>
      <c r="AVL13" s="305"/>
      <c r="AVM13" s="305"/>
      <c r="AVN13" s="305"/>
      <c r="AVO13" s="305"/>
      <c r="AVP13" s="305"/>
      <c r="AVQ13" s="305"/>
      <c r="AVR13" s="305"/>
      <c r="AVS13" s="305"/>
      <c r="AVT13" s="305"/>
      <c r="AVU13" s="305"/>
      <c r="AVV13" s="305"/>
      <c r="AVW13" s="305"/>
      <c r="AVX13" s="305"/>
      <c r="AVY13" s="305"/>
      <c r="AVZ13" s="305"/>
      <c r="AWA13" s="305"/>
      <c r="AWB13" s="305"/>
      <c r="AWC13" s="305"/>
      <c r="AWD13" s="305"/>
      <c r="AWE13" s="305"/>
      <c r="AWF13" s="305"/>
      <c r="AWG13" s="305"/>
      <c r="AWH13" s="305"/>
      <c r="AWI13" s="305"/>
      <c r="AWJ13" s="305"/>
      <c r="AWK13" s="305"/>
      <c r="AWL13" s="305"/>
      <c r="AWM13" s="305"/>
      <c r="AWN13" s="305"/>
      <c r="AWO13" s="305"/>
      <c r="AWP13" s="305"/>
      <c r="AWQ13" s="305"/>
      <c r="AWR13" s="305"/>
      <c r="AWS13" s="305"/>
      <c r="AWT13" s="305"/>
      <c r="AWU13" s="305"/>
      <c r="AWV13" s="305"/>
      <c r="AWW13" s="305"/>
      <c r="AWX13" s="305"/>
      <c r="AWY13" s="305"/>
      <c r="AWZ13" s="305"/>
      <c r="AXA13" s="305"/>
      <c r="AXB13" s="305"/>
      <c r="AXC13" s="305"/>
      <c r="AXD13" s="305"/>
      <c r="AXE13" s="305"/>
      <c r="AXF13" s="305"/>
      <c r="AXG13" s="305"/>
      <c r="AXH13" s="305"/>
      <c r="AXI13" s="305"/>
      <c r="AXJ13" s="305"/>
      <c r="AXK13" s="305"/>
      <c r="AXL13" s="305"/>
      <c r="AXM13" s="305"/>
      <c r="AXN13" s="305"/>
      <c r="AXO13" s="305"/>
      <c r="AXP13" s="305"/>
      <c r="AXQ13" s="305"/>
      <c r="AXR13" s="305"/>
      <c r="AXS13" s="305"/>
      <c r="AXT13" s="305"/>
      <c r="AXU13" s="305"/>
      <c r="AXV13" s="305"/>
      <c r="AXW13" s="305"/>
      <c r="AXX13" s="305"/>
      <c r="AXY13" s="305"/>
      <c r="AXZ13" s="305"/>
      <c r="AYA13" s="305"/>
      <c r="AYB13" s="305"/>
      <c r="AYC13" s="305"/>
      <c r="AYD13" s="305"/>
      <c r="AYE13" s="305"/>
      <c r="AYF13" s="305"/>
      <c r="AYG13" s="305"/>
      <c r="AYH13" s="305"/>
      <c r="AYI13" s="305"/>
      <c r="AYJ13" s="305"/>
      <c r="AYK13" s="305"/>
      <c r="AYL13" s="305"/>
      <c r="AYM13" s="305"/>
      <c r="AYN13" s="305"/>
      <c r="AYO13" s="305"/>
      <c r="AYP13" s="305"/>
      <c r="AYQ13" s="305"/>
      <c r="AYR13" s="305"/>
      <c r="AYS13" s="305"/>
      <c r="AYT13" s="305"/>
      <c r="AYU13" s="305"/>
      <c r="AYV13" s="305"/>
      <c r="AYW13" s="305"/>
      <c r="AYX13" s="305"/>
      <c r="AYY13" s="305"/>
      <c r="AYZ13" s="305"/>
      <c r="AZA13" s="305"/>
      <c r="AZB13" s="305"/>
      <c r="AZC13" s="305"/>
      <c r="AZD13" s="305"/>
      <c r="AZE13" s="305"/>
      <c r="AZF13" s="305"/>
      <c r="AZG13" s="305"/>
      <c r="AZH13" s="305"/>
      <c r="AZI13" s="305"/>
      <c r="AZJ13" s="305"/>
      <c r="AZK13" s="305"/>
      <c r="AZL13" s="305"/>
      <c r="AZM13" s="305"/>
      <c r="AZN13" s="305"/>
      <c r="AZO13" s="305"/>
      <c r="AZP13" s="305"/>
      <c r="AZQ13" s="305"/>
      <c r="AZR13" s="305"/>
      <c r="AZS13" s="305"/>
      <c r="AZT13" s="305"/>
      <c r="AZU13" s="305"/>
      <c r="AZV13" s="305"/>
      <c r="AZW13" s="305"/>
      <c r="AZX13" s="305"/>
      <c r="AZY13" s="305"/>
      <c r="AZZ13" s="305"/>
      <c r="BAA13" s="305"/>
      <c r="BAB13" s="305"/>
      <c r="BAC13" s="305"/>
      <c r="BAD13" s="305"/>
      <c r="BAE13" s="305"/>
      <c r="BAF13" s="305"/>
      <c r="BAG13" s="305"/>
      <c r="BAH13" s="305"/>
      <c r="BAI13" s="305"/>
      <c r="BAJ13" s="305"/>
      <c r="BAK13" s="305"/>
      <c r="BAL13" s="305"/>
      <c r="BAM13" s="305"/>
      <c r="BAN13" s="305"/>
      <c r="BAO13" s="305"/>
      <c r="BAP13" s="305"/>
      <c r="BAQ13" s="305"/>
      <c r="BAR13" s="305"/>
      <c r="BAS13" s="305"/>
      <c r="BAT13" s="305"/>
      <c r="BAU13" s="305"/>
      <c r="BAV13" s="305"/>
      <c r="BAW13" s="305"/>
      <c r="BAX13" s="305"/>
      <c r="BAY13" s="305"/>
      <c r="BAZ13" s="305"/>
      <c r="BBA13" s="305"/>
      <c r="BBB13" s="305"/>
      <c r="BBC13" s="305"/>
      <c r="BBD13" s="305"/>
      <c r="BBE13" s="305"/>
      <c r="BBF13" s="305"/>
      <c r="BBG13" s="305"/>
      <c r="BBH13" s="305"/>
      <c r="BBI13" s="305"/>
      <c r="BBJ13" s="305"/>
      <c r="BBK13" s="305"/>
      <c r="BBL13" s="305"/>
      <c r="BBM13" s="305"/>
      <c r="BBN13" s="305"/>
      <c r="BBO13" s="305"/>
      <c r="BBP13" s="305"/>
      <c r="BBQ13" s="305"/>
      <c r="BBR13" s="305"/>
      <c r="BBS13" s="305"/>
      <c r="BBT13" s="305"/>
      <c r="BBU13" s="305"/>
      <c r="BBV13" s="305"/>
      <c r="BBW13" s="305"/>
      <c r="BBX13" s="305"/>
      <c r="BBY13" s="305"/>
      <c r="BBZ13" s="305"/>
      <c r="BCA13" s="305"/>
      <c r="BCB13" s="305"/>
      <c r="BCC13" s="305"/>
      <c r="BCD13" s="305"/>
      <c r="BCE13" s="305"/>
      <c r="BCF13" s="305"/>
      <c r="BCG13" s="305"/>
      <c r="BCH13" s="305"/>
      <c r="BCI13" s="305"/>
      <c r="BCJ13" s="305"/>
      <c r="BCK13" s="305"/>
      <c r="BCL13" s="305"/>
      <c r="BCM13" s="305"/>
      <c r="BCN13" s="305"/>
      <c r="BCO13" s="305"/>
      <c r="BCP13" s="305"/>
      <c r="BCQ13" s="305"/>
      <c r="BCR13" s="305"/>
      <c r="BCS13" s="305"/>
      <c r="BCT13" s="305"/>
      <c r="BCU13" s="305"/>
      <c r="BCV13" s="305"/>
      <c r="BCW13" s="305"/>
      <c r="BCX13" s="305"/>
      <c r="BCY13" s="305"/>
      <c r="BCZ13" s="305"/>
      <c r="BDA13" s="305"/>
      <c r="BDB13" s="305"/>
      <c r="BDC13" s="305"/>
      <c r="BDD13" s="305"/>
      <c r="BDE13" s="305"/>
      <c r="BDF13" s="305"/>
      <c r="BDG13" s="305"/>
      <c r="BDH13" s="305"/>
      <c r="BDI13" s="305"/>
      <c r="BDJ13" s="305"/>
      <c r="BDK13" s="305"/>
      <c r="BDL13" s="305"/>
      <c r="BDM13" s="305"/>
      <c r="BDN13" s="305"/>
      <c r="BDO13" s="305"/>
      <c r="BDP13" s="305"/>
      <c r="BDQ13" s="305"/>
      <c r="BDR13" s="305"/>
      <c r="BDS13" s="305"/>
      <c r="BDT13" s="305"/>
      <c r="BDU13" s="305"/>
      <c r="BDV13" s="305"/>
      <c r="BDW13" s="305"/>
      <c r="BDX13" s="305"/>
      <c r="BDY13" s="305"/>
      <c r="BDZ13" s="305"/>
      <c r="BEA13" s="305"/>
      <c r="BEB13" s="305"/>
      <c r="BEC13" s="305"/>
      <c r="BED13" s="305"/>
      <c r="BEE13" s="305"/>
      <c r="BEF13" s="305"/>
      <c r="BEG13" s="305"/>
      <c r="BEH13" s="305"/>
      <c r="BEI13" s="305"/>
      <c r="BEJ13" s="305"/>
      <c r="BEK13" s="305"/>
      <c r="BEL13" s="305"/>
      <c r="BEM13" s="305"/>
      <c r="BEN13" s="305"/>
      <c r="BEO13" s="305"/>
      <c r="BEP13" s="305"/>
      <c r="BEQ13" s="305"/>
      <c r="BER13" s="305"/>
      <c r="BES13" s="305"/>
      <c r="BET13" s="305"/>
      <c r="BEU13" s="305"/>
      <c r="BEV13" s="305"/>
      <c r="BEW13" s="305"/>
      <c r="BEX13" s="305"/>
      <c r="BEY13" s="305"/>
      <c r="BEZ13" s="305"/>
      <c r="BFA13" s="305"/>
      <c r="BFB13" s="305"/>
      <c r="BFC13" s="305"/>
      <c r="BFD13" s="305"/>
      <c r="BFE13" s="305"/>
      <c r="BFF13" s="305"/>
      <c r="BFG13" s="305"/>
      <c r="BFH13" s="305"/>
      <c r="BFI13" s="305"/>
      <c r="BFJ13" s="305"/>
      <c r="BFK13" s="305"/>
      <c r="BFL13" s="305"/>
      <c r="BFM13" s="305"/>
      <c r="BFN13" s="305"/>
      <c r="BFO13" s="305"/>
      <c r="BFP13" s="305"/>
      <c r="BFQ13" s="305"/>
      <c r="BFR13" s="305"/>
      <c r="BFS13" s="305"/>
      <c r="BFT13" s="305"/>
      <c r="BFU13" s="305"/>
      <c r="BFV13" s="305"/>
      <c r="BFW13" s="305"/>
      <c r="BFX13" s="305"/>
      <c r="BFY13" s="305"/>
      <c r="BFZ13" s="305"/>
      <c r="BGA13" s="305"/>
      <c r="BGB13" s="305"/>
      <c r="BGC13" s="305"/>
      <c r="BGD13" s="305"/>
      <c r="BGE13" s="305"/>
      <c r="BGF13" s="305"/>
      <c r="BGG13" s="305"/>
      <c r="BGH13" s="305"/>
      <c r="BGI13" s="305"/>
      <c r="BGJ13" s="305"/>
      <c r="BGK13" s="305"/>
      <c r="BGL13" s="305"/>
      <c r="BGM13" s="305"/>
      <c r="BGN13" s="305"/>
      <c r="BGO13" s="305"/>
      <c r="BGP13" s="305"/>
      <c r="BGQ13" s="305"/>
      <c r="BGR13" s="305"/>
      <c r="BGS13" s="305"/>
      <c r="BGT13" s="305"/>
      <c r="BGU13" s="305"/>
      <c r="BGV13" s="305"/>
      <c r="BGW13" s="305"/>
      <c r="BGX13" s="305"/>
      <c r="BGY13" s="305"/>
      <c r="BGZ13" s="305"/>
      <c r="BHA13" s="305"/>
      <c r="BHB13" s="305"/>
      <c r="BHC13" s="305"/>
      <c r="BHD13" s="305"/>
      <c r="BHE13" s="305"/>
      <c r="BHF13" s="305"/>
      <c r="BHG13" s="305"/>
      <c r="BHH13" s="305"/>
      <c r="BHI13" s="305"/>
      <c r="BHJ13" s="305"/>
      <c r="BHK13" s="305"/>
      <c r="BHL13" s="305"/>
      <c r="BHM13" s="305"/>
      <c r="BHN13" s="305"/>
      <c r="BHO13" s="305"/>
      <c r="BHP13" s="305"/>
      <c r="BHQ13" s="305"/>
      <c r="BHR13" s="305"/>
      <c r="BHS13" s="305"/>
      <c r="BHT13" s="305"/>
      <c r="BHU13" s="305"/>
      <c r="BHV13" s="305"/>
      <c r="BHW13" s="305"/>
      <c r="BHX13" s="305"/>
      <c r="BHY13" s="305"/>
      <c r="BHZ13" s="305"/>
      <c r="BIA13" s="305"/>
      <c r="BIB13" s="305"/>
      <c r="BIC13" s="305"/>
      <c r="BID13" s="305"/>
      <c r="BIE13" s="305"/>
      <c r="BIF13" s="305"/>
      <c r="BIG13" s="305"/>
      <c r="BIH13" s="305"/>
      <c r="BII13" s="305"/>
      <c r="BIJ13" s="305"/>
      <c r="BIK13" s="305"/>
      <c r="BIL13" s="305"/>
      <c r="BIM13" s="305"/>
      <c r="BIN13" s="305"/>
      <c r="BIO13" s="305"/>
      <c r="BIP13" s="305"/>
      <c r="BIQ13" s="305"/>
      <c r="BIR13" s="305"/>
      <c r="BIS13" s="305"/>
      <c r="BIT13" s="305"/>
      <c r="BIU13" s="305"/>
      <c r="BIV13" s="305"/>
      <c r="BIW13" s="305"/>
      <c r="BIX13" s="305"/>
      <c r="BIY13" s="305"/>
      <c r="BIZ13" s="305"/>
      <c r="BJA13" s="305"/>
      <c r="BJB13" s="305"/>
      <c r="BJC13" s="305"/>
      <c r="BJD13" s="305"/>
      <c r="BJE13" s="305"/>
      <c r="BJF13" s="305"/>
      <c r="BJG13" s="305"/>
      <c r="BJH13" s="305"/>
      <c r="BJI13" s="305"/>
      <c r="BJJ13" s="305"/>
      <c r="BJK13" s="305"/>
      <c r="BJL13" s="305"/>
      <c r="BJM13" s="305"/>
      <c r="BJN13" s="305"/>
      <c r="BJO13" s="305"/>
      <c r="BJP13" s="305"/>
      <c r="BJQ13" s="305"/>
      <c r="BJR13" s="305"/>
      <c r="BJS13" s="305"/>
      <c r="BJT13" s="305"/>
      <c r="BJU13" s="305"/>
      <c r="BJV13" s="305"/>
      <c r="BJW13" s="305"/>
      <c r="BJX13" s="305"/>
      <c r="BJY13" s="305"/>
      <c r="BJZ13" s="305"/>
      <c r="BKA13" s="305"/>
      <c r="BKB13" s="305"/>
      <c r="BKC13" s="305"/>
      <c r="BKD13" s="305"/>
      <c r="BKE13" s="305"/>
      <c r="BKF13" s="305"/>
      <c r="BKG13" s="305"/>
      <c r="BKH13" s="305"/>
      <c r="BKI13" s="305"/>
      <c r="BKJ13" s="305"/>
      <c r="BKK13" s="305"/>
      <c r="BKL13" s="305"/>
      <c r="BKM13" s="305"/>
      <c r="BKN13" s="305"/>
      <c r="BKO13" s="305"/>
      <c r="BKP13" s="305"/>
      <c r="BKQ13" s="305"/>
      <c r="BKR13" s="305"/>
      <c r="BKS13" s="305"/>
      <c r="BKT13" s="305"/>
      <c r="BKU13" s="305"/>
      <c r="BKV13" s="305"/>
      <c r="BKW13" s="305"/>
      <c r="BKX13" s="305"/>
      <c r="BKY13" s="305"/>
      <c r="BKZ13" s="305"/>
      <c r="BLA13" s="305"/>
      <c r="BLB13" s="305"/>
      <c r="BLC13" s="305"/>
      <c r="BLD13" s="305"/>
      <c r="BLE13" s="305"/>
      <c r="BLF13" s="305"/>
      <c r="BLG13" s="305"/>
      <c r="BLH13" s="305"/>
      <c r="BLI13" s="305"/>
      <c r="BLJ13" s="305"/>
      <c r="BLK13" s="305"/>
      <c r="BLL13" s="305"/>
      <c r="BLM13" s="305"/>
      <c r="BLN13" s="305"/>
      <c r="BLO13" s="305"/>
      <c r="BLP13" s="305"/>
      <c r="BLQ13" s="305"/>
      <c r="BLR13" s="305"/>
      <c r="BLS13" s="305"/>
      <c r="BLT13" s="305"/>
      <c r="BLU13" s="305"/>
      <c r="BLV13" s="305"/>
      <c r="BLW13" s="305"/>
      <c r="BLX13" s="305"/>
      <c r="BLY13" s="305"/>
      <c r="BLZ13" s="305"/>
      <c r="BMA13" s="305"/>
      <c r="BMB13" s="305"/>
      <c r="BMC13" s="305"/>
      <c r="BMD13" s="305"/>
      <c r="BME13" s="305"/>
      <c r="BMF13" s="305"/>
      <c r="BMG13" s="305"/>
      <c r="BMH13" s="305"/>
      <c r="BMI13" s="305"/>
      <c r="BMJ13" s="305"/>
      <c r="BMK13" s="305"/>
      <c r="BML13" s="305"/>
      <c r="BMM13" s="305"/>
      <c r="BMN13" s="305"/>
      <c r="BMO13" s="305"/>
      <c r="BMP13" s="305"/>
      <c r="BMQ13" s="305"/>
      <c r="BMR13" s="305"/>
      <c r="BMS13" s="305"/>
      <c r="BMT13" s="305"/>
      <c r="BMU13" s="305"/>
      <c r="BMV13" s="305"/>
      <c r="BMW13" s="305"/>
      <c r="BMX13" s="305"/>
      <c r="BMY13" s="305"/>
      <c r="BMZ13" s="305"/>
      <c r="BNA13" s="305"/>
      <c r="BNB13" s="305"/>
      <c r="BNC13" s="305"/>
      <c r="BND13" s="305"/>
      <c r="BNE13" s="305"/>
      <c r="BNF13" s="305"/>
      <c r="BNG13" s="305"/>
      <c r="BNH13" s="305"/>
      <c r="BNI13" s="305"/>
      <c r="BNJ13" s="305"/>
      <c r="BNK13" s="305"/>
      <c r="BNL13" s="305"/>
      <c r="BNM13" s="305"/>
      <c r="BNN13" s="305"/>
      <c r="BNO13" s="305"/>
      <c r="BNP13" s="305"/>
      <c r="BNQ13" s="305"/>
      <c r="BNR13" s="305"/>
      <c r="BNS13" s="305"/>
      <c r="BNT13" s="305"/>
      <c r="BNU13" s="305"/>
      <c r="BNV13" s="305"/>
      <c r="BNW13" s="305"/>
      <c r="BNX13" s="305"/>
      <c r="BNY13" s="305"/>
      <c r="BNZ13" s="305"/>
      <c r="BOA13" s="305"/>
      <c r="BOB13" s="305"/>
      <c r="BOC13" s="305"/>
      <c r="BOD13" s="305"/>
      <c r="BOE13" s="305"/>
      <c r="BOF13" s="305"/>
      <c r="BOG13" s="305"/>
      <c r="BOH13" s="305"/>
      <c r="BOI13" s="305"/>
      <c r="BOJ13" s="305"/>
      <c r="BOK13" s="305"/>
      <c r="BOL13" s="305"/>
      <c r="BOM13" s="305"/>
      <c r="BON13" s="305"/>
      <c r="BOO13" s="305"/>
      <c r="BOP13" s="305"/>
      <c r="BOQ13" s="305"/>
      <c r="BOR13" s="305"/>
      <c r="BOS13" s="305"/>
      <c r="BOT13" s="305"/>
      <c r="BOU13" s="305"/>
      <c r="BOV13" s="305"/>
      <c r="BOW13" s="305"/>
      <c r="BOX13" s="305"/>
      <c r="BOY13" s="305"/>
      <c r="BOZ13" s="305"/>
      <c r="BPA13" s="305"/>
      <c r="BPB13" s="305"/>
      <c r="BPC13" s="305"/>
      <c r="BPD13" s="305"/>
      <c r="BPE13" s="305"/>
      <c r="BPF13" s="305"/>
      <c r="BPG13" s="305"/>
      <c r="BPH13" s="305"/>
      <c r="BPI13" s="305"/>
      <c r="BPJ13" s="305"/>
      <c r="BPK13" s="305"/>
      <c r="BPL13" s="305"/>
      <c r="BPM13" s="305"/>
      <c r="BPN13" s="305"/>
      <c r="BPO13" s="305"/>
      <c r="BPP13" s="305"/>
      <c r="BPQ13" s="305"/>
      <c r="BPR13" s="305"/>
      <c r="BPS13" s="305"/>
      <c r="BPT13" s="305"/>
      <c r="BPU13" s="305"/>
      <c r="BPV13" s="305"/>
      <c r="BPW13" s="305"/>
      <c r="BPX13" s="305"/>
      <c r="BPY13" s="305"/>
      <c r="BPZ13" s="305"/>
      <c r="BQA13" s="305"/>
      <c r="BQB13" s="305"/>
      <c r="BQC13" s="305"/>
      <c r="BQD13" s="305"/>
      <c r="BQE13" s="305"/>
      <c r="BQF13" s="305"/>
      <c r="BQG13" s="305"/>
      <c r="BQH13" s="305"/>
      <c r="BQI13" s="305"/>
      <c r="BQJ13" s="305"/>
      <c r="BQK13" s="305"/>
      <c r="BQL13" s="305"/>
      <c r="BQM13" s="305"/>
      <c r="BQN13" s="305"/>
      <c r="BQO13" s="305"/>
      <c r="BQP13" s="305"/>
      <c r="BQQ13" s="305"/>
      <c r="BQR13" s="305"/>
      <c r="BQS13" s="305"/>
      <c r="BQT13" s="305"/>
      <c r="BQU13" s="305"/>
      <c r="BQV13" s="305"/>
      <c r="BQW13" s="305"/>
      <c r="BQX13" s="305"/>
      <c r="BQY13" s="305"/>
      <c r="BQZ13" s="305"/>
      <c r="BRA13" s="305"/>
      <c r="BRB13" s="305"/>
      <c r="BRC13" s="305"/>
      <c r="BRD13" s="305"/>
      <c r="BRE13" s="305"/>
      <c r="BRF13" s="305"/>
      <c r="BRG13" s="305"/>
      <c r="BRH13" s="305"/>
      <c r="BRI13" s="305"/>
      <c r="BRJ13" s="305"/>
      <c r="BRK13" s="305"/>
      <c r="BRL13" s="305"/>
      <c r="BRM13" s="305"/>
      <c r="BRN13" s="305"/>
      <c r="BRO13" s="305"/>
      <c r="BRP13" s="305"/>
      <c r="BRQ13" s="305"/>
      <c r="BRR13" s="305"/>
      <c r="BRS13" s="305"/>
      <c r="BRT13" s="305"/>
      <c r="BRU13" s="305"/>
      <c r="BRV13" s="305"/>
      <c r="BRW13" s="305"/>
      <c r="BRX13" s="305"/>
      <c r="BRY13" s="305"/>
      <c r="BRZ13" s="305"/>
      <c r="BSA13" s="305"/>
      <c r="BSB13" s="305"/>
      <c r="BSC13" s="305"/>
      <c r="BSD13" s="305"/>
      <c r="BSE13" s="305"/>
      <c r="BSF13" s="305"/>
      <c r="BSG13" s="305"/>
      <c r="BSH13" s="305"/>
      <c r="BSI13" s="305"/>
      <c r="BSJ13" s="305"/>
      <c r="BSK13" s="305"/>
      <c r="BSL13" s="305"/>
      <c r="BSM13" s="305"/>
      <c r="BSN13" s="305"/>
      <c r="BSO13" s="305"/>
      <c r="BSP13" s="305"/>
      <c r="BSQ13" s="305"/>
      <c r="BSR13" s="305"/>
      <c r="BSS13" s="305"/>
      <c r="BST13" s="305"/>
      <c r="BSU13" s="305"/>
      <c r="BSV13" s="305"/>
      <c r="BSW13" s="305"/>
      <c r="BSX13" s="305"/>
      <c r="BSY13" s="305"/>
      <c r="BSZ13" s="305"/>
      <c r="BTA13" s="305"/>
      <c r="BTB13" s="305"/>
      <c r="BTC13" s="305"/>
      <c r="BTD13" s="305"/>
      <c r="BTE13" s="305"/>
      <c r="BTF13" s="305"/>
      <c r="BTG13" s="305"/>
      <c r="BTH13" s="305"/>
      <c r="BTI13" s="305"/>
      <c r="BTJ13" s="305"/>
      <c r="BTK13" s="305"/>
      <c r="BTL13" s="305"/>
      <c r="BTM13" s="305"/>
      <c r="BTN13" s="305"/>
      <c r="BTO13" s="305"/>
      <c r="BTP13" s="305"/>
      <c r="BTQ13" s="305"/>
      <c r="BTR13" s="305"/>
      <c r="BTS13" s="305"/>
      <c r="BTT13" s="305"/>
      <c r="BTU13" s="305"/>
      <c r="BTV13" s="305"/>
      <c r="BTW13" s="305"/>
      <c r="BTX13" s="305"/>
      <c r="BTY13" s="305"/>
      <c r="BTZ13" s="305"/>
      <c r="BUA13" s="305"/>
      <c r="BUB13" s="305"/>
      <c r="BUC13" s="305"/>
      <c r="BUD13" s="305"/>
      <c r="BUE13" s="305"/>
      <c r="BUF13" s="305"/>
      <c r="BUG13" s="305"/>
      <c r="BUH13" s="305"/>
      <c r="BUI13" s="305"/>
      <c r="BUJ13" s="305"/>
      <c r="BUK13" s="305"/>
      <c r="BUL13" s="305"/>
      <c r="BUM13" s="305"/>
      <c r="BUN13" s="305"/>
      <c r="BUO13" s="305"/>
      <c r="BUP13" s="305"/>
      <c r="BUQ13" s="305"/>
      <c r="BUR13" s="305"/>
      <c r="BUS13" s="305"/>
      <c r="BUT13" s="305"/>
      <c r="BUU13" s="305"/>
      <c r="BUV13" s="305"/>
      <c r="BUW13" s="305"/>
      <c r="BUX13" s="305"/>
      <c r="BUY13" s="305"/>
      <c r="BUZ13" s="305"/>
      <c r="BVA13" s="305"/>
      <c r="BVB13" s="305"/>
      <c r="BVC13" s="305"/>
      <c r="BVD13" s="305"/>
      <c r="BVE13" s="305"/>
      <c r="BVF13" s="305"/>
      <c r="BVG13" s="305"/>
      <c r="BVH13" s="305"/>
      <c r="BVI13" s="305"/>
      <c r="BVJ13" s="305"/>
      <c r="BVK13" s="305"/>
      <c r="BVL13" s="305"/>
      <c r="BVM13" s="305"/>
      <c r="BVN13" s="305"/>
      <c r="BVO13" s="305"/>
      <c r="BVP13" s="305"/>
      <c r="BVQ13" s="305"/>
      <c r="BVR13" s="305"/>
      <c r="BVS13" s="305"/>
      <c r="BVT13" s="305"/>
      <c r="BVU13" s="305"/>
      <c r="BVV13" s="305"/>
      <c r="BVW13" s="305"/>
      <c r="BVX13" s="305"/>
      <c r="BVY13" s="305"/>
      <c r="BVZ13" s="305"/>
      <c r="BWA13" s="305"/>
      <c r="BWB13" s="305"/>
      <c r="BWC13" s="305"/>
      <c r="BWD13" s="305"/>
      <c r="BWE13" s="305"/>
      <c r="BWF13" s="305"/>
      <c r="BWG13" s="305"/>
      <c r="BWH13" s="305"/>
      <c r="BWI13" s="305"/>
      <c r="BWJ13" s="305"/>
      <c r="BWK13" s="305"/>
      <c r="BWL13" s="305"/>
      <c r="BWM13" s="305"/>
      <c r="BWN13" s="305"/>
      <c r="BWO13" s="305"/>
      <c r="BWP13" s="305"/>
      <c r="BWQ13" s="305"/>
      <c r="BWR13" s="305"/>
      <c r="BWS13" s="305"/>
      <c r="BWT13" s="305"/>
      <c r="BWU13" s="305"/>
      <c r="BWV13" s="305"/>
      <c r="BWW13" s="305"/>
      <c r="BWX13" s="305"/>
      <c r="BWY13" s="305"/>
      <c r="BWZ13" s="305"/>
      <c r="BXA13" s="305"/>
      <c r="BXB13" s="305"/>
      <c r="BXC13" s="305"/>
      <c r="BXD13" s="305"/>
      <c r="BXE13" s="305"/>
      <c r="BXF13" s="305"/>
      <c r="BXG13" s="305"/>
      <c r="BXH13" s="305"/>
      <c r="BXI13" s="305"/>
      <c r="BXJ13" s="305"/>
      <c r="BXK13" s="305"/>
      <c r="BXL13" s="305"/>
      <c r="BXM13" s="305"/>
      <c r="BXN13" s="305"/>
      <c r="BXO13" s="305"/>
      <c r="BXP13" s="305"/>
      <c r="BXQ13" s="305"/>
      <c r="BXR13" s="305"/>
      <c r="BXS13" s="305"/>
      <c r="BXT13" s="305"/>
      <c r="BXU13" s="305"/>
      <c r="BXV13" s="305"/>
      <c r="BXW13" s="305"/>
      <c r="BXX13" s="305"/>
      <c r="BXY13" s="305"/>
      <c r="BXZ13" s="305"/>
      <c r="BYA13" s="305"/>
      <c r="BYB13" s="305"/>
      <c r="BYC13" s="305"/>
      <c r="BYD13" s="305"/>
      <c r="BYE13" s="305"/>
      <c r="BYF13" s="305"/>
      <c r="BYG13" s="305"/>
      <c r="BYH13" s="305"/>
      <c r="BYI13" s="305"/>
      <c r="BYJ13" s="305"/>
      <c r="BYK13" s="305"/>
      <c r="BYL13" s="305"/>
      <c r="BYM13" s="305"/>
      <c r="BYN13" s="305"/>
      <c r="BYO13" s="305"/>
      <c r="BYP13" s="305"/>
      <c r="BYQ13" s="305"/>
    </row>
    <row r="14" spans="1:2019" s="301" customFormat="1" ht="15" hidden="1" customHeight="1" x14ac:dyDescent="0.3">
      <c r="A14" s="631"/>
      <c r="B14" s="282" t="s">
        <v>685</v>
      </c>
      <c r="C14" s="630">
        <v>0</v>
      </c>
      <c r="D14" s="631"/>
      <c r="E14" s="631"/>
      <c r="F14" s="631"/>
      <c r="G14" s="282" t="s">
        <v>710</v>
      </c>
      <c r="H14" s="670"/>
      <c r="I14" s="671"/>
      <c r="J14" s="671"/>
      <c r="K14" s="671"/>
      <c r="L14" s="303"/>
      <c r="M14" s="631"/>
      <c r="N14" s="631"/>
      <c r="O14" s="282" t="s">
        <v>7</v>
      </c>
      <c r="P14" s="630">
        <v>-1</v>
      </c>
      <c r="Q14" s="317"/>
      <c r="R14" s="305"/>
      <c r="S14" s="306"/>
      <c r="T14" s="306"/>
      <c r="U14" s="305"/>
      <c r="V14" s="305"/>
      <c r="W14" s="305"/>
      <c r="X14" s="305"/>
      <c r="Y14" s="306"/>
      <c r="Z14" s="317"/>
      <c r="AA14" s="317"/>
      <c r="AB14" s="631"/>
      <c r="AC14" s="282" t="s">
        <v>724</v>
      </c>
      <c r="AD14" s="630">
        <v>-1</v>
      </c>
      <c r="AE14" s="311"/>
      <c r="AF14" s="311"/>
      <c r="AG14" s="310"/>
      <c r="AH14" s="311"/>
      <c r="AI14" s="311"/>
      <c r="AJ14" s="311"/>
      <c r="AK14" s="311"/>
      <c r="AL14" s="631"/>
      <c r="AM14" s="631"/>
      <c r="AN14" s="631"/>
      <c r="AO14" s="631"/>
      <c r="AP14" s="631"/>
      <c r="AQ14" s="631"/>
      <c r="AR14" s="305"/>
      <c r="AS14" s="305"/>
      <c r="AT14" s="305"/>
      <c r="AU14" s="305"/>
      <c r="AV14" s="305"/>
      <c r="AW14" s="305"/>
      <c r="AX14" s="305"/>
      <c r="AY14" s="305"/>
      <c r="AZ14" s="305"/>
      <c r="BA14" s="305"/>
      <c r="BB14" s="305"/>
      <c r="BC14" s="305"/>
      <c r="BD14" s="305"/>
      <c r="BE14" s="305"/>
      <c r="BF14" s="305"/>
      <c r="BG14" s="305"/>
      <c r="BH14" s="305"/>
      <c r="BI14" s="305"/>
      <c r="BJ14" s="305"/>
      <c r="BK14" s="305"/>
      <c r="BL14" s="305"/>
      <c r="BM14" s="305"/>
      <c r="BN14" s="305"/>
      <c r="BO14" s="305"/>
      <c r="BP14" s="305"/>
      <c r="BQ14" s="305"/>
      <c r="BR14" s="305"/>
      <c r="BS14" s="305"/>
      <c r="BT14" s="305"/>
      <c r="BU14" s="305"/>
      <c r="BV14" s="305"/>
      <c r="BW14" s="305"/>
      <c r="BX14" s="305"/>
      <c r="BY14" s="305"/>
      <c r="BZ14" s="305"/>
      <c r="CA14" s="305"/>
      <c r="CB14" s="305"/>
      <c r="CC14" s="305"/>
      <c r="CD14" s="305"/>
      <c r="CE14" s="305"/>
      <c r="CF14" s="305"/>
      <c r="CG14" s="305"/>
      <c r="CH14" s="305"/>
      <c r="CI14" s="305"/>
      <c r="CJ14" s="305"/>
      <c r="CK14" s="305"/>
      <c r="CL14" s="305"/>
      <c r="CM14" s="305"/>
      <c r="CN14" s="305"/>
      <c r="CO14" s="305"/>
      <c r="CP14" s="305"/>
      <c r="CQ14" s="305"/>
      <c r="CR14" s="305"/>
      <c r="CS14" s="305"/>
      <c r="CT14" s="305"/>
      <c r="CU14" s="305"/>
      <c r="CV14" s="305"/>
      <c r="CW14" s="305"/>
      <c r="CX14" s="305"/>
      <c r="CY14" s="305"/>
      <c r="CZ14" s="305"/>
      <c r="DA14" s="305"/>
      <c r="DB14" s="305"/>
      <c r="DC14" s="305"/>
      <c r="DD14" s="305"/>
      <c r="DE14" s="305"/>
      <c r="DF14" s="305"/>
      <c r="DG14" s="305"/>
      <c r="DH14" s="305"/>
      <c r="DI14" s="305"/>
      <c r="DJ14" s="305"/>
      <c r="DK14" s="305"/>
      <c r="DL14" s="305"/>
      <c r="DM14" s="305"/>
      <c r="DN14" s="305"/>
      <c r="DO14" s="305"/>
      <c r="DP14" s="305"/>
      <c r="DQ14" s="305"/>
      <c r="DR14" s="305"/>
      <c r="DS14" s="305"/>
      <c r="DT14" s="305"/>
      <c r="DU14" s="305"/>
      <c r="DV14" s="305"/>
      <c r="DW14" s="305"/>
      <c r="DX14" s="305"/>
      <c r="DY14" s="305"/>
      <c r="DZ14" s="305"/>
      <c r="EA14" s="305"/>
      <c r="EB14" s="305"/>
      <c r="EC14" s="305"/>
      <c r="ED14" s="305"/>
      <c r="EE14" s="305"/>
      <c r="EF14" s="305"/>
      <c r="EG14" s="305"/>
      <c r="EH14" s="305"/>
      <c r="EI14" s="305"/>
      <c r="EJ14" s="305"/>
      <c r="EK14" s="305"/>
      <c r="EL14" s="305"/>
      <c r="EM14" s="305"/>
      <c r="EN14" s="305"/>
      <c r="EO14" s="305"/>
      <c r="EP14" s="305"/>
      <c r="EQ14" s="305"/>
      <c r="ER14" s="305"/>
      <c r="ES14" s="305"/>
      <c r="ET14" s="305"/>
      <c r="EU14" s="305"/>
      <c r="EV14" s="305"/>
      <c r="EW14" s="305"/>
      <c r="EX14" s="305"/>
      <c r="EY14" s="305"/>
      <c r="EZ14" s="305"/>
      <c r="FA14" s="305"/>
      <c r="FB14" s="305"/>
      <c r="FC14" s="305"/>
      <c r="FD14" s="305"/>
      <c r="FE14" s="305"/>
      <c r="FF14" s="305"/>
      <c r="FG14" s="305"/>
      <c r="FH14" s="305"/>
      <c r="FI14" s="305"/>
      <c r="FJ14" s="305"/>
      <c r="FK14" s="305"/>
      <c r="FL14" s="305"/>
      <c r="FM14" s="305"/>
      <c r="FN14" s="305"/>
      <c r="FO14" s="305"/>
      <c r="FP14" s="305"/>
      <c r="FQ14" s="305"/>
      <c r="FR14" s="305"/>
      <c r="FS14" s="305"/>
      <c r="FT14" s="305"/>
      <c r="FU14" s="305"/>
      <c r="FV14" s="305"/>
      <c r="FW14" s="305"/>
      <c r="FX14" s="305"/>
      <c r="FY14" s="305"/>
      <c r="FZ14" s="305"/>
      <c r="GA14" s="305"/>
      <c r="GB14" s="305"/>
      <c r="GC14" s="305"/>
      <c r="GD14" s="305"/>
      <c r="GE14" s="305"/>
      <c r="GF14" s="305"/>
      <c r="GG14" s="305"/>
      <c r="GH14" s="305"/>
      <c r="GI14" s="305"/>
      <c r="GJ14" s="305"/>
      <c r="GK14" s="305"/>
      <c r="GL14" s="305"/>
      <c r="GM14" s="305"/>
      <c r="GN14" s="305"/>
      <c r="GO14" s="305"/>
      <c r="GP14" s="305"/>
      <c r="GQ14" s="305"/>
      <c r="GR14" s="305"/>
      <c r="GS14" s="305"/>
      <c r="GT14" s="305"/>
      <c r="GU14" s="305"/>
      <c r="GV14" s="305"/>
      <c r="GW14" s="305"/>
      <c r="GX14" s="305"/>
      <c r="GY14" s="305"/>
      <c r="GZ14" s="305"/>
      <c r="HA14" s="305"/>
      <c r="HB14" s="305"/>
      <c r="HC14" s="305"/>
      <c r="HD14" s="305"/>
      <c r="HE14" s="305"/>
      <c r="HF14" s="305"/>
      <c r="HG14" s="305"/>
      <c r="HH14" s="305"/>
      <c r="HI14" s="305"/>
      <c r="HJ14" s="305"/>
      <c r="HK14" s="305"/>
      <c r="HL14" s="305"/>
      <c r="HM14" s="305"/>
      <c r="HN14" s="305"/>
      <c r="HO14" s="305"/>
      <c r="HP14" s="305"/>
      <c r="HQ14" s="305"/>
      <c r="HR14" s="305"/>
      <c r="HS14" s="305"/>
      <c r="HT14" s="305"/>
      <c r="HU14" s="305"/>
      <c r="HV14" s="305"/>
      <c r="HW14" s="305"/>
      <c r="HX14" s="305"/>
      <c r="HY14" s="305"/>
      <c r="HZ14" s="305"/>
      <c r="IA14" s="305"/>
      <c r="IB14" s="305"/>
      <c r="IC14" s="305"/>
      <c r="ID14" s="305"/>
      <c r="IE14" s="305"/>
      <c r="IF14" s="305"/>
      <c r="IG14" s="305"/>
      <c r="IH14" s="305"/>
      <c r="II14" s="305"/>
      <c r="IJ14" s="305"/>
      <c r="IK14" s="305"/>
      <c r="IL14" s="305"/>
      <c r="IM14" s="305"/>
      <c r="IN14" s="305"/>
      <c r="IO14" s="305"/>
      <c r="IP14" s="305"/>
      <c r="IQ14" s="305"/>
      <c r="IR14" s="305"/>
      <c r="IS14" s="305"/>
      <c r="IT14" s="305"/>
      <c r="IU14" s="305"/>
      <c r="IV14" s="305"/>
      <c r="IW14" s="305"/>
      <c r="IX14" s="305"/>
      <c r="IY14" s="305"/>
      <c r="IZ14" s="305"/>
      <c r="JA14" s="305"/>
      <c r="JB14" s="305"/>
      <c r="JC14" s="305"/>
      <c r="JD14" s="305"/>
      <c r="JE14" s="305"/>
      <c r="JF14" s="305"/>
      <c r="JG14" s="305"/>
      <c r="JH14" s="305"/>
      <c r="JI14" s="305"/>
      <c r="JJ14" s="305"/>
      <c r="JK14" s="305"/>
      <c r="JL14" s="305"/>
      <c r="JM14" s="305"/>
      <c r="JN14" s="305"/>
      <c r="JO14" s="305"/>
      <c r="JP14" s="305"/>
      <c r="JQ14" s="305"/>
      <c r="JR14" s="305"/>
      <c r="JS14" s="305"/>
      <c r="JT14" s="305"/>
      <c r="JU14" s="305"/>
      <c r="JV14" s="305"/>
      <c r="JW14" s="305"/>
      <c r="JX14" s="305"/>
      <c r="JY14" s="305"/>
      <c r="JZ14" s="305"/>
      <c r="KA14" s="305"/>
      <c r="KB14" s="305"/>
      <c r="KC14" s="305"/>
      <c r="KD14" s="305"/>
      <c r="KE14" s="305"/>
      <c r="KF14" s="305"/>
      <c r="KG14" s="305"/>
      <c r="KH14" s="305"/>
      <c r="KI14" s="305"/>
      <c r="KJ14" s="305"/>
      <c r="KK14" s="305"/>
      <c r="KL14" s="305"/>
      <c r="KM14" s="305"/>
      <c r="KN14" s="305"/>
      <c r="KO14" s="305"/>
      <c r="KP14" s="305"/>
      <c r="KQ14" s="305"/>
      <c r="KR14" s="305"/>
      <c r="KS14" s="305"/>
      <c r="KT14" s="305"/>
      <c r="KU14" s="305"/>
      <c r="KV14" s="305"/>
      <c r="KW14" s="305"/>
      <c r="KX14" s="305"/>
      <c r="KY14" s="305"/>
      <c r="KZ14" s="305"/>
      <c r="LA14" s="305"/>
      <c r="LB14" s="305"/>
      <c r="LC14" s="305"/>
      <c r="LD14" s="305"/>
      <c r="LE14" s="305"/>
      <c r="LF14" s="305"/>
      <c r="LG14" s="305"/>
      <c r="LH14" s="305"/>
      <c r="LI14" s="305"/>
      <c r="LJ14" s="305"/>
      <c r="LK14" s="305"/>
      <c r="LL14" s="305"/>
      <c r="LM14" s="305"/>
      <c r="LN14" s="305"/>
      <c r="LO14" s="305"/>
      <c r="LP14" s="305"/>
      <c r="LQ14" s="305"/>
      <c r="LR14" s="305"/>
      <c r="LS14" s="305"/>
      <c r="LT14" s="305"/>
      <c r="LU14" s="305"/>
      <c r="LV14" s="305"/>
      <c r="LW14" s="305"/>
      <c r="LX14" s="305"/>
      <c r="LY14" s="305"/>
      <c r="LZ14" s="305"/>
      <c r="MA14" s="305"/>
      <c r="MB14" s="305"/>
      <c r="MC14" s="305"/>
      <c r="MD14" s="305"/>
      <c r="ME14" s="305"/>
      <c r="MF14" s="305"/>
      <c r="MG14" s="305"/>
      <c r="MH14" s="305"/>
      <c r="MI14" s="305"/>
      <c r="MJ14" s="305"/>
      <c r="MK14" s="305"/>
      <c r="ML14" s="305"/>
      <c r="MM14" s="305"/>
      <c r="MN14" s="305"/>
      <c r="MO14" s="305"/>
      <c r="MP14" s="305"/>
      <c r="MQ14" s="305"/>
      <c r="MR14" s="305"/>
      <c r="MS14" s="305"/>
      <c r="MT14" s="305"/>
      <c r="MU14" s="305"/>
      <c r="MV14" s="305"/>
      <c r="MW14" s="305"/>
      <c r="MX14" s="305"/>
      <c r="MY14" s="305"/>
      <c r="MZ14" s="305"/>
      <c r="NA14" s="305"/>
      <c r="NB14" s="305"/>
      <c r="NC14" s="305"/>
      <c r="ND14" s="305"/>
      <c r="NE14" s="305"/>
      <c r="NF14" s="305"/>
      <c r="NG14" s="305"/>
      <c r="NH14" s="305"/>
      <c r="NI14" s="305"/>
      <c r="NJ14" s="305"/>
      <c r="NK14" s="305"/>
      <c r="NL14" s="305"/>
      <c r="NM14" s="305"/>
      <c r="NN14" s="305"/>
      <c r="NO14" s="305"/>
      <c r="NP14" s="305"/>
      <c r="NQ14" s="305"/>
      <c r="NR14" s="305"/>
      <c r="NS14" s="305"/>
      <c r="NT14" s="305"/>
      <c r="NU14" s="305"/>
      <c r="NV14" s="305"/>
      <c r="NW14" s="305"/>
      <c r="NX14" s="305"/>
      <c r="NY14" s="305"/>
      <c r="NZ14" s="305"/>
      <c r="OA14" s="305"/>
      <c r="OB14" s="305"/>
      <c r="OC14" s="305"/>
      <c r="OD14" s="305"/>
      <c r="OE14" s="305"/>
      <c r="OF14" s="305"/>
      <c r="OG14" s="305"/>
      <c r="OH14" s="305"/>
      <c r="OI14" s="305"/>
      <c r="OJ14" s="305"/>
      <c r="OK14" s="305"/>
      <c r="OL14" s="305"/>
      <c r="OM14" s="305"/>
      <c r="ON14" s="305"/>
      <c r="OO14" s="305"/>
      <c r="OP14" s="305"/>
      <c r="OQ14" s="305"/>
      <c r="OR14" s="305"/>
      <c r="OS14" s="305"/>
      <c r="OT14" s="305"/>
      <c r="OU14" s="305"/>
      <c r="OV14" s="305"/>
      <c r="OW14" s="305"/>
      <c r="OX14" s="305"/>
      <c r="OY14" s="305"/>
      <c r="OZ14" s="305"/>
      <c r="PA14" s="305"/>
      <c r="PB14" s="305"/>
      <c r="PC14" s="305"/>
      <c r="PD14" s="305"/>
      <c r="PE14" s="305"/>
      <c r="PF14" s="305"/>
      <c r="PG14" s="305"/>
      <c r="PH14" s="305"/>
      <c r="PI14" s="305"/>
      <c r="PJ14" s="305"/>
      <c r="PK14" s="305"/>
      <c r="PL14" s="305"/>
      <c r="PM14" s="305"/>
      <c r="PN14" s="305"/>
      <c r="PO14" s="305"/>
      <c r="PP14" s="305"/>
      <c r="PQ14" s="305"/>
      <c r="PR14" s="305"/>
      <c r="PS14" s="305"/>
      <c r="PT14" s="305"/>
      <c r="PU14" s="305"/>
      <c r="PV14" s="305"/>
      <c r="PW14" s="305"/>
      <c r="PX14" s="305"/>
      <c r="PY14" s="305"/>
      <c r="PZ14" s="305"/>
      <c r="QA14" s="305"/>
      <c r="QB14" s="305"/>
      <c r="QC14" s="305"/>
      <c r="QD14" s="305"/>
      <c r="QE14" s="305"/>
      <c r="QF14" s="305"/>
      <c r="QG14" s="305"/>
      <c r="QH14" s="305"/>
      <c r="QI14" s="305"/>
      <c r="QJ14" s="305"/>
      <c r="QK14" s="305"/>
      <c r="QL14" s="305"/>
      <c r="QM14" s="305"/>
      <c r="QN14" s="305"/>
      <c r="QO14" s="305"/>
      <c r="QP14" s="305"/>
      <c r="QQ14" s="305"/>
      <c r="QR14" s="305"/>
      <c r="QS14" s="305"/>
      <c r="QT14" s="305"/>
      <c r="QU14" s="305"/>
      <c r="QV14" s="305"/>
      <c r="QW14" s="305"/>
      <c r="QX14" s="305"/>
      <c r="QY14" s="305"/>
      <c r="QZ14" s="305"/>
      <c r="RA14" s="305"/>
      <c r="RB14" s="305"/>
      <c r="RC14" s="305"/>
      <c r="RD14" s="305"/>
      <c r="RE14" s="305"/>
      <c r="RF14" s="305"/>
      <c r="RG14" s="305"/>
      <c r="RH14" s="305"/>
      <c r="RI14" s="305"/>
      <c r="RJ14" s="305"/>
      <c r="RK14" s="305"/>
      <c r="RL14" s="305"/>
      <c r="RM14" s="305"/>
      <c r="RN14" s="305"/>
      <c r="RO14" s="305"/>
      <c r="RP14" s="305"/>
      <c r="RQ14" s="305"/>
      <c r="RR14" s="305"/>
      <c r="RS14" s="305"/>
      <c r="RT14" s="305"/>
      <c r="RU14" s="305"/>
      <c r="RV14" s="305"/>
      <c r="RW14" s="305"/>
      <c r="RX14" s="305"/>
      <c r="RY14" s="305"/>
      <c r="RZ14" s="305"/>
      <c r="SA14" s="305"/>
      <c r="SB14" s="305"/>
      <c r="SC14" s="305"/>
      <c r="SD14" s="305"/>
      <c r="SE14" s="305"/>
      <c r="SF14" s="305"/>
      <c r="SG14" s="305"/>
      <c r="SH14" s="305"/>
      <c r="SI14" s="305"/>
      <c r="SJ14" s="305"/>
      <c r="SK14" s="305"/>
      <c r="SL14" s="305"/>
      <c r="SM14" s="305"/>
      <c r="SN14" s="305"/>
      <c r="SO14" s="305"/>
      <c r="SP14" s="305"/>
      <c r="SQ14" s="305"/>
      <c r="SR14" s="305"/>
      <c r="SS14" s="305"/>
      <c r="ST14" s="305"/>
      <c r="SU14" s="305"/>
      <c r="SV14" s="305"/>
      <c r="SW14" s="305"/>
      <c r="SX14" s="305"/>
      <c r="SY14" s="305"/>
      <c r="SZ14" s="305"/>
      <c r="TA14" s="305"/>
      <c r="TB14" s="305"/>
      <c r="TC14" s="305"/>
      <c r="TD14" s="305"/>
      <c r="TE14" s="305"/>
      <c r="TF14" s="305"/>
      <c r="TG14" s="305"/>
      <c r="TH14" s="305"/>
      <c r="TI14" s="305"/>
      <c r="TJ14" s="305"/>
      <c r="TK14" s="305"/>
      <c r="TL14" s="305"/>
      <c r="TM14" s="305"/>
      <c r="TN14" s="305"/>
      <c r="TO14" s="305"/>
      <c r="TP14" s="305"/>
      <c r="TQ14" s="305"/>
      <c r="TR14" s="305"/>
      <c r="TS14" s="305"/>
      <c r="TT14" s="305"/>
      <c r="TU14" s="305"/>
      <c r="TV14" s="305"/>
      <c r="TW14" s="305"/>
      <c r="TX14" s="305"/>
      <c r="TY14" s="305"/>
      <c r="TZ14" s="305"/>
      <c r="UA14" s="305"/>
      <c r="UB14" s="305"/>
      <c r="UC14" s="305"/>
      <c r="UD14" s="305"/>
      <c r="UE14" s="305"/>
      <c r="UF14" s="305"/>
      <c r="UG14" s="305"/>
      <c r="UH14" s="305"/>
      <c r="UI14" s="305"/>
      <c r="UJ14" s="305"/>
      <c r="UK14" s="305"/>
      <c r="UL14" s="305"/>
      <c r="UM14" s="305"/>
      <c r="UN14" s="305"/>
      <c r="UO14" s="305"/>
      <c r="UP14" s="305"/>
      <c r="UQ14" s="305"/>
      <c r="UR14" s="305"/>
      <c r="US14" s="305"/>
      <c r="UT14" s="305"/>
      <c r="UU14" s="305"/>
      <c r="UV14" s="305"/>
      <c r="UW14" s="305"/>
      <c r="UX14" s="305"/>
      <c r="UY14" s="305"/>
      <c r="UZ14" s="305"/>
      <c r="VA14" s="305"/>
      <c r="VB14" s="305"/>
      <c r="VC14" s="305"/>
      <c r="VD14" s="305"/>
      <c r="VE14" s="305"/>
      <c r="VF14" s="305"/>
      <c r="VG14" s="305"/>
      <c r="VH14" s="305"/>
      <c r="VI14" s="305"/>
      <c r="VJ14" s="305"/>
      <c r="VK14" s="305"/>
      <c r="VL14" s="305"/>
      <c r="VM14" s="305"/>
      <c r="VN14" s="305"/>
      <c r="VO14" s="305"/>
      <c r="VP14" s="305"/>
      <c r="VQ14" s="305"/>
      <c r="VR14" s="305"/>
      <c r="VS14" s="305"/>
      <c r="VT14" s="305"/>
      <c r="VU14" s="305"/>
      <c r="VV14" s="305"/>
      <c r="VW14" s="305"/>
      <c r="VX14" s="305"/>
      <c r="VY14" s="305"/>
      <c r="VZ14" s="305"/>
      <c r="WA14" s="305"/>
      <c r="WB14" s="305"/>
      <c r="WC14" s="305"/>
      <c r="WD14" s="305"/>
      <c r="WE14" s="305"/>
      <c r="WF14" s="305"/>
      <c r="WG14" s="305"/>
      <c r="WH14" s="305"/>
      <c r="WI14" s="305"/>
      <c r="WJ14" s="305"/>
      <c r="WK14" s="305"/>
      <c r="WL14" s="305"/>
      <c r="WM14" s="305"/>
      <c r="WN14" s="305"/>
      <c r="WO14" s="305"/>
      <c r="WP14" s="305"/>
      <c r="WQ14" s="305"/>
      <c r="WR14" s="305"/>
      <c r="WS14" s="305"/>
      <c r="WT14" s="305"/>
      <c r="WU14" s="305"/>
      <c r="WV14" s="305"/>
      <c r="WW14" s="305"/>
      <c r="WX14" s="305"/>
      <c r="WY14" s="305"/>
      <c r="WZ14" s="305"/>
      <c r="XA14" s="305"/>
      <c r="XB14" s="305"/>
      <c r="XC14" s="305"/>
      <c r="XD14" s="305"/>
      <c r="XE14" s="305"/>
      <c r="XF14" s="305"/>
      <c r="XG14" s="305"/>
      <c r="XH14" s="305"/>
      <c r="XI14" s="305"/>
      <c r="XJ14" s="305"/>
      <c r="XK14" s="305"/>
      <c r="XL14" s="305"/>
      <c r="XM14" s="305"/>
      <c r="XN14" s="305"/>
      <c r="XO14" s="305"/>
      <c r="XP14" s="305"/>
      <c r="XQ14" s="305"/>
      <c r="XR14" s="305"/>
      <c r="XS14" s="305"/>
      <c r="XT14" s="305"/>
      <c r="XU14" s="305"/>
      <c r="XV14" s="305"/>
      <c r="XW14" s="305"/>
      <c r="XX14" s="305"/>
      <c r="XY14" s="305"/>
      <c r="XZ14" s="305"/>
      <c r="YA14" s="305"/>
      <c r="YB14" s="305"/>
      <c r="YC14" s="305"/>
      <c r="YD14" s="305"/>
      <c r="YE14" s="305"/>
      <c r="YF14" s="305"/>
      <c r="YG14" s="305"/>
      <c r="YH14" s="305"/>
      <c r="YI14" s="305"/>
      <c r="YJ14" s="305"/>
      <c r="YK14" s="305"/>
      <c r="YL14" s="305"/>
      <c r="YM14" s="305"/>
      <c r="YN14" s="305"/>
      <c r="YO14" s="305"/>
      <c r="YP14" s="305"/>
      <c r="YQ14" s="305"/>
      <c r="YR14" s="305"/>
      <c r="YS14" s="305"/>
      <c r="YT14" s="305"/>
      <c r="YU14" s="305"/>
      <c r="YV14" s="305"/>
      <c r="YW14" s="305"/>
      <c r="YX14" s="305"/>
      <c r="YY14" s="305"/>
      <c r="YZ14" s="305"/>
      <c r="ZA14" s="305"/>
      <c r="ZB14" s="305"/>
      <c r="ZC14" s="305"/>
      <c r="ZD14" s="305"/>
      <c r="ZE14" s="305"/>
      <c r="ZF14" s="305"/>
      <c r="ZG14" s="305"/>
      <c r="ZH14" s="305"/>
      <c r="ZI14" s="305"/>
      <c r="ZJ14" s="305"/>
      <c r="ZK14" s="305"/>
      <c r="ZL14" s="305"/>
      <c r="ZM14" s="305"/>
      <c r="ZN14" s="305"/>
      <c r="ZO14" s="305"/>
      <c r="ZP14" s="305"/>
      <c r="ZQ14" s="305"/>
      <c r="ZR14" s="305"/>
      <c r="ZS14" s="305"/>
      <c r="ZT14" s="305"/>
      <c r="ZU14" s="305"/>
      <c r="ZV14" s="305"/>
      <c r="ZW14" s="305"/>
      <c r="ZX14" s="305"/>
      <c r="ZY14" s="305"/>
      <c r="ZZ14" s="305"/>
      <c r="AAA14" s="305"/>
      <c r="AAB14" s="305"/>
      <c r="AAC14" s="305"/>
      <c r="AAD14" s="305"/>
      <c r="AAE14" s="305"/>
      <c r="AAF14" s="305"/>
      <c r="AAG14" s="305"/>
      <c r="AAH14" s="305"/>
      <c r="AAI14" s="305"/>
      <c r="AAJ14" s="305"/>
      <c r="AAK14" s="305"/>
      <c r="AAL14" s="305"/>
      <c r="AAM14" s="305"/>
      <c r="AAN14" s="305"/>
      <c r="AAO14" s="305"/>
      <c r="AAP14" s="305"/>
      <c r="AAQ14" s="305"/>
      <c r="AAR14" s="305"/>
      <c r="AAS14" s="305"/>
      <c r="AAT14" s="305"/>
      <c r="AAU14" s="305"/>
      <c r="AAV14" s="305"/>
      <c r="AAW14" s="305"/>
      <c r="AAX14" s="305"/>
      <c r="AAY14" s="305"/>
      <c r="AAZ14" s="305"/>
      <c r="ABA14" s="305"/>
      <c r="ABB14" s="305"/>
      <c r="ABC14" s="305"/>
      <c r="ABD14" s="305"/>
      <c r="ABE14" s="305"/>
      <c r="ABF14" s="305"/>
      <c r="ABG14" s="305"/>
      <c r="ABH14" s="305"/>
      <c r="ABI14" s="305"/>
      <c r="ABJ14" s="305"/>
      <c r="ABK14" s="305"/>
      <c r="ABL14" s="305"/>
      <c r="ABM14" s="305"/>
      <c r="ABN14" s="305"/>
      <c r="ABO14" s="305"/>
      <c r="ABP14" s="305"/>
      <c r="ABQ14" s="305"/>
      <c r="ABR14" s="305"/>
      <c r="ABS14" s="305"/>
      <c r="ABT14" s="305"/>
      <c r="ABU14" s="305"/>
      <c r="ABV14" s="305"/>
      <c r="ABW14" s="305"/>
      <c r="ABX14" s="305"/>
      <c r="ABY14" s="305"/>
      <c r="ABZ14" s="305"/>
      <c r="ACA14" s="305"/>
      <c r="ACB14" s="305"/>
      <c r="ACC14" s="305"/>
      <c r="ACD14" s="305"/>
      <c r="ACE14" s="305"/>
      <c r="ACF14" s="305"/>
      <c r="ACG14" s="305"/>
      <c r="ACH14" s="305"/>
      <c r="ACI14" s="305"/>
      <c r="ACJ14" s="305"/>
      <c r="ACK14" s="305"/>
      <c r="ACL14" s="305"/>
      <c r="ACM14" s="305"/>
      <c r="ACN14" s="305"/>
      <c r="ACO14" s="305"/>
      <c r="ACP14" s="305"/>
      <c r="ACQ14" s="305"/>
      <c r="ACR14" s="305"/>
      <c r="ACS14" s="305"/>
      <c r="ACT14" s="305"/>
      <c r="ACU14" s="305"/>
      <c r="ACV14" s="305"/>
      <c r="ACW14" s="305"/>
      <c r="ACX14" s="305"/>
      <c r="ACY14" s="305"/>
      <c r="ACZ14" s="305"/>
      <c r="ADA14" s="305"/>
      <c r="ADB14" s="305"/>
      <c r="ADC14" s="305"/>
      <c r="ADD14" s="305"/>
      <c r="ADE14" s="305"/>
      <c r="ADF14" s="305"/>
      <c r="ADG14" s="305"/>
      <c r="ADH14" s="305"/>
      <c r="ADI14" s="305"/>
      <c r="ADJ14" s="305"/>
      <c r="ADK14" s="305"/>
      <c r="ADL14" s="305"/>
      <c r="ADM14" s="305"/>
      <c r="ADN14" s="305"/>
      <c r="ADO14" s="305"/>
      <c r="ADP14" s="305"/>
      <c r="ADQ14" s="305"/>
      <c r="ADR14" s="305"/>
      <c r="ADS14" s="305"/>
      <c r="ADT14" s="305"/>
      <c r="ADU14" s="305"/>
      <c r="ADV14" s="305"/>
      <c r="ADW14" s="305"/>
      <c r="ADX14" s="305"/>
      <c r="ADY14" s="305"/>
      <c r="ADZ14" s="305"/>
      <c r="AEA14" s="305"/>
      <c r="AEB14" s="305"/>
      <c r="AEC14" s="305"/>
      <c r="AED14" s="305"/>
      <c r="AEE14" s="305"/>
      <c r="AEF14" s="305"/>
      <c r="AEG14" s="305"/>
      <c r="AEH14" s="305"/>
      <c r="AEI14" s="305"/>
      <c r="AEJ14" s="305"/>
      <c r="AEK14" s="305"/>
      <c r="AEL14" s="305"/>
      <c r="AEM14" s="305"/>
      <c r="AEN14" s="305"/>
      <c r="AEO14" s="305"/>
      <c r="AEP14" s="305"/>
      <c r="AEQ14" s="305"/>
      <c r="AER14" s="305"/>
      <c r="AES14" s="305"/>
      <c r="AET14" s="305"/>
      <c r="AEU14" s="305"/>
      <c r="AEV14" s="305"/>
      <c r="AEW14" s="305"/>
      <c r="AEX14" s="305"/>
      <c r="AEY14" s="305"/>
      <c r="AEZ14" s="305"/>
      <c r="AFA14" s="305"/>
      <c r="AFB14" s="305"/>
      <c r="AFC14" s="305"/>
      <c r="AFD14" s="305"/>
      <c r="AFE14" s="305"/>
      <c r="AFF14" s="305"/>
      <c r="AFG14" s="305"/>
      <c r="AFH14" s="305"/>
      <c r="AFI14" s="305"/>
      <c r="AFJ14" s="305"/>
      <c r="AFK14" s="305"/>
      <c r="AFL14" s="305"/>
      <c r="AFM14" s="305"/>
      <c r="AFN14" s="305"/>
      <c r="AFO14" s="305"/>
      <c r="AFP14" s="305"/>
      <c r="AFQ14" s="305"/>
      <c r="AFR14" s="305"/>
      <c r="AFS14" s="305"/>
      <c r="AFT14" s="305"/>
      <c r="AFU14" s="305"/>
      <c r="AFV14" s="305"/>
      <c r="AFW14" s="305"/>
      <c r="AFX14" s="305"/>
      <c r="AFY14" s="305"/>
      <c r="AFZ14" s="305"/>
      <c r="AGA14" s="305"/>
      <c r="AGB14" s="305"/>
      <c r="AGC14" s="305"/>
      <c r="AGD14" s="305"/>
      <c r="AGE14" s="305"/>
      <c r="AGF14" s="305"/>
      <c r="AGG14" s="305"/>
      <c r="AGH14" s="305"/>
      <c r="AGI14" s="305"/>
      <c r="AGJ14" s="305"/>
      <c r="AGK14" s="305"/>
      <c r="AGL14" s="305"/>
      <c r="AGM14" s="305"/>
      <c r="AGN14" s="305"/>
      <c r="AGO14" s="305"/>
      <c r="AGP14" s="305"/>
      <c r="AGQ14" s="305"/>
      <c r="AGR14" s="305"/>
      <c r="AGS14" s="305"/>
      <c r="AGT14" s="305"/>
      <c r="AGU14" s="305"/>
      <c r="AGV14" s="305"/>
      <c r="AGW14" s="305"/>
      <c r="AGX14" s="305"/>
      <c r="AGY14" s="305"/>
      <c r="AGZ14" s="305"/>
      <c r="AHA14" s="305"/>
      <c r="AHB14" s="305"/>
      <c r="AHC14" s="305"/>
      <c r="AHD14" s="305"/>
      <c r="AHE14" s="305"/>
      <c r="AHF14" s="305"/>
      <c r="AHG14" s="305"/>
      <c r="AHH14" s="305"/>
      <c r="AHI14" s="305"/>
      <c r="AHJ14" s="305"/>
      <c r="AHK14" s="305"/>
      <c r="AHL14" s="305"/>
      <c r="AHM14" s="305"/>
      <c r="AHN14" s="305"/>
      <c r="AHO14" s="305"/>
      <c r="AHP14" s="305"/>
      <c r="AHQ14" s="305"/>
      <c r="AHR14" s="305"/>
      <c r="AHS14" s="305"/>
      <c r="AHT14" s="305"/>
      <c r="AHU14" s="305"/>
      <c r="AHV14" s="305"/>
      <c r="AHW14" s="305"/>
      <c r="AHX14" s="305"/>
      <c r="AHY14" s="305"/>
      <c r="AHZ14" s="305"/>
      <c r="AIA14" s="305"/>
      <c r="AIB14" s="305"/>
      <c r="AIC14" s="305"/>
      <c r="AID14" s="305"/>
      <c r="AIE14" s="305"/>
      <c r="AIF14" s="305"/>
      <c r="AIG14" s="305"/>
      <c r="AIH14" s="305"/>
      <c r="AII14" s="305"/>
      <c r="AIJ14" s="305"/>
      <c r="AIK14" s="305"/>
      <c r="AIL14" s="305"/>
      <c r="AIM14" s="305"/>
      <c r="AIN14" s="305"/>
      <c r="AIO14" s="305"/>
      <c r="AIP14" s="305"/>
      <c r="AIQ14" s="305"/>
      <c r="AIR14" s="305"/>
      <c r="AIS14" s="305"/>
      <c r="AIT14" s="305"/>
      <c r="AIU14" s="305"/>
      <c r="AIV14" s="305"/>
      <c r="AIW14" s="305"/>
      <c r="AIX14" s="305"/>
      <c r="AIY14" s="305"/>
      <c r="AIZ14" s="305"/>
      <c r="AJA14" s="305"/>
      <c r="AJB14" s="305"/>
      <c r="AJC14" s="305"/>
      <c r="AJD14" s="305"/>
      <c r="AJE14" s="305"/>
      <c r="AJF14" s="305"/>
      <c r="AJG14" s="305"/>
      <c r="AJH14" s="305"/>
      <c r="AJI14" s="305"/>
      <c r="AJJ14" s="305"/>
      <c r="AJK14" s="305"/>
      <c r="AJL14" s="305"/>
      <c r="AJM14" s="305"/>
      <c r="AJN14" s="305"/>
      <c r="AJO14" s="305"/>
      <c r="AJP14" s="305"/>
      <c r="AJQ14" s="305"/>
      <c r="AJR14" s="305"/>
      <c r="AJS14" s="305"/>
      <c r="AJT14" s="305"/>
      <c r="AJU14" s="305"/>
      <c r="AJV14" s="305"/>
      <c r="AJW14" s="305"/>
      <c r="AJX14" s="305"/>
      <c r="AJY14" s="305"/>
      <c r="AJZ14" s="305"/>
      <c r="AKA14" s="305"/>
      <c r="AKB14" s="305"/>
      <c r="AKC14" s="305"/>
      <c r="AKD14" s="305"/>
      <c r="AKE14" s="305"/>
      <c r="AKF14" s="305"/>
      <c r="AKG14" s="305"/>
      <c r="AKH14" s="305"/>
      <c r="AKI14" s="305"/>
      <c r="AKJ14" s="305"/>
      <c r="AKK14" s="305"/>
      <c r="AKL14" s="305"/>
      <c r="AKM14" s="305"/>
      <c r="AKN14" s="305"/>
      <c r="AKO14" s="305"/>
      <c r="AKP14" s="305"/>
      <c r="AKQ14" s="305"/>
      <c r="AKR14" s="305"/>
      <c r="AKS14" s="305"/>
      <c r="AKT14" s="305"/>
      <c r="AKU14" s="305"/>
      <c r="AKV14" s="305"/>
      <c r="AKW14" s="305"/>
      <c r="AKX14" s="305"/>
      <c r="AKY14" s="305"/>
      <c r="AKZ14" s="305"/>
      <c r="ALA14" s="305"/>
      <c r="ALB14" s="305"/>
      <c r="ALC14" s="305"/>
      <c r="ALD14" s="305"/>
      <c r="ALE14" s="305"/>
      <c r="ALF14" s="305"/>
      <c r="ALG14" s="305"/>
      <c r="ALH14" s="305"/>
      <c r="ALI14" s="305"/>
      <c r="ALJ14" s="305"/>
      <c r="ALK14" s="305"/>
      <c r="ALL14" s="305"/>
      <c r="ALM14" s="305"/>
      <c r="ALN14" s="305"/>
      <c r="ALO14" s="305"/>
      <c r="ALP14" s="305"/>
      <c r="ALQ14" s="305"/>
      <c r="ALR14" s="305"/>
      <c r="ALS14" s="305"/>
      <c r="ALT14" s="305"/>
      <c r="ALU14" s="305"/>
      <c r="ALV14" s="305"/>
      <c r="ALW14" s="305"/>
      <c r="ALX14" s="305"/>
      <c r="ALY14" s="305"/>
      <c r="ALZ14" s="305"/>
      <c r="AMA14" s="305"/>
      <c r="AMB14" s="305"/>
      <c r="AMC14" s="305"/>
      <c r="AMD14" s="305"/>
      <c r="AME14" s="305"/>
      <c r="AMF14" s="305"/>
      <c r="AMG14" s="305"/>
      <c r="AMH14" s="305"/>
      <c r="AMI14" s="305"/>
      <c r="AMJ14" s="305"/>
      <c r="AMK14" s="305"/>
      <c r="AML14" s="305"/>
      <c r="AMM14" s="305"/>
      <c r="AMN14" s="305"/>
      <c r="AMO14" s="305"/>
      <c r="AMP14" s="305"/>
      <c r="AMQ14" s="305"/>
      <c r="AMR14" s="305"/>
      <c r="AMS14" s="305"/>
      <c r="AMT14" s="305"/>
      <c r="AMU14" s="305"/>
      <c r="AMV14" s="305"/>
      <c r="AMW14" s="305"/>
      <c r="AMX14" s="305"/>
      <c r="AMY14" s="305"/>
      <c r="AMZ14" s="305"/>
      <c r="ANA14" s="305"/>
      <c r="ANB14" s="305"/>
      <c r="ANC14" s="305"/>
      <c r="AND14" s="305"/>
      <c r="ANE14" s="305"/>
      <c r="ANF14" s="305"/>
      <c r="ANG14" s="305"/>
      <c r="ANH14" s="305"/>
      <c r="ANI14" s="305"/>
      <c r="ANJ14" s="305"/>
      <c r="ANK14" s="305"/>
      <c r="ANL14" s="305"/>
      <c r="ANM14" s="305"/>
      <c r="ANN14" s="305"/>
      <c r="ANO14" s="305"/>
      <c r="ANP14" s="305"/>
      <c r="ANQ14" s="305"/>
      <c r="ANR14" s="305"/>
      <c r="ANS14" s="305"/>
      <c r="ANT14" s="305"/>
      <c r="ANU14" s="305"/>
      <c r="ANV14" s="305"/>
      <c r="ANW14" s="305"/>
      <c r="ANX14" s="305"/>
      <c r="ANY14" s="305"/>
      <c r="ANZ14" s="305"/>
      <c r="AOA14" s="305"/>
      <c r="AOB14" s="305"/>
      <c r="AOC14" s="305"/>
      <c r="AOD14" s="305"/>
      <c r="AOE14" s="305"/>
      <c r="AOF14" s="305"/>
      <c r="AOG14" s="305"/>
      <c r="AOH14" s="305"/>
      <c r="AOI14" s="305"/>
      <c r="AOJ14" s="305"/>
      <c r="AOK14" s="305"/>
      <c r="AOL14" s="305"/>
      <c r="AOM14" s="305"/>
      <c r="AON14" s="305"/>
      <c r="AOO14" s="305"/>
      <c r="AOP14" s="305"/>
      <c r="AOQ14" s="305"/>
      <c r="AOR14" s="305"/>
      <c r="AOS14" s="305"/>
      <c r="AOT14" s="305"/>
      <c r="AOU14" s="305"/>
      <c r="AOV14" s="305"/>
      <c r="AOW14" s="305"/>
      <c r="AOX14" s="305"/>
      <c r="AOY14" s="305"/>
      <c r="AOZ14" s="305"/>
      <c r="APA14" s="305"/>
      <c r="APB14" s="305"/>
      <c r="APC14" s="305"/>
      <c r="APD14" s="305"/>
      <c r="APE14" s="305"/>
      <c r="APF14" s="305"/>
      <c r="APG14" s="305"/>
      <c r="APH14" s="305"/>
      <c r="API14" s="305"/>
      <c r="APJ14" s="305"/>
      <c r="APK14" s="305"/>
      <c r="APL14" s="305"/>
      <c r="APM14" s="305"/>
      <c r="APN14" s="305"/>
      <c r="APO14" s="305"/>
      <c r="APP14" s="305"/>
      <c r="APQ14" s="305"/>
      <c r="APR14" s="305"/>
      <c r="APS14" s="305"/>
      <c r="APT14" s="305"/>
      <c r="APU14" s="305"/>
      <c r="APV14" s="305"/>
      <c r="APW14" s="305"/>
      <c r="APX14" s="305"/>
      <c r="APY14" s="305"/>
      <c r="APZ14" s="305"/>
      <c r="AQA14" s="305"/>
      <c r="AQB14" s="305"/>
      <c r="AQC14" s="305"/>
      <c r="AQD14" s="305"/>
      <c r="AQE14" s="305"/>
      <c r="AQF14" s="305"/>
      <c r="AQG14" s="305"/>
      <c r="AQH14" s="305"/>
      <c r="AQI14" s="305"/>
      <c r="AQJ14" s="305"/>
      <c r="AQK14" s="305"/>
      <c r="AQL14" s="305"/>
      <c r="AQM14" s="305"/>
      <c r="AQN14" s="305"/>
      <c r="AQO14" s="305"/>
      <c r="AQP14" s="305"/>
      <c r="AQQ14" s="305"/>
      <c r="AQR14" s="305"/>
      <c r="AQS14" s="305"/>
      <c r="AQT14" s="305"/>
      <c r="AQU14" s="305"/>
      <c r="AQV14" s="305"/>
      <c r="AQW14" s="305"/>
      <c r="AQX14" s="305"/>
      <c r="AQY14" s="305"/>
      <c r="AQZ14" s="305"/>
      <c r="ARA14" s="305"/>
      <c r="ARB14" s="305"/>
      <c r="ARC14" s="305"/>
      <c r="ARD14" s="305"/>
      <c r="ARE14" s="305"/>
      <c r="ARF14" s="305"/>
      <c r="ARG14" s="305"/>
      <c r="ARH14" s="305"/>
      <c r="ARI14" s="305"/>
      <c r="ARJ14" s="305"/>
      <c r="ARK14" s="305"/>
      <c r="ARL14" s="305"/>
      <c r="ARM14" s="305"/>
      <c r="ARN14" s="305"/>
      <c r="ARO14" s="305"/>
      <c r="ARP14" s="305"/>
      <c r="ARQ14" s="305"/>
      <c r="ARR14" s="305"/>
      <c r="ARS14" s="305"/>
      <c r="ART14" s="305"/>
      <c r="ARU14" s="305"/>
      <c r="ARV14" s="305"/>
      <c r="ARW14" s="305"/>
      <c r="ARX14" s="305"/>
      <c r="ARY14" s="305"/>
      <c r="ARZ14" s="305"/>
      <c r="ASA14" s="305"/>
      <c r="ASB14" s="305"/>
      <c r="ASC14" s="305"/>
      <c r="ASD14" s="305"/>
      <c r="ASE14" s="305"/>
      <c r="ASF14" s="305"/>
      <c r="ASG14" s="305"/>
      <c r="ASH14" s="305"/>
      <c r="ASI14" s="305"/>
      <c r="ASJ14" s="305"/>
      <c r="ASK14" s="305"/>
      <c r="ASL14" s="305"/>
      <c r="ASM14" s="305"/>
      <c r="ASN14" s="305"/>
      <c r="ASO14" s="305"/>
      <c r="ASP14" s="305"/>
      <c r="ASQ14" s="305"/>
      <c r="ASR14" s="305"/>
      <c r="ASS14" s="305"/>
      <c r="AST14" s="305"/>
      <c r="ASU14" s="305"/>
      <c r="ASV14" s="305"/>
      <c r="ASW14" s="305"/>
      <c r="ASX14" s="305"/>
      <c r="ASY14" s="305"/>
      <c r="ASZ14" s="305"/>
      <c r="ATA14" s="305"/>
      <c r="ATB14" s="305"/>
      <c r="ATC14" s="305"/>
      <c r="ATD14" s="305"/>
      <c r="ATE14" s="305"/>
      <c r="ATF14" s="305"/>
      <c r="ATG14" s="305"/>
      <c r="ATH14" s="305"/>
      <c r="ATI14" s="305"/>
      <c r="ATJ14" s="305"/>
      <c r="ATK14" s="305"/>
      <c r="ATL14" s="305"/>
      <c r="ATM14" s="305"/>
      <c r="ATN14" s="305"/>
      <c r="ATO14" s="305"/>
      <c r="ATP14" s="305"/>
      <c r="ATQ14" s="305"/>
      <c r="ATR14" s="305"/>
      <c r="ATS14" s="305"/>
      <c r="ATT14" s="305"/>
      <c r="ATU14" s="305"/>
      <c r="ATV14" s="305"/>
      <c r="ATW14" s="305"/>
      <c r="ATX14" s="305"/>
      <c r="ATY14" s="305"/>
      <c r="ATZ14" s="305"/>
      <c r="AUA14" s="305"/>
      <c r="AUB14" s="305"/>
      <c r="AUC14" s="305"/>
      <c r="AUD14" s="305"/>
      <c r="AUE14" s="305"/>
      <c r="AUF14" s="305"/>
      <c r="AUG14" s="305"/>
      <c r="AUH14" s="305"/>
      <c r="AUI14" s="305"/>
      <c r="AUJ14" s="305"/>
      <c r="AUK14" s="305"/>
      <c r="AUL14" s="305"/>
      <c r="AUM14" s="305"/>
      <c r="AUN14" s="305"/>
      <c r="AUO14" s="305"/>
      <c r="AUP14" s="305"/>
      <c r="AUQ14" s="305"/>
      <c r="AUR14" s="305"/>
      <c r="AUS14" s="305"/>
      <c r="AUT14" s="305"/>
      <c r="AUU14" s="305"/>
      <c r="AUV14" s="305"/>
      <c r="AUW14" s="305"/>
      <c r="AUX14" s="305"/>
      <c r="AUY14" s="305"/>
      <c r="AUZ14" s="305"/>
      <c r="AVA14" s="305"/>
      <c r="AVB14" s="305"/>
      <c r="AVC14" s="305"/>
      <c r="AVD14" s="305"/>
      <c r="AVE14" s="305"/>
      <c r="AVF14" s="305"/>
      <c r="AVG14" s="305"/>
      <c r="AVH14" s="305"/>
      <c r="AVI14" s="305"/>
      <c r="AVJ14" s="305"/>
      <c r="AVK14" s="305"/>
      <c r="AVL14" s="305"/>
      <c r="AVM14" s="305"/>
      <c r="AVN14" s="305"/>
      <c r="AVO14" s="305"/>
      <c r="AVP14" s="305"/>
      <c r="AVQ14" s="305"/>
      <c r="AVR14" s="305"/>
      <c r="AVS14" s="305"/>
      <c r="AVT14" s="305"/>
      <c r="AVU14" s="305"/>
      <c r="AVV14" s="305"/>
      <c r="AVW14" s="305"/>
      <c r="AVX14" s="305"/>
      <c r="AVY14" s="305"/>
      <c r="AVZ14" s="305"/>
      <c r="AWA14" s="305"/>
      <c r="AWB14" s="305"/>
      <c r="AWC14" s="305"/>
      <c r="AWD14" s="305"/>
      <c r="AWE14" s="305"/>
      <c r="AWF14" s="305"/>
      <c r="AWG14" s="305"/>
      <c r="AWH14" s="305"/>
      <c r="AWI14" s="305"/>
      <c r="AWJ14" s="305"/>
      <c r="AWK14" s="305"/>
      <c r="AWL14" s="305"/>
      <c r="AWM14" s="305"/>
      <c r="AWN14" s="305"/>
      <c r="AWO14" s="305"/>
      <c r="AWP14" s="305"/>
      <c r="AWQ14" s="305"/>
      <c r="AWR14" s="305"/>
      <c r="AWS14" s="305"/>
      <c r="AWT14" s="305"/>
      <c r="AWU14" s="305"/>
      <c r="AWV14" s="305"/>
      <c r="AWW14" s="305"/>
      <c r="AWX14" s="305"/>
      <c r="AWY14" s="305"/>
      <c r="AWZ14" s="305"/>
      <c r="AXA14" s="305"/>
      <c r="AXB14" s="305"/>
      <c r="AXC14" s="305"/>
      <c r="AXD14" s="305"/>
      <c r="AXE14" s="305"/>
      <c r="AXF14" s="305"/>
      <c r="AXG14" s="305"/>
      <c r="AXH14" s="305"/>
      <c r="AXI14" s="305"/>
      <c r="AXJ14" s="305"/>
      <c r="AXK14" s="305"/>
      <c r="AXL14" s="305"/>
      <c r="AXM14" s="305"/>
      <c r="AXN14" s="305"/>
      <c r="AXO14" s="305"/>
      <c r="AXP14" s="305"/>
      <c r="AXQ14" s="305"/>
      <c r="AXR14" s="305"/>
      <c r="AXS14" s="305"/>
      <c r="AXT14" s="305"/>
      <c r="AXU14" s="305"/>
      <c r="AXV14" s="305"/>
      <c r="AXW14" s="305"/>
      <c r="AXX14" s="305"/>
      <c r="AXY14" s="305"/>
      <c r="AXZ14" s="305"/>
      <c r="AYA14" s="305"/>
      <c r="AYB14" s="305"/>
      <c r="AYC14" s="305"/>
      <c r="AYD14" s="305"/>
      <c r="AYE14" s="305"/>
      <c r="AYF14" s="305"/>
      <c r="AYG14" s="305"/>
      <c r="AYH14" s="305"/>
      <c r="AYI14" s="305"/>
      <c r="AYJ14" s="305"/>
      <c r="AYK14" s="305"/>
      <c r="AYL14" s="305"/>
      <c r="AYM14" s="305"/>
      <c r="AYN14" s="305"/>
      <c r="AYO14" s="305"/>
      <c r="AYP14" s="305"/>
      <c r="AYQ14" s="305"/>
      <c r="AYR14" s="305"/>
      <c r="AYS14" s="305"/>
      <c r="AYT14" s="305"/>
      <c r="AYU14" s="305"/>
      <c r="AYV14" s="305"/>
      <c r="AYW14" s="305"/>
      <c r="AYX14" s="305"/>
      <c r="AYY14" s="305"/>
      <c r="AYZ14" s="305"/>
      <c r="AZA14" s="305"/>
      <c r="AZB14" s="305"/>
      <c r="AZC14" s="305"/>
      <c r="AZD14" s="305"/>
      <c r="AZE14" s="305"/>
      <c r="AZF14" s="305"/>
      <c r="AZG14" s="305"/>
      <c r="AZH14" s="305"/>
      <c r="AZI14" s="305"/>
      <c r="AZJ14" s="305"/>
      <c r="AZK14" s="305"/>
      <c r="AZL14" s="305"/>
      <c r="AZM14" s="305"/>
      <c r="AZN14" s="305"/>
      <c r="AZO14" s="305"/>
      <c r="AZP14" s="305"/>
      <c r="AZQ14" s="305"/>
      <c r="AZR14" s="305"/>
      <c r="AZS14" s="305"/>
      <c r="AZT14" s="305"/>
      <c r="AZU14" s="305"/>
      <c r="AZV14" s="305"/>
      <c r="AZW14" s="305"/>
      <c r="AZX14" s="305"/>
      <c r="AZY14" s="305"/>
      <c r="AZZ14" s="305"/>
      <c r="BAA14" s="305"/>
      <c r="BAB14" s="305"/>
      <c r="BAC14" s="305"/>
      <c r="BAD14" s="305"/>
      <c r="BAE14" s="305"/>
      <c r="BAF14" s="305"/>
      <c r="BAG14" s="305"/>
      <c r="BAH14" s="305"/>
      <c r="BAI14" s="305"/>
      <c r="BAJ14" s="305"/>
      <c r="BAK14" s="305"/>
      <c r="BAL14" s="305"/>
      <c r="BAM14" s="305"/>
      <c r="BAN14" s="305"/>
      <c r="BAO14" s="305"/>
      <c r="BAP14" s="305"/>
      <c r="BAQ14" s="305"/>
      <c r="BAR14" s="305"/>
      <c r="BAS14" s="305"/>
      <c r="BAT14" s="305"/>
      <c r="BAU14" s="305"/>
      <c r="BAV14" s="305"/>
      <c r="BAW14" s="305"/>
      <c r="BAX14" s="305"/>
      <c r="BAY14" s="305"/>
      <c r="BAZ14" s="305"/>
      <c r="BBA14" s="305"/>
      <c r="BBB14" s="305"/>
      <c r="BBC14" s="305"/>
      <c r="BBD14" s="305"/>
      <c r="BBE14" s="305"/>
      <c r="BBF14" s="305"/>
      <c r="BBG14" s="305"/>
      <c r="BBH14" s="305"/>
      <c r="BBI14" s="305"/>
      <c r="BBJ14" s="305"/>
      <c r="BBK14" s="305"/>
      <c r="BBL14" s="305"/>
      <c r="BBM14" s="305"/>
      <c r="BBN14" s="305"/>
      <c r="BBO14" s="305"/>
      <c r="BBP14" s="305"/>
      <c r="BBQ14" s="305"/>
      <c r="BBR14" s="305"/>
      <c r="BBS14" s="305"/>
      <c r="BBT14" s="305"/>
      <c r="BBU14" s="305"/>
      <c r="BBV14" s="305"/>
      <c r="BBW14" s="305"/>
      <c r="BBX14" s="305"/>
      <c r="BBY14" s="305"/>
      <c r="BBZ14" s="305"/>
      <c r="BCA14" s="305"/>
      <c r="BCB14" s="305"/>
      <c r="BCC14" s="305"/>
      <c r="BCD14" s="305"/>
      <c r="BCE14" s="305"/>
      <c r="BCF14" s="305"/>
      <c r="BCG14" s="305"/>
      <c r="BCH14" s="305"/>
      <c r="BCI14" s="305"/>
      <c r="BCJ14" s="305"/>
      <c r="BCK14" s="305"/>
      <c r="BCL14" s="305"/>
      <c r="BCM14" s="305"/>
      <c r="BCN14" s="305"/>
      <c r="BCO14" s="305"/>
      <c r="BCP14" s="305"/>
      <c r="BCQ14" s="305"/>
      <c r="BCR14" s="305"/>
      <c r="BCS14" s="305"/>
      <c r="BCT14" s="305"/>
      <c r="BCU14" s="305"/>
      <c r="BCV14" s="305"/>
      <c r="BCW14" s="305"/>
      <c r="BCX14" s="305"/>
      <c r="BCY14" s="305"/>
      <c r="BCZ14" s="305"/>
      <c r="BDA14" s="305"/>
      <c r="BDB14" s="305"/>
      <c r="BDC14" s="305"/>
      <c r="BDD14" s="305"/>
      <c r="BDE14" s="305"/>
      <c r="BDF14" s="305"/>
      <c r="BDG14" s="305"/>
      <c r="BDH14" s="305"/>
      <c r="BDI14" s="305"/>
      <c r="BDJ14" s="305"/>
      <c r="BDK14" s="305"/>
      <c r="BDL14" s="305"/>
      <c r="BDM14" s="305"/>
      <c r="BDN14" s="305"/>
      <c r="BDO14" s="305"/>
      <c r="BDP14" s="305"/>
      <c r="BDQ14" s="305"/>
      <c r="BDR14" s="305"/>
      <c r="BDS14" s="305"/>
      <c r="BDT14" s="305"/>
      <c r="BDU14" s="305"/>
      <c r="BDV14" s="305"/>
      <c r="BDW14" s="305"/>
      <c r="BDX14" s="305"/>
      <c r="BDY14" s="305"/>
      <c r="BDZ14" s="305"/>
      <c r="BEA14" s="305"/>
      <c r="BEB14" s="305"/>
      <c r="BEC14" s="305"/>
      <c r="BED14" s="305"/>
      <c r="BEE14" s="305"/>
      <c r="BEF14" s="305"/>
      <c r="BEG14" s="305"/>
      <c r="BEH14" s="305"/>
      <c r="BEI14" s="305"/>
      <c r="BEJ14" s="305"/>
      <c r="BEK14" s="305"/>
      <c r="BEL14" s="305"/>
      <c r="BEM14" s="305"/>
      <c r="BEN14" s="305"/>
      <c r="BEO14" s="305"/>
      <c r="BEP14" s="305"/>
      <c r="BEQ14" s="305"/>
      <c r="BER14" s="305"/>
      <c r="BES14" s="305"/>
      <c r="BET14" s="305"/>
      <c r="BEU14" s="305"/>
      <c r="BEV14" s="305"/>
      <c r="BEW14" s="305"/>
      <c r="BEX14" s="305"/>
      <c r="BEY14" s="305"/>
      <c r="BEZ14" s="305"/>
      <c r="BFA14" s="305"/>
      <c r="BFB14" s="305"/>
      <c r="BFC14" s="305"/>
      <c r="BFD14" s="305"/>
      <c r="BFE14" s="305"/>
      <c r="BFF14" s="305"/>
      <c r="BFG14" s="305"/>
      <c r="BFH14" s="305"/>
      <c r="BFI14" s="305"/>
      <c r="BFJ14" s="305"/>
      <c r="BFK14" s="305"/>
      <c r="BFL14" s="305"/>
      <c r="BFM14" s="305"/>
      <c r="BFN14" s="305"/>
      <c r="BFO14" s="305"/>
      <c r="BFP14" s="305"/>
      <c r="BFQ14" s="305"/>
      <c r="BFR14" s="305"/>
      <c r="BFS14" s="305"/>
      <c r="BFT14" s="305"/>
      <c r="BFU14" s="305"/>
      <c r="BFV14" s="305"/>
      <c r="BFW14" s="305"/>
      <c r="BFX14" s="305"/>
      <c r="BFY14" s="305"/>
      <c r="BFZ14" s="305"/>
      <c r="BGA14" s="305"/>
      <c r="BGB14" s="305"/>
      <c r="BGC14" s="305"/>
      <c r="BGD14" s="305"/>
      <c r="BGE14" s="305"/>
      <c r="BGF14" s="305"/>
      <c r="BGG14" s="305"/>
      <c r="BGH14" s="305"/>
      <c r="BGI14" s="305"/>
      <c r="BGJ14" s="305"/>
      <c r="BGK14" s="305"/>
      <c r="BGL14" s="305"/>
      <c r="BGM14" s="305"/>
      <c r="BGN14" s="305"/>
      <c r="BGO14" s="305"/>
      <c r="BGP14" s="305"/>
      <c r="BGQ14" s="305"/>
      <c r="BGR14" s="305"/>
      <c r="BGS14" s="305"/>
      <c r="BGT14" s="305"/>
      <c r="BGU14" s="305"/>
      <c r="BGV14" s="305"/>
      <c r="BGW14" s="305"/>
      <c r="BGX14" s="305"/>
      <c r="BGY14" s="305"/>
      <c r="BGZ14" s="305"/>
      <c r="BHA14" s="305"/>
      <c r="BHB14" s="305"/>
      <c r="BHC14" s="305"/>
      <c r="BHD14" s="305"/>
      <c r="BHE14" s="305"/>
      <c r="BHF14" s="305"/>
      <c r="BHG14" s="305"/>
      <c r="BHH14" s="305"/>
      <c r="BHI14" s="305"/>
      <c r="BHJ14" s="305"/>
      <c r="BHK14" s="305"/>
      <c r="BHL14" s="305"/>
      <c r="BHM14" s="305"/>
      <c r="BHN14" s="305"/>
      <c r="BHO14" s="305"/>
      <c r="BHP14" s="305"/>
      <c r="BHQ14" s="305"/>
      <c r="BHR14" s="305"/>
      <c r="BHS14" s="305"/>
      <c r="BHT14" s="305"/>
      <c r="BHU14" s="305"/>
      <c r="BHV14" s="305"/>
      <c r="BHW14" s="305"/>
      <c r="BHX14" s="305"/>
      <c r="BHY14" s="305"/>
      <c r="BHZ14" s="305"/>
      <c r="BIA14" s="305"/>
      <c r="BIB14" s="305"/>
      <c r="BIC14" s="305"/>
      <c r="BID14" s="305"/>
      <c r="BIE14" s="305"/>
      <c r="BIF14" s="305"/>
      <c r="BIG14" s="305"/>
      <c r="BIH14" s="305"/>
      <c r="BII14" s="305"/>
      <c r="BIJ14" s="305"/>
      <c r="BIK14" s="305"/>
      <c r="BIL14" s="305"/>
      <c r="BIM14" s="305"/>
      <c r="BIN14" s="305"/>
      <c r="BIO14" s="305"/>
      <c r="BIP14" s="305"/>
      <c r="BIQ14" s="305"/>
      <c r="BIR14" s="305"/>
      <c r="BIS14" s="305"/>
      <c r="BIT14" s="305"/>
      <c r="BIU14" s="305"/>
      <c r="BIV14" s="305"/>
      <c r="BIW14" s="305"/>
      <c r="BIX14" s="305"/>
      <c r="BIY14" s="305"/>
      <c r="BIZ14" s="305"/>
      <c r="BJA14" s="305"/>
      <c r="BJB14" s="305"/>
      <c r="BJC14" s="305"/>
      <c r="BJD14" s="305"/>
      <c r="BJE14" s="305"/>
      <c r="BJF14" s="305"/>
      <c r="BJG14" s="305"/>
      <c r="BJH14" s="305"/>
      <c r="BJI14" s="305"/>
      <c r="BJJ14" s="305"/>
      <c r="BJK14" s="305"/>
      <c r="BJL14" s="305"/>
      <c r="BJM14" s="305"/>
      <c r="BJN14" s="305"/>
      <c r="BJO14" s="305"/>
      <c r="BJP14" s="305"/>
      <c r="BJQ14" s="305"/>
      <c r="BJR14" s="305"/>
      <c r="BJS14" s="305"/>
      <c r="BJT14" s="305"/>
      <c r="BJU14" s="305"/>
      <c r="BJV14" s="305"/>
      <c r="BJW14" s="305"/>
      <c r="BJX14" s="305"/>
      <c r="BJY14" s="305"/>
      <c r="BJZ14" s="305"/>
      <c r="BKA14" s="305"/>
      <c r="BKB14" s="305"/>
      <c r="BKC14" s="305"/>
      <c r="BKD14" s="305"/>
      <c r="BKE14" s="305"/>
      <c r="BKF14" s="305"/>
      <c r="BKG14" s="305"/>
      <c r="BKH14" s="305"/>
      <c r="BKI14" s="305"/>
      <c r="BKJ14" s="305"/>
      <c r="BKK14" s="305"/>
      <c r="BKL14" s="305"/>
      <c r="BKM14" s="305"/>
      <c r="BKN14" s="305"/>
      <c r="BKO14" s="305"/>
      <c r="BKP14" s="305"/>
      <c r="BKQ14" s="305"/>
      <c r="BKR14" s="305"/>
      <c r="BKS14" s="305"/>
      <c r="BKT14" s="305"/>
      <c r="BKU14" s="305"/>
      <c r="BKV14" s="305"/>
      <c r="BKW14" s="305"/>
      <c r="BKX14" s="305"/>
      <c r="BKY14" s="305"/>
      <c r="BKZ14" s="305"/>
      <c r="BLA14" s="305"/>
      <c r="BLB14" s="305"/>
      <c r="BLC14" s="305"/>
      <c r="BLD14" s="305"/>
      <c r="BLE14" s="305"/>
      <c r="BLF14" s="305"/>
      <c r="BLG14" s="305"/>
      <c r="BLH14" s="305"/>
      <c r="BLI14" s="305"/>
      <c r="BLJ14" s="305"/>
      <c r="BLK14" s="305"/>
      <c r="BLL14" s="305"/>
      <c r="BLM14" s="305"/>
      <c r="BLN14" s="305"/>
      <c r="BLO14" s="305"/>
      <c r="BLP14" s="305"/>
      <c r="BLQ14" s="305"/>
      <c r="BLR14" s="305"/>
      <c r="BLS14" s="305"/>
      <c r="BLT14" s="305"/>
      <c r="BLU14" s="305"/>
      <c r="BLV14" s="305"/>
      <c r="BLW14" s="305"/>
      <c r="BLX14" s="305"/>
      <c r="BLY14" s="305"/>
      <c r="BLZ14" s="305"/>
      <c r="BMA14" s="305"/>
      <c r="BMB14" s="305"/>
      <c r="BMC14" s="305"/>
      <c r="BMD14" s="305"/>
      <c r="BME14" s="305"/>
      <c r="BMF14" s="305"/>
      <c r="BMG14" s="305"/>
      <c r="BMH14" s="305"/>
      <c r="BMI14" s="305"/>
      <c r="BMJ14" s="305"/>
      <c r="BMK14" s="305"/>
      <c r="BML14" s="305"/>
      <c r="BMM14" s="305"/>
      <c r="BMN14" s="305"/>
      <c r="BMO14" s="305"/>
      <c r="BMP14" s="305"/>
      <c r="BMQ14" s="305"/>
      <c r="BMR14" s="305"/>
      <c r="BMS14" s="305"/>
      <c r="BMT14" s="305"/>
      <c r="BMU14" s="305"/>
      <c r="BMV14" s="305"/>
      <c r="BMW14" s="305"/>
      <c r="BMX14" s="305"/>
      <c r="BMY14" s="305"/>
      <c r="BMZ14" s="305"/>
      <c r="BNA14" s="305"/>
      <c r="BNB14" s="305"/>
      <c r="BNC14" s="305"/>
      <c r="BND14" s="305"/>
      <c r="BNE14" s="305"/>
      <c r="BNF14" s="305"/>
      <c r="BNG14" s="305"/>
      <c r="BNH14" s="305"/>
      <c r="BNI14" s="305"/>
      <c r="BNJ14" s="305"/>
      <c r="BNK14" s="305"/>
      <c r="BNL14" s="305"/>
      <c r="BNM14" s="305"/>
      <c r="BNN14" s="305"/>
      <c r="BNO14" s="305"/>
      <c r="BNP14" s="305"/>
      <c r="BNQ14" s="305"/>
      <c r="BNR14" s="305"/>
      <c r="BNS14" s="305"/>
      <c r="BNT14" s="305"/>
      <c r="BNU14" s="305"/>
      <c r="BNV14" s="305"/>
      <c r="BNW14" s="305"/>
      <c r="BNX14" s="305"/>
      <c r="BNY14" s="305"/>
      <c r="BNZ14" s="305"/>
      <c r="BOA14" s="305"/>
      <c r="BOB14" s="305"/>
      <c r="BOC14" s="305"/>
      <c r="BOD14" s="305"/>
      <c r="BOE14" s="305"/>
      <c r="BOF14" s="305"/>
      <c r="BOG14" s="305"/>
      <c r="BOH14" s="305"/>
      <c r="BOI14" s="305"/>
      <c r="BOJ14" s="305"/>
      <c r="BOK14" s="305"/>
      <c r="BOL14" s="305"/>
      <c r="BOM14" s="305"/>
      <c r="BON14" s="305"/>
      <c r="BOO14" s="305"/>
      <c r="BOP14" s="305"/>
      <c r="BOQ14" s="305"/>
      <c r="BOR14" s="305"/>
      <c r="BOS14" s="305"/>
      <c r="BOT14" s="305"/>
      <c r="BOU14" s="305"/>
      <c r="BOV14" s="305"/>
      <c r="BOW14" s="305"/>
      <c r="BOX14" s="305"/>
      <c r="BOY14" s="305"/>
      <c r="BOZ14" s="305"/>
      <c r="BPA14" s="305"/>
      <c r="BPB14" s="305"/>
      <c r="BPC14" s="305"/>
      <c r="BPD14" s="305"/>
      <c r="BPE14" s="305"/>
      <c r="BPF14" s="305"/>
      <c r="BPG14" s="305"/>
      <c r="BPH14" s="305"/>
      <c r="BPI14" s="305"/>
      <c r="BPJ14" s="305"/>
      <c r="BPK14" s="305"/>
      <c r="BPL14" s="305"/>
      <c r="BPM14" s="305"/>
      <c r="BPN14" s="305"/>
      <c r="BPO14" s="305"/>
      <c r="BPP14" s="305"/>
      <c r="BPQ14" s="305"/>
      <c r="BPR14" s="305"/>
      <c r="BPS14" s="305"/>
      <c r="BPT14" s="305"/>
      <c r="BPU14" s="305"/>
      <c r="BPV14" s="305"/>
      <c r="BPW14" s="305"/>
      <c r="BPX14" s="305"/>
      <c r="BPY14" s="305"/>
      <c r="BPZ14" s="305"/>
      <c r="BQA14" s="305"/>
      <c r="BQB14" s="305"/>
      <c r="BQC14" s="305"/>
      <c r="BQD14" s="305"/>
      <c r="BQE14" s="305"/>
      <c r="BQF14" s="305"/>
      <c r="BQG14" s="305"/>
      <c r="BQH14" s="305"/>
      <c r="BQI14" s="305"/>
      <c r="BQJ14" s="305"/>
      <c r="BQK14" s="305"/>
      <c r="BQL14" s="305"/>
      <c r="BQM14" s="305"/>
      <c r="BQN14" s="305"/>
      <c r="BQO14" s="305"/>
      <c r="BQP14" s="305"/>
      <c r="BQQ14" s="305"/>
      <c r="BQR14" s="305"/>
      <c r="BQS14" s="305"/>
      <c r="BQT14" s="305"/>
      <c r="BQU14" s="305"/>
      <c r="BQV14" s="305"/>
      <c r="BQW14" s="305"/>
      <c r="BQX14" s="305"/>
      <c r="BQY14" s="305"/>
      <c r="BQZ14" s="305"/>
      <c r="BRA14" s="305"/>
      <c r="BRB14" s="305"/>
      <c r="BRC14" s="305"/>
      <c r="BRD14" s="305"/>
      <c r="BRE14" s="305"/>
      <c r="BRF14" s="305"/>
      <c r="BRG14" s="305"/>
      <c r="BRH14" s="305"/>
      <c r="BRI14" s="305"/>
      <c r="BRJ14" s="305"/>
      <c r="BRK14" s="305"/>
      <c r="BRL14" s="305"/>
      <c r="BRM14" s="305"/>
      <c r="BRN14" s="305"/>
      <c r="BRO14" s="305"/>
      <c r="BRP14" s="305"/>
      <c r="BRQ14" s="305"/>
      <c r="BRR14" s="305"/>
      <c r="BRS14" s="305"/>
      <c r="BRT14" s="305"/>
      <c r="BRU14" s="305"/>
      <c r="BRV14" s="305"/>
      <c r="BRW14" s="305"/>
      <c r="BRX14" s="305"/>
      <c r="BRY14" s="305"/>
      <c r="BRZ14" s="305"/>
      <c r="BSA14" s="305"/>
      <c r="BSB14" s="305"/>
      <c r="BSC14" s="305"/>
      <c r="BSD14" s="305"/>
      <c r="BSE14" s="305"/>
      <c r="BSF14" s="305"/>
      <c r="BSG14" s="305"/>
      <c r="BSH14" s="305"/>
      <c r="BSI14" s="305"/>
      <c r="BSJ14" s="305"/>
      <c r="BSK14" s="305"/>
      <c r="BSL14" s="305"/>
      <c r="BSM14" s="305"/>
      <c r="BSN14" s="305"/>
      <c r="BSO14" s="305"/>
      <c r="BSP14" s="305"/>
      <c r="BSQ14" s="305"/>
      <c r="BSR14" s="305"/>
      <c r="BSS14" s="305"/>
      <c r="BST14" s="305"/>
      <c r="BSU14" s="305"/>
      <c r="BSV14" s="305"/>
      <c r="BSW14" s="305"/>
      <c r="BSX14" s="305"/>
      <c r="BSY14" s="305"/>
      <c r="BSZ14" s="305"/>
      <c r="BTA14" s="305"/>
      <c r="BTB14" s="305"/>
      <c r="BTC14" s="305"/>
      <c r="BTD14" s="305"/>
      <c r="BTE14" s="305"/>
      <c r="BTF14" s="305"/>
      <c r="BTG14" s="305"/>
      <c r="BTH14" s="305"/>
      <c r="BTI14" s="305"/>
      <c r="BTJ14" s="305"/>
      <c r="BTK14" s="305"/>
      <c r="BTL14" s="305"/>
      <c r="BTM14" s="305"/>
      <c r="BTN14" s="305"/>
      <c r="BTO14" s="305"/>
      <c r="BTP14" s="305"/>
      <c r="BTQ14" s="305"/>
      <c r="BTR14" s="305"/>
      <c r="BTS14" s="305"/>
      <c r="BTT14" s="305"/>
      <c r="BTU14" s="305"/>
      <c r="BTV14" s="305"/>
      <c r="BTW14" s="305"/>
      <c r="BTX14" s="305"/>
      <c r="BTY14" s="305"/>
      <c r="BTZ14" s="305"/>
      <c r="BUA14" s="305"/>
      <c r="BUB14" s="305"/>
      <c r="BUC14" s="305"/>
      <c r="BUD14" s="305"/>
      <c r="BUE14" s="305"/>
      <c r="BUF14" s="305"/>
      <c r="BUG14" s="305"/>
      <c r="BUH14" s="305"/>
      <c r="BUI14" s="305"/>
      <c r="BUJ14" s="305"/>
      <c r="BUK14" s="305"/>
      <c r="BUL14" s="305"/>
      <c r="BUM14" s="305"/>
      <c r="BUN14" s="305"/>
      <c r="BUO14" s="305"/>
      <c r="BUP14" s="305"/>
      <c r="BUQ14" s="305"/>
      <c r="BUR14" s="305"/>
      <c r="BUS14" s="305"/>
      <c r="BUT14" s="305"/>
      <c r="BUU14" s="305"/>
      <c r="BUV14" s="305"/>
      <c r="BUW14" s="305"/>
      <c r="BUX14" s="305"/>
      <c r="BUY14" s="305"/>
      <c r="BUZ14" s="305"/>
      <c r="BVA14" s="305"/>
      <c r="BVB14" s="305"/>
      <c r="BVC14" s="305"/>
      <c r="BVD14" s="305"/>
      <c r="BVE14" s="305"/>
      <c r="BVF14" s="305"/>
      <c r="BVG14" s="305"/>
      <c r="BVH14" s="305"/>
      <c r="BVI14" s="305"/>
      <c r="BVJ14" s="305"/>
      <c r="BVK14" s="305"/>
      <c r="BVL14" s="305"/>
      <c r="BVM14" s="305"/>
      <c r="BVN14" s="305"/>
      <c r="BVO14" s="305"/>
      <c r="BVP14" s="305"/>
      <c r="BVQ14" s="305"/>
      <c r="BVR14" s="305"/>
      <c r="BVS14" s="305"/>
      <c r="BVT14" s="305"/>
      <c r="BVU14" s="305"/>
      <c r="BVV14" s="305"/>
      <c r="BVW14" s="305"/>
      <c r="BVX14" s="305"/>
      <c r="BVY14" s="305"/>
      <c r="BVZ14" s="305"/>
      <c r="BWA14" s="305"/>
      <c r="BWB14" s="305"/>
      <c r="BWC14" s="305"/>
      <c r="BWD14" s="305"/>
      <c r="BWE14" s="305"/>
      <c r="BWF14" s="305"/>
      <c r="BWG14" s="305"/>
      <c r="BWH14" s="305"/>
      <c r="BWI14" s="305"/>
      <c r="BWJ14" s="305"/>
      <c r="BWK14" s="305"/>
      <c r="BWL14" s="305"/>
      <c r="BWM14" s="305"/>
      <c r="BWN14" s="305"/>
      <c r="BWO14" s="305"/>
      <c r="BWP14" s="305"/>
      <c r="BWQ14" s="305"/>
      <c r="BWR14" s="305"/>
      <c r="BWS14" s="305"/>
      <c r="BWT14" s="305"/>
      <c r="BWU14" s="305"/>
      <c r="BWV14" s="305"/>
      <c r="BWW14" s="305"/>
      <c r="BWX14" s="305"/>
      <c r="BWY14" s="305"/>
      <c r="BWZ14" s="305"/>
      <c r="BXA14" s="305"/>
      <c r="BXB14" s="305"/>
      <c r="BXC14" s="305"/>
      <c r="BXD14" s="305"/>
      <c r="BXE14" s="305"/>
      <c r="BXF14" s="305"/>
      <c r="BXG14" s="305"/>
      <c r="BXH14" s="305"/>
      <c r="BXI14" s="305"/>
      <c r="BXJ14" s="305"/>
      <c r="BXK14" s="305"/>
      <c r="BXL14" s="305"/>
      <c r="BXM14" s="305"/>
      <c r="BXN14" s="305"/>
      <c r="BXO14" s="305"/>
      <c r="BXP14" s="305"/>
      <c r="BXQ14" s="305"/>
      <c r="BXR14" s="305"/>
      <c r="BXS14" s="305"/>
      <c r="BXT14" s="305"/>
      <c r="BXU14" s="305"/>
      <c r="BXV14" s="305"/>
      <c r="BXW14" s="305"/>
      <c r="BXX14" s="305"/>
      <c r="BXY14" s="305"/>
      <c r="BXZ14" s="305"/>
      <c r="BYA14" s="305"/>
      <c r="BYB14" s="305"/>
      <c r="BYC14" s="305"/>
      <c r="BYD14" s="305"/>
      <c r="BYE14" s="305"/>
      <c r="BYF14" s="305"/>
      <c r="BYG14" s="305"/>
      <c r="BYH14" s="305"/>
      <c r="BYI14" s="305"/>
      <c r="BYJ14" s="305"/>
      <c r="BYK14" s="305"/>
      <c r="BYL14" s="305"/>
      <c r="BYM14" s="305"/>
      <c r="BYN14" s="305"/>
      <c r="BYO14" s="305"/>
      <c r="BYP14" s="305"/>
      <c r="BYQ14" s="305"/>
    </row>
    <row r="15" spans="1:2019" s="301" customFormat="1" ht="15" hidden="1" customHeight="1" x14ac:dyDescent="0.3">
      <c r="A15" s="631"/>
      <c r="B15" s="282" t="s">
        <v>687</v>
      </c>
      <c r="C15" s="630">
        <v>0</v>
      </c>
      <c r="D15" s="631"/>
      <c r="E15" s="631"/>
      <c r="F15" s="631"/>
      <c r="G15" s="282" t="s">
        <v>1010</v>
      </c>
      <c r="H15" s="670"/>
      <c r="I15" s="671"/>
      <c r="J15" s="671"/>
      <c r="K15" s="671"/>
      <c r="L15" s="303"/>
      <c r="M15" s="631"/>
      <c r="N15" s="631"/>
      <c r="O15" s="282" t="s">
        <v>8</v>
      </c>
      <c r="P15" s="630">
        <v>-1</v>
      </c>
      <c r="Q15" s="317"/>
      <c r="R15" s="305"/>
      <c r="S15" s="306"/>
      <c r="T15" s="306"/>
      <c r="U15" s="305"/>
      <c r="V15" s="305"/>
      <c r="W15" s="305"/>
      <c r="X15" s="305"/>
      <c r="Y15" s="306"/>
      <c r="Z15" s="317"/>
      <c r="AA15" s="317"/>
      <c r="AB15" s="631"/>
      <c r="AC15" s="282" t="s">
        <v>725</v>
      </c>
      <c r="AD15" s="630">
        <v>-1</v>
      </c>
      <c r="AE15" s="311"/>
      <c r="AF15" s="311"/>
      <c r="AG15" s="310"/>
      <c r="AH15" s="311"/>
      <c r="AI15" s="311"/>
      <c r="AJ15" s="311"/>
      <c r="AK15" s="311"/>
      <c r="AL15" s="631"/>
      <c r="AM15" s="631"/>
      <c r="AN15" s="631"/>
      <c r="AO15" s="631"/>
      <c r="AP15" s="631"/>
      <c r="AQ15" s="631"/>
      <c r="AR15" s="305"/>
      <c r="AS15" s="305"/>
      <c r="AT15" s="305"/>
      <c r="AU15" s="305"/>
      <c r="AV15" s="305"/>
      <c r="AW15" s="305"/>
      <c r="AX15" s="305"/>
      <c r="AY15" s="305"/>
      <c r="AZ15" s="305"/>
      <c r="BA15" s="305"/>
      <c r="BB15" s="305"/>
      <c r="BC15" s="305"/>
      <c r="BD15" s="305"/>
      <c r="BE15" s="305"/>
      <c r="BF15" s="305"/>
      <c r="BG15" s="305"/>
      <c r="BH15" s="305"/>
      <c r="BI15" s="305"/>
      <c r="BJ15" s="305"/>
      <c r="BK15" s="305"/>
      <c r="BL15" s="305"/>
      <c r="BM15" s="305"/>
      <c r="BN15" s="305"/>
      <c r="BO15" s="305"/>
      <c r="BP15" s="305"/>
      <c r="BQ15" s="305"/>
      <c r="BR15" s="305"/>
      <c r="BS15" s="305"/>
      <c r="BT15" s="305"/>
      <c r="BU15" s="305"/>
      <c r="BV15" s="305"/>
      <c r="BW15" s="305"/>
      <c r="BX15" s="305"/>
      <c r="BY15" s="305"/>
      <c r="BZ15" s="305"/>
      <c r="CA15" s="305"/>
      <c r="CB15" s="305"/>
      <c r="CC15" s="305"/>
      <c r="CD15" s="305"/>
      <c r="CE15" s="305"/>
      <c r="CF15" s="305"/>
      <c r="CG15" s="305"/>
      <c r="CH15" s="305"/>
      <c r="CI15" s="305"/>
      <c r="CJ15" s="305"/>
      <c r="CK15" s="305"/>
      <c r="CL15" s="305"/>
      <c r="CM15" s="305"/>
      <c r="CN15" s="305"/>
      <c r="CO15" s="305"/>
      <c r="CP15" s="305"/>
      <c r="CQ15" s="305"/>
      <c r="CR15" s="305"/>
      <c r="CS15" s="305"/>
      <c r="CT15" s="305"/>
      <c r="CU15" s="305"/>
      <c r="CV15" s="305"/>
      <c r="CW15" s="305"/>
      <c r="CX15" s="305"/>
      <c r="CY15" s="305"/>
      <c r="CZ15" s="305"/>
      <c r="DA15" s="305"/>
      <c r="DB15" s="305"/>
      <c r="DC15" s="305"/>
      <c r="DD15" s="305"/>
      <c r="DE15" s="305"/>
      <c r="DF15" s="305"/>
      <c r="DG15" s="305"/>
      <c r="DH15" s="305"/>
      <c r="DI15" s="305"/>
      <c r="DJ15" s="305"/>
      <c r="DK15" s="305"/>
      <c r="DL15" s="305"/>
      <c r="DM15" s="305"/>
      <c r="DN15" s="305"/>
      <c r="DO15" s="305"/>
      <c r="DP15" s="305"/>
      <c r="DQ15" s="305"/>
      <c r="DR15" s="305"/>
      <c r="DS15" s="305"/>
      <c r="DT15" s="305"/>
      <c r="DU15" s="305"/>
      <c r="DV15" s="305"/>
      <c r="DW15" s="305"/>
      <c r="DX15" s="305"/>
      <c r="DY15" s="305"/>
      <c r="DZ15" s="305"/>
      <c r="EA15" s="305"/>
      <c r="EB15" s="305"/>
      <c r="EC15" s="305"/>
      <c r="ED15" s="305"/>
      <c r="EE15" s="305"/>
      <c r="EF15" s="305"/>
      <c r="EG15" s="305"/>
      <c r="EH15" s="305"/>
      <c r="EI15" s="305"/>
      <c r="EJ15" s="305"/>
      <c r="EK15" s="305"/>
      <c r="EL15" s="305"/>
      <c r="EM15" s="305"/>
      <c r="EN15" s="305"/>
      <c r="EO15" s="305"/>
      <c r="EP15" s="305"/>
      <c r="EQ15" s="305"/>
      <c r="ER15" s="305"/>
      <c r="ES15" s="305"/>
      <c r="ET15" s="305"/>
      <c r="EU15" s="305"/>
      <c r="EV15" s="305"/>
      <c r="EW15" s="305"/>
      <c r="EX15" s="305"/>
      <c r="EY15" s="305"/>
      <c r="EZ15" s="305"/>
      <c r="FA15" s="305"/>
      <c r="FB15" s="305"/>
      <c r="FC15" s="305"/>
      <c r="FD15" s="305"/>
      <c r="FE15" s="305"/>
      <c r="FF15" s="305"/>
      <c r="FG15" s="305"/>
      <c r="FH15" s="305"/>
      <c r="FI15" s="305"/>
      <c r="FJ15" s="305"/>
      <c r="FK15" s="305"/>
      <c r="FL15" s="305"/>
      <c r="FM15" s="305"/>
      <c r="FN15" s="305"/>
      <c r="FO15" s="305"/>
      <c r="FP15" s="305"/>
      <c r="FQ15" s="305"/>
      <c r="FR15" s="305"/>
      <c r="FS15" s="305"/>
      <c r="FT15" s="305"/>
      <c r="FU15" s="305"/>
      <c r="FV15" s="305"/>
      <c r="FW15" s="305"/>
      <c r="FX15" s="305"/>
      <c r="FY15" s="305"/>
      <c r="FZ15" s="305"/>
      <c r="GA15" s="305"/>
      <c r="GB15" s="305"/>
      <c r="GC15" s="305"/>
      <c r="GD15" s="305"/>
      <c r="GE15" s="305"/>
      <c r="GF15" s="305"/>
      <c r="GG15" s="305"/>
      <c r="GH15" s="305"/>
      <c r="GI15" s="305"/>
      <c r="GJ15" s="305"/>
      <c r="GK15" s="305"/>
      <c r="GL15" s="305"/>
      <c r="GM15" s="305"/>
      <c r="GN15" s="305"/>
      <c r="GO15" s="305"/>
      <c r="GP15" s="305"/>
      <c r="GQ15" s="305"/>
      <c r="GR15" s="305"/>
      <c r="GS15" s="305"/>
      <c r="GT15" s="305"/>
      <c r="GU15" s="305"/>
      <c r="GV15" s="305"/>
      <c r="GW15" s="305"/>
      <c r="GX15" s="305"/>
      <c r="GY15" s="305"/>
      <c r="GZ15" s="305"/>
      <c r="HA15" s="305"/>
      <c r="HB15" s="305"/>
      <c r="HC15" s="305"/>
      <c r="HD15" s="305"/>
      <c r="HE15" s="305"/>
      <c r="HF15" s="305"/>
      <c r="HG15" s="305"/>
      <c r="HH15" s="305"/>
      <c r="HI15" s="305"/>
      <c r="HJ15" s="305"/>
      <c r="HK15" s="305"/>
      <c r="HL15" s="305"/>
      <c r="HM15" s="305"/>
      <c r="HN15" s="305"/>
      <c r="HO15" s="305"/>
      <c r="HP15" s="305"/>
      <c r="HQ15" s="305"/>
      <c r="HR15" s="305"/>
      <c r="HS15" s="305"/>
      <c r="HT15" s="305"/>
      <c r="HU15" s="305"/>
      <c r="HV15" s="305"/>
      <c r="HW15" s="305"/>
      <c r="HX15" s="305"/>
      <c r="HY15" s="305"/>
      <c r="HZ15" s="305"/>
      <c r="IA15" s="305"/>
      <c r="IB15" s="305"/>
      <c r="IC15" s="305"/>
      <c r="ID15" s="305"/>
      <c r="IE15" s="305"/>
      <c r="IF15" s="305"/>
      <c r="IG15" s="305"/>
      <c r="IH15" s="305"/>
      <c r="II15" s="305"/>
      <c r="IJ15" s="305"/>
      <c r="IK15" s="305"/>
      <c r="IL15" s="305"/>
      <c r="IM15" s="305"/>
      <c r="IN15" s="305"/>
      <c r="IO15" s="305"/>
      <c r="IP15" s="305"/>
      <c r="IQ15" s="305"/>
      <c r="IR15" s="305"/>
      <c r="IS15" s="305"/>
      <c r="IT15" s="305"/>
      <c r="IU15" s="305"/>
      <c r="IV15" s="305"/>
      <c r="IW15" s="305"/>
      <c r="IX15" s="305"/>
      <c r="IY15" s="305"/>
      <c r="IZ15" s="305"/>
      <c r="JA15" s="305"/>
      <c r="JB15" s="305"/>
      <c r="JC15" s="305"/>
      <c r="JD15" s="305"/>
      <c r="JE15" s="305"/>
      <c r="JF15" s="305"/>
      <c r="JG15" s="305"/>
      <c r="JH15" s="305"/>
      <c r="JI15" s="305"/>
      <c r="JJ15" s="305"/>
      <c r="JK15" s="305"/>
      <c r="JL15" s="305"/>
      <c r="JM15" s="305"/>
      <c r="JN15" s="305"/>
      <c r="JO15" s="305"/>
      <c r="JP15" s="305"/>
      <c r="JQ15" s="305"/>
      <c r="JR15" s="305"/>
      <c r="JS15" s="305"/>
      <c r="JT15" s="305"/>
      <c r="JU15" s="305"/>
      <c r="JV15" s="305"/>
      <c r="JW15" s="305"/>
      <c r="JX15" s="305"/>
      <c r="JY15" s="305"/>
      <c r="JZ15" s="305"/>
      <c r="KA15" s="305"/>
      <c r="KB15" s="305"/>
      <c r="KC15" s="305"/>
      <c r="KD15" s="305"/>
      <c r="KE15" s="305"/>
      <c r="KF15" s="305"/>
      <c r="KG15" s="305"/>
      <c r="KH15" s="305"/>
      <c r="KI15" s="305"/>
      <c r="KJ15" s="305"/>
      <c r="KK15" s="305"/>
      <c r="KL15" s="305"/>
      <c r="KM15" s="305"/>
      <c r="KN15" s="305"/>
      <c r="KO15" s="305"/>
      <c r="KP15" s="305"/>
      <c r="KQ15" s="305"/>
      <c r="KR15" s="305"/>
      <c r="KS15" s="305"/>
      <c r="KT15" s="305"/>
      <c r="KU15" s="305"/>
      <c r="KV15" s="305"/>
      <c r="KW15" s="305"/>
      <c r="KX15" s="305"/>
      <c r="KY15" s="305"/>
      <c r="KZ15" s="305"/>
      <c r="LA15" s="305"/>
      <c r="LB15" s="305"/>
      <c r="LC15" s="305"/>
      <c r="LD15" s="305"/>
      <c r="LE15" s="305"/>
      <c r="LF15" s="305"/>
      <c r="LG15" s="305"/>
      <c r="LH15" s="305"/>
      <c r="LI15" s="305"/>
      <c r="LJ15" s="305"/>
      <c r="LK15" s="305"/>
      <c r="LL15" s="305"/>
      <c r="LM15" s="305"/>
      <c r="LN15" s="305"/>
      <c r="LO15" s="305"/>
      <c r="LP15" s="305"/>
      <c r="LQ15" s="305"/>
      <c r="LR15" s="305"/>
      <c r="LS15" s="305"/>
      <c r="LT15" s="305"/>
      <c r="LU15" s="305"/>
      <c r="LV15" s="305"/>
      <c r="LW15" s="305"/>
      <c r="LX15" s="305"/>
      <c r="LY15" s="305"/>
      <c r="LZ15" s="305"/>
      <c r="MA15" s="305"/>
      <c r="MB15" s="305"/>
      <c r="MC15" s="305"/>
      <c r="MD15" s="305"/>
      <c r="ME15" s="305"/>
      <c r="MF15" s="305"/>
      <c r="MG15" s="305"/>
      <c r="MH15" s="305"/>
      <c r="MI15" s="305"/>
      <c r="MJ15" s="305"/>
      <c r="MK15" s="305"/>
      <c r="ML15" s="305"/>
      <c r="MM15" s="305"/>
      <c r="MN15" s="305"/>
      <c r="MO15" s="305"/>
      <c r="MP15" s="305"/>
      <c r="MQ15" s="305"/>
      <c r="MR15" s="305"/>
      <c r="MS15" s="305"/>
      <c r="MT15" s="305"/>
      <c r="MU15" s="305"/>
      <c r="MV15" s="305"/>
      <c r="MW15" s="305"/>
      <c r="MX15" s="305"/>
      <c r="MY15" s="305"/>
      <c r="MZ15" s="305"/>
      <c r="NA15" s="305"/>
      <c r="NB15" s="305"/>
      <c r="NC15" s="305"/>
      <c r="ND15" s="305"/>
      <c r="NE15" s="305"/>
      <c r="NF15" s="305"/>
      <c r="NG15" s="305"/>
      <c r="NH15" s="305"/>
      <c r="NI15" s="305"/>
      <c r="NJ15" s="305"/>
      <c r="NK15" s="305"/>
      <c r="NL15" s="305"/>
      <c r="NM15" s="305"/>
      <c r="NN15" s="305"/>
      <c r="NO15" s="305"/>
      <c r="NP15" s="305"/>
      <c r="NQ15" s="305"/>
      <c r="NR15" s="305"/>
      <c r="NS15" s="305"/>
      <c r="NT15" s="305"/>
      <c r="NU15" s="305"/>
      <c r="NV15" s="305"/>
      <c r="NW15" s="305"/>
      <c r="NX15" s="305"/>
      <c r="NY15" s="305"/>
      <c r="NZ15" s="305"/>
      <c r="OA15" s="305"/>
      <c r="OB15" s="305"/>
      <c r="OC15" s="305"/>
      <c r="OD15" s="305"/>
      <c r="OE15" s="305"/>
      <c r="OF15" s="305"/>
      <c r="OG15" s="305"/>
      <c r="OH15" s="305"/>
      <c r="OI15" s="305"/>
      <c r="OJ15" s="305"/>
      <c r="OK15" s="305"/>
      <c r="OL15" s="305"/>
      <c r="OM15" s="305"/>
      <c r="ON15" s="305"/>
      <c r="OO15" s="305"/>
      <c r="OP15" s="305"/>
      <c r="OQ15" s="305"/>
      <c r="OR15" s="305"/>
      <c r="OS15" s="305"/>
      <c r="OT15" s="305"/>
      <c r="OU15" s="305"/>
      <c r="OV15" s="305"/>
      <c r="OW15" s="305"/>
      <c r="OX15" s="305"/>
      <c r="OY15" s="305"/>
      <c r="OZ15" s="305"/>
      <c r="PA15" s="305"/>
      <c r="PB15" s="305"/>
      <c r="PC15" s="305"/>
      <c r="PD15" s="305"/>
      <c r="PE15" s="305"/>
      <c r="PF15" s="305"/>
      <c r="PG15" s="305"/>
      <c r="PH15" s="305"/>
      <c r="PI15" s="305"/>
      <c r="PJ15" s="305"/>
      <c r="PK15" s="305"/>
      <c r="PL15" s="305"/>
      <c r="PM15" s="305"/>
      <c r="PN15" s="305"/>
      <c r="PO15" s="305"/>
      <c r="PP15" s="305"/>
      <c r="PQ15" s="305"/>
      <c r="PR15" s="305"/>
      <c r="PS15" s="305"/>
      <c r="PT15" s="305"/>
      <c r="PU15" s="305"/>
      <c r="PV15" s="305"/>
      <c r="PW15" s="305"/>
      <c r="PX15" s="305"/>
      <c r="PY15" s="305"/>
      <c r="PZ15" s="305"/>
      <c r="QA15" s="305"/>
      <c r="QB15" s="305"/>
      <c r="QC15" s="305"/>
      <c r="QD15" s="305"/>
      <c r="QE15" s="305"/>
      <c r="QF15" s="305"/>
      <c r="QG15" s="305"/>
      <c r="QH15" s="305"/>
      <c r="QI15" s="305"/>
      <c r="QJ15" s="305"/>
      <c r="QK15" s="305"/>
      <c r="QL15" s="305"/>
      <c r="QM15" s="305"/>
      <c r="QN15" s="305"/>
      <c r="QO15" s="305"/>
      <c r="QP15" s="305"/>
      <c r="QQ15" s="305"/>
      <c r="QR15" s="305"/>
      <c r="QS15" s="305"/>
      <c r="QT15" s="305"/>
      <c r="QU15" s="305"/>
      <c r="QV15" s="305"/>
      <c r="QW15" s="305"/>
      <c r="QX15" s="305"/>
      <c r="QY15" s="305"/>
      <c r="QZ15" s="305"/>
      <c r="RA15" s="305"/>
      <c r="RB15" s="305"/>
      <c r="RC15" s="305"/>
      <c r="RD15" s="305"/>
      <c r="RE15" s="305"/>
      <c r="RF15" s="305"/>
      <c r="RG15" s="305"/>
      <c r="RH15" s="305"/>
      <c r="RI15" s="305"/>
      <c r="RJ15" s="305"/>
      <c r="RK15" s="305"/>
      <c r="RL15" s="305"/>
      <c r="RM15" s="305"/>
      <c r="RN15" s="305"/>
      <c r="RO15" s="305"/>
      <c r="RP15" s="305"/>
      <c r="RQ15" s="305"/>
      <c r="RR15" s="305"/>
      <c r="RS15" s="305"/>
      <c r="RT15" s="305"/>
      <c r="RU15" s="305"/>
      <c r="RV15" s="305"/>
      <c r="RW15" s="305"/>
      <c r="RX15" s="305"/>
      <c r="RY15" s="305"/>
      <c r="RZ15" s="305"/>
      <c r="SA15" s="305"/>
      <c r="SB15" s="305"/>
      <c r="SC15" s="305"/>
      <c r="SD15" s="305"/>
      <c r="SE15" s="305"/>
      <c r="SF15" s="305"/>
      <c r="SG15" s="305"/>
      <c r="SH15" s="305"/>
      <c r="SI15" s="305"/>
      <c r="SJ15" s="305"/>
      <c r="SK15" s="305"/>
      <c r="SL15" s="305"/>
      <c r="SM15" s="305"/>
      <c r="SN15" s="305"/>
      <c r="SO15" s="305"/>
      <c r="SP15" s="305"/>
      <c r="SQ15" s="305"/>
      <c r="SR15" s="305"/>
      <c r="SS15" s="305"/>
      <c r="ST15" s="305"/>
      <c r="SU15" s="305"/>
      <c r="SV15" s="305"/>
      <c r="SW15" s="305"/>
      <c r="SX15" s="305"/>
      <c r="SY15" s="305"/>
      <c r="SZ15" s="305"/>
      <c r="TA15" s="305"/>
      <c r="TB15" s="305"/>
      <c r="TC15" s="305"/>
      <c r="TD15" s="305"/>
      <c r="TE15" s="305"/>
      <c r="TF15" s="305"/>
      <c r="TG15" s="305"/>
      <c r="TH15" s="305"/>
      <c r="TI15" s="305"/>
      <c r="TJ15" s="305"/>
      <c r="TK15" s="305"/>
      <c r="TL15" s="305"/>
      <c r="TM15" s="305"/>
      <c r="TN15" s="305"/>
      <c r="TO15" s="305"/>
      <c r="TP15" s="305"/>
      <c r="TQ15" s="305"/>
      <c r="TR15" s="305"/>
      <c r="TS15" s="305"/>
      <c r="TT15" s="305"/>
      <c r="TU15" s="305"/>
      <c r="TV15" s="305"/>
      <c r="TW15" s="305"/>
      <c r="TX15" s="305"/>
      <c r="TY15" s="305"/>
      <c r="TZ15" s="305"/>
      <c r="UA15" s="305"/>
      <c r="UB15" s="305"/>
      <c r="UC15" s="305"/>
      <c r="UD15" s="305"/>
      <c r="UE15" s="305"/>
      <c r="UF15" s="305"/>
      <c r="UG15" s="305"/>
      <c r="UH15" s="305"/>
      <c r="UI15" s="305"/>
      <c r="UJ15" s="305"/>
      <c r="UK15" s="305"/>
      <c r="UL15" s="305"/>
      <c r="UM15" s="305"/>
      <c r="UN15" s="305"/>
      <c r="UO15" s="305"/>
      <c r="UP15" s="305"/>
      <c r="UQ15" s="305"/>
      <c r="UR15" s="305"/>
      <c r="US15" s="305"/>
      <c r="UT15" s="305"/>
      <c r="UU15" s="305"/>
      <c r="UV15" s="305"/>
      <c r="UW15" s="305"/>
      <c r="UX15" s="305"/>
      <c r="UY15" s="305"/>
      <c r="UZ15" s="305"/>
      <c r="VA15" s="305"/>
      <c r="VB15" s="305"/>
      <c r="VC15" s="305"/>
      <c r="VD15" s="305"/>
      <c r="VE15" s="305"/>
      <c r="VF15" s="305"/>
      <c r="VG15" s="305"/>
      <c r="VH15" s="305"/>
      <c r="VI15" s="305"/>
      <c r="VJ15" s="305"/>
      <c r="VK15" s="305"/>
      <c r="VL15" s="305"/>
      <c r="VM15" s="305"/>
      <c r="VN15" s="305"/>
      <c r="VO15" s="305"/>
      <c r="VP15" s="305"/>
      <c r="VQ15" s="305"/>
      <c r="VR15" s="305"/>
      <c r="VS15" s="305"/>
      <c r="VT15" s="305"/>
      <c r="VU15" s="305"/>
      <c r="VV15" s="305"/>
      <c r="VW15" s="305"/>
      <c r="VX15" s="305"/>
      <c r="VY15" s="305"/>
      <c r="VZ15" s="305"/>
      <c r="WA15" s="305"/>
      <c r="WB15" s="305"/>
      <c r="WC15" s="305"/>
      <c r="WD15" s="305"/>
      <c r="WE15" s="305"/>
      <c r="WF15" s="305"/>
      <c r="WG15" s="305"/>
      <c r="WH15" s="305"/>
      <c r="WI15" s="305"/>
      <c r="WJ15" s="305"/>
      <c r="WK15" s="305"/>
      <c r="WL15" s="305"/>
      <c r="WM15" s="305"/>
      <c r="WN15" s="305"/>
      <c r="WO15" s="305"/>
      <c r="WP15" s="305"/>
      <c r="WQ15" s="305"/>
      <c r="WR15" s="305"/>
      <c r="WS15" s="305"/>
      <c r="WT15" s="305"/>
      <c r="WU15" s="305"/>
      <c r="WV15" s="305"/>
      <c r="WW15" s="305"/>
      <c r="WX15" s="305"/>
      <c r="WY15" s="305"/>
      <c r="WZ15" s="305"/>
      <c r="XA15" s="305"/>
      <c r="XB15" s="305"/>
      <c r="XC15" s="305"/>
      <c r="XD15" s="305"/>
      <c r="XE15" s="305"/>
      <c r="XF15" s="305"/>
      <c r="XG15" s="305"/>
      <c r="XH15" s="305"/>
      <c r="XI15" s="305"/>
      <c r="XJ15" s="305"/>
      <c r="XK15" s="305"/>
      <c r="XL15" s="305"/>
      <c r="XM15" s="305"/>
      <c r="XN15" s="305"/>
      <c r="XO15" s="305"/>
      <c r="XP15" s="305"/>
      <c r="XQ15" s="305"/>
      <c r="XR15" s="305"/>
      <c r="XS15" s="305"/>
      <c r="XT15" s="305"/>
      <c r="XU15" s="305"/>
      <c r="XV15" s="305"/>
      <c r="XW15" s="305"/>
      <c r="XX15" s="305"/>
      <c r="XY15" s="305"/>
      <c r="XZ15" s="305"/>
      <c r="YA15" s="305"/>
      <c r="YB15" s="305"/>
      <c r="YC15" s="305"/>
      <c r="YD15" s="305"/>
      <c r="YE15" s="305"/>
      <c r="YF15" s="305"/>
      <c r="YG15" s="305"/>
      <c r="YH15" s="305"/>
      <c r="YI15" s="305"/>
      <c r="YJ15" s="305"/>
      <c r="YK15" s="305"/>
      <c r="YL15" s="305"/>
      <c r="YM15" s="305"/>
      <c r="YN15" s="305"/>
      <c r="YO15" s="305"/>
      <c r="YP15" s="305"/>
      <c r="YQ15" s="305"/>
      <c r="YR15" s="305"/>
      <c r="YS15" s="305"/>
      <c r="YT15" s="305"/>
      <c r="YU15" s="305"/>
      <c r="YV15" s="305"/>
      <c r="YW15" s="305"/>
      <c r="YX15" s="305"/>
      <c r="YY15" s="305"/>
      <c r="YZ15" s="305"/>
      <c r="ZA15" s="305"/>
      <c r="ZB15" s="305"/>
      <c r="ZC15" s="305"/>
      <c r="ZD15" s="305"/>
      <c r="ZE15" s="305"/>
      <c r="ZF15" s="305"/>
      <c r="ZG15" s="305"/>
      <c r="ZH15" s="305"/>
      <c r="ZI15" s="305"/>
      <c r="ZJ15" s="305"/>
      <c r="ZK15" s="305"/>
      <c r="ZL15" s="305"/>
      <c r="ZM15" s="305"/>
      <c r="ZN15" s="305"/>
      <c r="ZO15" s="305"/>
      <c r="ZP15" s="305"/>
      <c r="ZQ15" s="305"/>
      <c r="ZR15" s="305"/>
      <c r="ZS15" s="305"/>
      <c r="ZT15" s="305"/>
      <c r="ZU15" s="305"/>
      <c r="ZV15" s="305"/>
      <c r="ZW15" s="305"/>
      <c r="ZX15" s="305"/>
      <c r="ZY15" s="305"/>
      <c r="ZZ15" s="305"/>
      <c r="AAA15" s="305"/>
      <c r="AAB15" s="305"/>
      <c r="AAC15" s="305"/>
      <c r="AAD15" s="305"/>
      <c r="AAE15" s="305"/>
      <c r="AAF15" s="305"/>
      <c r="AAG15" s="305"/>
      <c r="AAH15" s="305"/>
      <c r="AAI15" s="305"/>
      <c r="AAJ15" s="305"/>
      <c r="AAK15" s="305"/>
      <c r="AAL15" s="305"/>
      <c r="AAM15" s="305"/>
      <c r="AAN15" s="305"/>
      <c r="AAO15" s="305"/>
      <c r="AAP15" s="305"/>
      <c r="AAQ15" s="305"/>
      <c r="AAR15" s="305"/>
      <c r="AAS15" s="305"/>
      <c r="AAT15" s="305"/>
      <c r="AAU15" s="305"/>
      <c r="AAV15" s="305"/>
      <c r="AAW15" s="305"/>
      <c r="AAX15" s="305"/>
      <c r="AAY15" s="305"/>
      <c r="AAZ15" s="305"/>
      <c r="ABA15" s="305"/>
      <c r="ABB15" s="305"/>
      <c r="ABC15" s="305"/>
      <c r="ABD15" s="305"/>
      <c r="ABE15" s="305"/>
      <c r="ABF15" s="305"/>
      <c r="ABG15" s="305"/>
      <c r="ABH15" s="305"/>
      <c r="ABI15" s="305"/>
      <c r="ABJ15" s="305"/>
      <c r="ABK15" s="305"/>
      <c r="ABL15" s="305"/>
      <c r="ABM15" s="305"/>
      <c r="ABN15" s="305"/>
      <c r="ABO15" s="305"/>
      <c r="ABP15" s="305"/>
      <c r="ABQ15" s="305"/>
      <c r="ABR15" s="305"/>
      <c r="ABS15" s="305"/>
      <c r="ABT15" s="305"/>
      <c r="ABU15" s="305"/>
      <c r="ABV15" s="305"/>
      <c r="ABW15" s="305"/>
      <c r="ABX15" s="305"/>
      <c r="ABY15" s="305"/>
      <c r="ABZ15" s="305"/>
      <c r="ACA15" s="305"/>
      <c r="ACB15" s="305"/>
      <c r="ACC15" s="305"/>
      <c r="ACD15" s="305"/>
      <c r="ACE15" s="305"/>
      <c r="ACF15" s="305"/>
      <c r="ACG15" s="305"/>
      <c r="ACH15" s="305"/>
      <c r="ACI15" s="305"/>
      <c r="ACJ15" s="305"/>
      <c r="ACK15" s="305"/>
      <c r="ACL15" s="305"/>
      <c r="ACM15" s="305"/>
      <c r="ACN15" s="305"/>
      <c r="ACO15" s="305"/>
      <c r="ACP15" s="305"/>
      <c r="ACQ15" s="305"/>
      <c r="ACR15" s="305"/>
      <c r="ACS15" s="305"/>
      <c r="ACT15" s="305"/>
      <c r="ACU15" s="305"/>
      <c r="ACV15" s="305"/>
      <c r="ACW15" s="305"/>
      <c r="ACX15" s="305"/>
      <c r="ACY15" s="305"/>
      <c r="ACZ15" s="305"/>
      <c r="ADA15" s="305"/>
      <c r="ADB15" s="305"/>
      <c r="ADC15" s="305"/>
      <c r="ADD15" s="305"/>
      <c r="ADE15" s="305"/>
      <c r="ADF15" s="305"/>
      <c r="ADG15" s="305"/>
      <c r="ADH15" s="305"/>
      <c r="ADI15" s="305"/>
      <c r="ADJ15" s="305"/>
      <c r="ADK15" s="305"/>
      <c r="ADL15" s="305"/>
      <c r="ADM15" s="305"/>
      <c r="ADN15" s="305"/>
      <c r="ADO15" s="305"/>
      <c r="ADP15" s="305"/>
      <c r="ADQ15" s="305"/>
      <c r="ADR15" s="305"/>
      <c r="ADS15" s="305"/>
      <c r="ADT15" s="305"/>
      <c r="ADU15" s="305"/>
      <c r="ADV15" s="305"/>
      <c r="ADW15" s="305"/>
      <c r="ADX15" s="305"/>
      <c r="ADY15" s="305"/>
      <c r="ADZ15" s="305"/>
      <c r="AEA15" s="305"/>
      <c r="AEB15" s="305"/>
      <c r="AEC15" s="305"/>
      <c r="AED15" s="305"/>
      <c r="AEE15" s="305"/>
      <c r="AEF15" s="305"/>
      <c r="AEG15" s="305"/>
      <c r="AEH15" s="305"/>
      <c r="AEI15" s="305"/>
      <c r="AEJ15" s="305"/>
      <c r="AEK15" s="305"/>
      <c r="AEL15" s="305"/>
      <c r="AEM15" s="305"/>
      <c r="AEN15" s="305"/>
      <c r="AEO15" s="305"/>
      <c r="AEP15" s="305"/>
      <c r="AEQ15" s="305"/>
      <c r="AER15" s="305"/>
      <c r="AES15" s="305"/>
      <c r="AET15" s="305"/>
      <c r="AEU15" s="305"/>
      <c r="AEV15" s="305"/>
      <c r="AEW15" s="305"/>
      <c r="AEX15" s="305"/>
      <c r="AEY15" s="305"/>
      <c r="AEZ15" s="305"/>
      <c r="AFA15" s="305"/>
      <c r="AFB15" s="305"/>
      <c r="AFC15" s="305"/>
      <c r="AFD15" s="305"/>
      <c r="AFE15" s="305"/>
      <c r="AFF15" s="305"/>
      <c r="AFG15" s="305"/>
      <c r="AFH15" s="305"/>
      <c r="AFI15" s="305"/>
      <c r="AFJ15" s="305"/>
      <c r="AFK15" s="305"/>
      <c r="AFL15" s="305"/>
      <c r="AFM15" s="305"/>
      <c r="AFN15" s="305"/>
      <c r="AFO15" s="305"/>
      <c r="AFP15" s="305"/>
      <c r="AFQ15" s="305"/>
      <c r="AFR15" s="305"/>
      <c r="AFS15" s="305"/>
      <c r="AFT15" s="305"/>
      <c r="AFU15" s="305"/>
      <c r="AFV15" s="305"/>
      <c r="AFW15" s="305"/>
      <c r="AFX15" s="305"/>
      <c r="AFY15" s="305"/>
      <c r="AFZ15" s="305"/>
      <c r="AGA15" s="305"/>
      <c r="AGB15" s="305"/>
      <c r="AGC15" s="305"/>
      <c r="AGD15" s="305"/>
      <c r="AGE15" s="305"/>
      <c r="AGF15" s="305"/>
      <c r="AGG15" s="305"/>
      <c r="AGH15" s="305"/>
      <c r="AGI15" s="305"/>
      <c r="AGJ15" s="305"/>
      <c r="AGK15" s="305"/>
      <c r="AGL15" s="305"/>
      <c r="AGM15" s="305"/>
      <c r="AGN15" s="305"/>
      <c r="AGO15" s="305"/>
      <c r="AGP15" s="305"/>
      <c r="AGQ15" s="305"/>
      <c r="AGR15" s="305"/>
      <c r="AGS15" s="305"/>
      <c r="AGT15" s="305"/>
      <c r="AGU15" s="305"/>
      <c r="AGV15" s="305"/>
      <c r="AGW15" s="305"/>
      <c r="AGX15" s="305"/>
      <c r="AGY15" s="305"/>
      <c r="AGZ15" s="305"/>
      <c r="AHA15" s="305"/>
      <c r="AHB15" s="305"/>
      <c r="AHC15" s="305"/>
      <c r="AHD15" s="305"/>
      <c r="AHE15" s="305"/>
      <c r="AHF15" s="305"/>
      <c r="AHG15" s="305"/>
      <c r="AHH15" s="305"/>
      <c r="AHI15" s="305"/>
      <c r="AHJ15" s="305"/>
      <c r="AHK15" s="305"/>
      <c r="AHL15" s="305"/>
      <c r="AHM15" s="305"/>
      <c r="AHN15" s="305"/>
      <c r="AHO15" s="305"/>
      <c r="AHP15" s="305"/>
      <c r="AHQ15" s="305"/>
      <c r="AHR15" s="305"/>
      <c r="AHS15" s="305"/>
      <c r="AHT15" s="305"/>
      <c r="AHU15" s="305"/>
      <c r="AHV15" s="305"/>
      <c r="AHW15" s="305"/>
      <c r="AHX15" s="305"/>
      <c r="AHY15" s="305"/>
      <c r="AHZ15" s="305"/>
      <c r="AIA15" s="305"/>
      <c r="AIB15" s="305"/>
      <c r="AIC15" s="305"/>
      <c r="AID15" s="305"/>
      <c r="AIE15" s="305"/>
      <c r="AIF15" s="305"/>
      <c r="AIG15" s="305"/>
      <c r="AIH15" s="305"/>
      <c r="AII15" s="305"/>
      <c r="AIJ15" s="305"/>
      <c r="AIK15" s="305"/>
      <c r="AIL15" s="305"/>
      <c r="AIM15" s="305"/>
      <c r="AIN15" s="305"/>
      <c r="AIO15" s="305"/>
      <c r="AIP15" s="305"/>
      <c r="AIQ15" s="305"/>
      <c r="AIR15" s="305"/>
      <c r="AIS15" s="305"/>
      <c r="AIT15" s="305"/>
      <c r="AIU15" s="305"/>
      <c r="AIV15" s="305"/>
      <c r="AIW15" s="305"/>
      <c r="AIX15" s="305"/>
      <c r="AIY15" s="305"/>
      <c r="AIZ15" s="305"/>
      <c r="AJA15" s="305"/>
      <c r="AJB15" s="305"/>
      <c r="AJC15" s="305"/>
      <c r="AJD15" s="305"/>
      <c r="AJE15" s="305"/>
      <c r="AJF15" s="305"/>
      <c r="AJG15" s="305"/>
      <c r="AJH15" s="305"/>
      <c r="AJI15" s="305"/>
      <c r="AJJ15" s="305"/>
      <c r="AJK15" s="305"/>
      <c r="AJL15" s="305"/>
      <c r="AJM15" s="305"/>
      <c r="AJN15" s="305"/>
      <c r="AJO15" s="305"/>
      <c r="AJP15" s="305"/>
      <c r="AJQ15" s="305"/>
      <c r="AJR15" s="305"/>
      <c r="AJS15" s="305"/>
      <c r="AJT15" s="305"/>
      <c r="AJU15" s="305"/>
      <c r="AJV15" s="305"/>
      <c r="AJW15" s="305"/>
      <c r="AJX15" s="305"/>
      <c r="AJY15" s="305"/>
      <c r="AJZ15" s="305"/>
      <c r="AKA15" s="305"/>
      <c r="AKB15" s="305"/>
      <c r="AKC15" s="305"/>
      <c r="AKD15" s="305"/>
      <c r="AKE15" s="305"/>
      <c r="AKF15" s="305"/>
      <c r="AKG15" s="305"/>
      <c r="AKH15" s="305"/>
      <c r="AKI15" s="305"/>
      <c r="AKJ15" s="305"/>
      <c r="AKK15" s="305"/>
      <c r="AKL15" s="305"/>
      <c r="AKM15" s="305"/>
      <c r="AKN15" s="305"/>
      <c r="AKO15" s="305"/>
      <c r="AKP15" s="305"/>
      <c r="AKQ15" s="305"/>
      <c r="AKR15" s="305"/>
      <c r="AKS15" s="305"/>
      <c r="AKT15" s="305"/>
      <c r="AKU15" s="305"/>
      <c r="AKV15" s="305"/>
      <c r="AKW15" s="305"/>
      <c r="AKX15" s="305"/>
      <c r="AKY15" s="305"/>
      <c r="AKZ15" s="305"/>
      <c r="ALA15" s="305"/>
      <c r="ALB15" s="305"/>
      <c r="ALC15" s="305"/>
      <c r="ALD15" s="305"/>
      <c r="ALE15" s="305"/>
      <c r="ALF15" s="305"/>
      <c r="ALG15" s="305"/>
      <c r="ALH15" s="305"/>
      <c r="ALI15" s="305"/>
      <c r="ALJ15" s="305"/>
      <c r="ALK15" s="305"/>
      <c r="ALL15" s="305"/>
      <c r="ALM15" s="305"/>
      <c r="ALN15" s="305"/>
      <c r="ALO15" s="305"/>
      <c r="ALP15" s="305"/>
      <c r="ALQ15" s="305"/>
      <c r="ALR15" s="305"/>
      <c r="ALS15" s="305"/>
      <c r="ALT15" s="305"/>
      <c r="ALU15" s="305"/>
      <c r="ALV15" s="305"/>
      <c r="ALW15" s="305"/>
      <c r="ALX15" s="305"/>
      <c r="ALY15" s="305"/>
      <c r="ALZ15" s="305"/>
      <c r="AMA15" s="305"/>
      <c r="AMB15" s="305"/>
      <c r="AMC15" s="305"/>
      <c r="AMD15" s="305"/>
      <c r="AME15" s="305"/>
      <c r="AMF15" s="305"/>
      <c r="AMG15" s="305"/>
      <c r="AMH15" s="305"/>
      <c r="AMI15" s="305"/>
      <c r="AMJ15" s="305"/>
      <c r="AMK15" s="305"/>
      <c r="AML15" s="305"/>
      <c r="AMM15" s="305"/>
      <c r="AMN15" s="305"/>
      <c r="AMO15" s="305"/>
      <c r="AMP15" s="305"/>
      <c r="AMQ15" s="305"/>
      <c r="AMR15" s="305"/>
      <c r="AMS15" s="305"/>
      <c r="AMT15" s="305"/>
      <c r="AMU15" s="305"/>
      <c r="AMV15" s="305"/>
      <c r="AMW15" s="305"/>
      <c r="AMX15" s="305"/>
      <c r="AMY15" s="305"/>
      <c r="AMZ15" s="305"/>
      <c r="ANA15" s="305"/>
      <c r="ANB15" s="305"/>
      <c r="ANC15" s="305"/>
      <c r="AND15" s="305"/>
      <c r="ANE15" s="305"/>
      <c r="ANF15" s="305"/>
      <c r="ANG15" s="305"/>
      <c r="ANH15" s="305"/>
      <c r="ANI15" s="305"/>
      <c r="ANJ15" s="305"/>
      <c r="ANK15" s="305"/>
      <c r="ANL15" s="305"/>
      <c r="ANM15" s="305"/>
      <c r="ANN15" s="305"/>
      <c r="ANO15" s="305"/>
      <c r="ANP15" s="305"/>
      <c r="ANQ15" s="305"/>
      <c r="ANR15" s="305"/>
      <c r="ANS15" s="305"/>
      <c r="ANT15" s="305"/>
      <c r="ANU15" s="305"/>
      <c r="ANV15" s="305"/>
      <c r="ANW15" s="305"/>
      <c r="ANX15" s="305"/>
      <c r="ANY15" s="305"/>
      <c r="ANZ15" s="305"/>
      <c r="AOA15" s="305"/>
      <c r="AOB15" s="305"/>
      <c r="AOC15" s="305"/>
      <c r="AOD15" s="305"/>
      <c r="AOE15" s="305"/>
      <c r="AOF15" s="305"/>
      <c r="AOG15" s="305"/>
      <c r="AOH15" s="305"/>
      <c r="AOI15" s="305"/>
      <c r="AOJ15" s="305"/>
      <c r="AOK15" s="305"/>
      <c r="AOL15" s="305"/>
      <c r="AOM15" s="305"/>
      <c r="AON15" s="305"/>
      <c r="AOO15" s="305"/>
      <c r="AOP15" s="305"/>
      <c r="AOQ15" s="305"/>
      <c r="AOR15" s="305"/>
      <c r="AOS15" s="305"/>
      <c r="AOT15" s="305"/>
      <c r="AOU15" s="305"/>
      <c r="AOV15" s="305"/>
      <c r="AOW15" s="305"/>
      <c r="AOX15" s="305"/>
      <c r="AOY15" s="305"/>
      <c r="AOZ15" s="305"/>
      <c r="APA15" s="305"/>
      <c r="APB15" s="305"/>
      <c r="APC15" s="305"/>
      <c r="APD15" s="305"/>
      <c r="APE15" s="305"/>
      <c r="APF15" s="305"/>
      <c r="APG15" s="305"/>
      <c r="APH15" s="305"/>
      <c r="API15" s="305"/>
      <c r="APJ15" s="305"/>
      <c r="APK15" s="305"/>
      <c r="APL15" s="305"/>
      <c r="APM15" s="305"/>
      <c r="APN15" s="305"/>
      <c r="APO15" s="305"/>
      <c r="APP15" s="305"/>
      <c r="APQ15" s="305"/>
      <c r="APR15" s="305"/>
      <c r="APS15" s="305"/>
      <c r="APT15" s="305"/>
      <c r="APU15" s="305"/>
      <c r="APV15" s="305"/>
      <c r="APW15" s="305"/>
      <c r="APX15" s="305"/>
      <c r="APY15" s="305"/>
      <c r="APZ15" s="305"/>
      <c r="AQA15" s="305"/>
      <c r="AQB15" s="305"/>
      <c r="AQC15" s="305"/>
      <c r="AQD15" s="305"/>
      <c r="AQE15" s="305"/>
      <c r="AQF15" s="305"/>
      <c r="AQG15" s="305"/>
      <c r="AQH15" s="305"/>
      <c r="AQI15" s="305"/>
      <c r="AQJ15" s="305"/>
      <c r="AQK15" s="305"/>
      <c r="AQL15" s="305"/>
      <c r="AQM15" s="305"/>
      <c r="AQN15" s="305"/>
      <c r="AQO15" s="305"/>
      <c r="AQP15" s="305"/>
      <c r="AQQ15" s="305"/>
      <c r="AQR15" s="305"/>
      <c r="AQS15" s="305"/>
      <c r="AQT15" s="305"/>
      <c r="AQU15" s="305"/>
      <c r="AQV15" s="305"/>
      <c r="AQW15" s="305"/>
      <c r="AQX15" s="305"/>
      <c r="AQY15" s="305"/>
      <c r="AQZ15" s="305"/>
      <c r="ARA15" s="305"/>
      <c r="ARB15" s="305"/>
      <c r="ARC15" s="305"/>
      <c r="ARD15" s="305"/>
      <c r="ARE15" s="305"/>
      <c r="ARF15" s="305"/>
      <c r="ARG15" s="305"/>
      <c r="ARH15" s="305"/>
      <c r="ARI15" s="305"/>
      <c r="ARJ15" s="305"/>
      <c r="ARK15" s="305"/>
      <c r="ARL15" s="305"/>
      <c r="ARM15" s="305"/>
      <c r="ARN15" s="305"/>
      <c r="ARO15" s="305"/>
      <c r="ARP15" s="305"/>
      <c r="ARQ15" s="305"/>
      <c r="ARR15" s="305"/>
      <c r="ARS15" s="305"/>
      <c r="ART15" s="305"/>
      <c r="ARU15" s="305"/>
      <c r="ARV15" s="305"/>
      <c r="ARW15" s="305"/>
      <c r="ARX15" s="305"/>
      <c r="ARY15" s="305"/>
      <c r="ARZ15" s="305"/>
      <c r="ASA15" s="305"/>
      <c r="ASB15" s="305"/>
      <c r="ASC15" s="305"/>
      <c r="ASD15" s="305"/>
      <c r="ASE15" s="305"/>
      <c r="ASF15" s="305"/>
      <c r="ASG15" s="305"/>
      <c r="ASH15" s="305"/>
      <c r="ASI15" s="305"/>
      <c r="ASJ15" s="305"/>
      <c r="ASK15" s="305"/>
      <c r="ASL15" s="305"/>
      <c r="ASM15" s="305"/>
      <c r="ASN15" s="305"/>
      <c r="ASO15" s="305"/>
      <c r="ASP15" s="305"/>
      <c r="ASQ15" s="305"/>
      <c r="ASR15" s="305"/>
      <c r="ASS15" s="305"/>
      <c r="AST15" s="305"/>
      <c r="ASU15" s="305"/>
      <c r="ASV15" s="305"/>
      <c r="ASW15" s="305"/>
      <c r="ASX15" s="305"/>
      <c r="ASY15" s="305"/>
      <c r="ASZ15" s="305"/>
      <c r="ATA15" s="305"/>
      <c r="ATB15" s="305"/>
      <c r="ATC15" s="305"/>
      <c r="ATD15" s="305"/>
      <c r="ATE15" s="305"/>
      <c r="ATF15" s="305"/>
      <c r="ATG15" s="305"/>
      <c r="ATH15" s="305"/>
      <c r="ATI15" s="305"/>
      <c r="ATJ15" s="305"/>
      <c r="ATK15" s="305"/>
      <c r="ATL15" s="305"/>
      <c r="ATM15" s="305"/>
      <c r="ATN15" s="305"/>
      <c r="ATO15" s="305"/>
      <c r="ATP15" s="305"/>
      <c r="ATQ15" s="305"/>
      <c r="ATR15" s="305"/>
      <c r="ATS15" s="305"/>
      <c r="ATT15" s="305"/>
      <c r="ATU15" s="305"/>
      <c r="ATV15" s="305"/>
      <c r="ATW15" s="305"/>
      <c r="ATX15" s="305"/>
      <c r="ATY15" s="305"/>
      <c r="ATZ15" s="305"/>
      <c r="AUA15" s="305"/>
      <c r="AUB15" s="305"/>
      <c r="AUC15" s="305"/>
      <c r="AUD15" s="305"/>
      <c r="AUE15" s="305"/>
      <c r="AUF15" s="305"/>
      <c r="AUG15" s="305"/>
      <c r="AUH15" s="305"/>
      <c r="AUI15" s="305"/>
      <c r="AUJ15" s="305"/>
      <c r="AUK15" s="305"/>
      <c r="AUL15" s="305"/>
      <c r="AUM15" s="305"/>
      <c r="AUN15" s="305"/>
      <c r="AUO15" s="305"/>
      <c r="AUP15" s="305"/>
      <c r="AUQ15" s="305"/>
      <c r="AUR15" s="305"/>
      <c r="AUS15" s="305"/>
      <c r="AUT15" s="305"/>
      <c r="AUU15" s="305"/>
      <c r="AUV15" s="305"/>
      <c r="AUW15" s="305"/>
      <c r="AUX15" s="305"/>
      <c r="AUY15" s="305"/>
      <c r="AUZ15" s="305"/>
      <c r="AVA15" s="305"/>
      <c r="AVB15" s="305"/>
      <c r="AVC15" s="305"/>
      <c r="AVD15" s="305"/>
      <c r="AVE15" s="305"/>
      <c r="AVF15" s="305"/>
      <c r="AVG15" s="305"/>
      <c r="AVH15" s="305"/>
      <c r="AVI15" s="305"/>
      <c r="AVJ15" s="305"/>
      <c r="AVK15" s="305"/>
      <c r="AVL15" s="305"/>
      <c r="AVM15" s="305"/>
      <c r="AVN15" s="305"/>
      <c r="AVO15" s="305"/>
      <c r="AVP15" s="305"/>
      <c r="AVQ15" s="305"/>
      <c r="AVR15" s="305"/>
      <c r="AVS15" s="305"/>
      <c r="AVT15" s="305"/>
      <c r="AVU15" s="305"/>
      <c r="AVV15" s="305"/>
      <c r="AVW15" s="305"/>
      <c r="AVX15" s="305"/>
      <c r="AVY15" s="305"/>
      <c r="AVZ15" s="305"/>
      <c r="AWA15" s="305"/>
      <c r="AWB15" s="305"/>
      <c r="AWC15" s="305"/>
      <c r="AWD15" s="305"/>
      <c r="AWE15" s="305"/>
      <c r="AWF15" s="305"/>
      <c r="AWG15" s="305"/>
      <c r="AWH15" s="305"/>
      <c r="AWI15" s="305"/>
      <c r="AWJ15" s="305"/>
      <c r="AWK15" s="305"/>
      <c r="AWL15" s="305"/>
      <c r="AWM15" s="305"/>
      <c r="AWN15" s="305"/>
      <c r="AWO15" s="305"/>
      <c r="AWP15" s="305"/>
      <c r="AWQ15" s="305"/>
      <c r="AWR15" s="305"/>
      <c r="AWS15" s="305"/>
      <c r="AWT15" s="305"/>
      <c r="AWU15" s="305"/>
      <c r="AWV15" s="305"/>
      <c r="AWW15" s="305"/>
      <c r="AWX15" s="305"/>
      <c r="AWY15" s="305"/>
      <c r="AWZ15" s="305"/>
      <c r="AXA15" s="305"/>
      <c r="AXB15" s="305"/>
      <c r="AXC15" s="305"/>
      <c r="AXD15" s="305"/>
      <c r="AXE15" s="305"/>
      <c r="AXF15" s="305"/>
      <c r="AXG15" s="305"/>
      <c r="AXH15" s="305"/>
      <c r="AXI15" s="305"/>
      <c r="AXJ15" s="305"/>
      <c r="AXK15" s="305"/>
      <c r="AXL15" s="305"/>
      <c r="AXM15" s="305"/>
      <c r="AXN15" s="305"/>
      <c r="AXO15" s="305"/>
      <c r="AXP15" s="305"/>
      <c r="AXQ15" s="305"/>
      <c r="AXR15" s="305"/>
      <c r="AXS15" s="305"/>
      <c r="AXT15" s="305"/>
      <c r="AXU15" s="305"/>
      <c r="AXV15" s="305"/>
      <c r="AXW15" s="305"/>
      <c r="AXX15" s="305"/>
      <c r="AXY15" s="305"/>
      <c r="AXZ15" s="305"/>
      <c r="AYA15" s="305"/>
      <c r="AYB15" s="305"/>
      <c r="AYC15" s="305"/>
      <c r="AYD15" s="305"/>
      <c r="AYE15" s="305"/>
      <c r="AYF15" s="305"/>
      <c r="AYG15" s="305"/>
      <c r="AYH15" s="305"/>
      <c r="AYI15" s="305"/>
      <c r="AYJ15" s="305"/>
      <c r="AYK15" s="305"/>
      <c r="AYL15" s="305"/>
      <c r="AYM15" s="305"/>
      <c r="AYN15" s="305"/>
      <c r="AYO15" s="305"/>
      <c r="AYP15" s="305"/>
      <c r="AYQ15" s="305"/>
      <c r="AYR15" s="305"/>
      <c r="AYS15" s="305"/>
      <c r="AYT15" s="305"/>
      <c r="AYU15" s="305"/>
      <c r="AYV15" s="305"/>
      <c r="AYW15" s="305"/>
      <c r="AYX15" s="305"/>
      <c r="AYY15" s="305"/>
      <c r="AYZ15" s="305"/>
      <c r="AZA15" s="305"/>
      <c r="AZB15" s="305"/>
      <c r="AZC15" s="305"/>
      <c r="AZD15" s="305"/>
      <c r="AZE15" s="305"/>
      <c r="AZF15" s="305"/>
      <c r="AZG15" s="305"/>
      <c r="AZH15" s="305"/>
      <c r="AZI15" s="305"/>
      <c r="AZJ15" s="305"/>
      <c r="AZK15" s="305"/>
      <c r="AZL15" s="305"/>
      <c r="AZM15" s="305"/>
      <c r="AZN15" s="305"/>
      <c r="AZO15" s="305"/>
      <c r="AZP15" s="305"/>
      <c r="AZQ15" s="305"/>
      <c r="AZR15" s="305"/>
      <c r="AZS15" s="305"/>
      <c r="AZT15" s="305"/>
      <c r="AZU15" s="305"/>
      <c r="AZV15" s="305"/>
      <c r="AZW15" s="305"/>
      <c r="AZX15" s="305"/>
      <c r="AZY15" s="305"/>
      <c r="AZZ15" s="305"/>
      <c r="BAA15" s="305"/>
      <c r="BAB15" s="305"/>
      <c r="BAC15" s="305"/>
      <c r="BAD15" s="305"/>
      <c r="BAE15" s="305"/>
      <c r="BAF15" s="305"/>
      <c r="BAG15" s="305"/>
      <c r="BAH15" s="305"/>
      <c r="BAI15" s="305"/>
      <c r="BAJ15" s="305"/>
      <c r="BAK15" s="305"/>
      <c r="BAL15" s="305"/>
      <c r="BAM15" s="305"/>
      <c r="BAN15" s="305"/>
      <c r="BAO15" s="305"/>
      <c r="BAP15" s="305"/>
      <c r="BAQ15" s="305"/>
      <c r="BAR15" s="305"/>
      <c r="BAS15" s="305"/>
      <c r="BAT15" s="305"/>
      <c r="BAU15" s="305"/>
      <c r="BAV15" s="305"/>
      <c r="BAW15" s="305"/>
      <c r="BAX15" s="305"/>
      <c r="BAY15" s="305"/>
      <c r="BAZ15" s="305"/>
      <c r="BBA15" s="305"/>
      <c r="BBB15" s="305"/>
      <c r="BBC15" s="305"/>
      <c r="BBD15" s="305"/>
      <c r="BBE15" s="305"/>
      <c r="BBF15" s="305"/>
      <c r="BBG15" s="305"/>
      <c r="BBH15" s="305"/>
      <c r="BBI15" s="305"/>
      <c r="BBJ15" s="305"/>
      <c r="BBK15" s="305"/>
      <c r="BBL15" s="305"/>
      <c r="BBM15" s="305"/>
      <c r="BBN15" s="305"/>
      <c r="BBO15" s="305"/>
      <c r="BBP15" s="305"/>
      <c r="BBQ15" s="305"/>
      <c r="BBR15" s="305"/>
      <c r="BBS15" s="305"/>
      <c r="BBT15" s="305"/>
      <c r="BBU15" s="305"/>
      <c r="BBV15" s="305"/>
      <c r="BBW15" s="305"/>
      <c r="BBX15" s="305"/>
      <c r="BBY15" s="305"/>
      <c r="BBZ15" s="305"/>
      <c r="BCA15" s="305"/>
      <c r="BCB15" s="305"/>
      <c r="BCC15" s="305"/>
      <c r="BCD15" s="305"/>
      <c r="BCE15" s="305"/>
      <c r="BCF15" s="305"/>
      <c r="BCG15" s="305"/>
      <c r="BCH15" s="305"/>
      <c r="BCI15" s="305"/>
      <c r="BCJ15" s="305"/>
      <c r="BCK15" s="305"/>
      <c r="BCL15" s="305"/>
      <c r="BCM15" s="305"/>
      <c r="BCN15" s="305"/>
      <c r="BCO15" s="305"/>
      <c r="BCP15" s="305"/>
      <c r="BCQ15" s="305"/>
      <c r="BCR15" s="305"/>
      <c r="BCS15" s="305"/>
      <c r="BCT15" s="305"/>
      <c r="BCU15" s="305"/>
      <c r="BCV15" s="305"/>
      <c r="BCW15" s="305"/>
      <c r="BCX15" s="305"/>
      <c r="BCY15" s="305"/>
      <c r="BCZ15" s="305"/>
      <c r="BDA15" s="305"/>
      <c r="BDB15" s="305"/>
      <c r="BDC15" s="305"/>
      <c r="BDD15" s="305"/>
      <c r="BDE15" s="305"/>
      <c r="BDF15" s="305"/>
      <c r="BDG15" s="305"/>
      <c r="BDH15" s="305"/>
      <c r="BDI15" s="305"/>
      <c r="BDJ15" s="305"/>
      <c r="BDK15" s="305"/>
      <c r="BDL15" s="305"/>
      <c r="BDM15" s="305"/>
      <c r="BDN15" s="305"/>
      <c r="BDO15" s="305"/>
      <c r="BDP15" s="305"/>
      <c r="BDQ15" s="305"/>
      <c r="BDR15" s="305"/>
      <c r="BDS15" s="305"/>
      <c r="BDT15" s="305"/>
      <c r="BDU15" s="305"/>
      <c r="BDV15" s="305"/>
      <c r="BDW15" s="305"/>
      <c r="BDX15" s="305"/>
      <c r="BDY15" s="305"/>
      <c r="BDZ15" s="305"/>
      <c r="BEA15" s="305"/>
      <c r="BEB15" s="305"/>
      <c r="BEC15" s="305"/>
      <c r="BED15" s="305"/>
      <c r="BEE15" s="305"/>
      <c r="BEF15" s="305"/>
      <c r="BEG15" s="305"/>
      <c r="BEH15" s="305"/>
      <c r="BEI15" s="305"/>
      <c r="BEJ15" s="305"/>
      <c r="BEK15" s="305"/>
      <c r="BEL15" s="305"/>
      <c r="BEM15" s="305"/>
      <c r="BEN15" s="305"/>
      <c r="BEO15" s="305"/>
      <c r="BEP15" s="305"/>
      <c r="BEQ15" s="305"/>
      <c r="BER15" s="305"/>
      <c r="BES15" s="305"/>
      <c r="BET15" s="305"/>
      <c r="BEU15" s="305"/>
      <c r="BEV15" s="305"/>
      <c r="BEW15" s="305"/>
      <c r="BEX15" s="305"/>
      <c r="BEY15" s="305"/>
      <c r="BEZ15" s="305"/>
      <c r="BFA15" s="305"/>
      <c r="BFB15" s="305"/>
      <c r="BFC15" s="305"/>
      <c r="BFD15" s="305"/>
      <c r="BFE15" s="305"/>
      <c r="BFF15" s="305"/>
      <c r="BFG15" s="305"/>
      <c r="BFH15" s="305"/>
      <c r="BFI15" s="305"/>
      <c r="BFJ15" s="305"/>
      <c r="BFK15" s="305"/>
      <c r="BFL15" s="305"/>
      <c r="BFM15" s="305"/>
      <c r="BFN15" s="305"/>
      <c r="BFO15" s="305"/>
      <c r="BFP15" s="305"/>
      <c r="BFQ15" s="305"/>
      <c r="BFR15" s="305"/>
      <c r="BFS15" s="305"/>
      <c r="BFT15" s="305"/>
      <c r="BFU15" s="305"/>
      <c r="BFV15" s="305"/>
      <c r="BFW15" s="305"/>
      <c r="BFX15" s="305"/>
      <c r="BFY15" s="305"/>
      <c r="BFZ15" s="305"/>
      <c r="BGA15" s="305"/>
      <c r="BGB15" s="305"/>
      <c r="BGC15" s="305"/>
      <c r="BGD15" s="305"/>
      <c r="BGE15" s="305"/>
      <c r="BGF15" s="305"/>
      <c r="BGG15" s="305"/>
      <c r="BGH15" s="305"/>
      <c r="BGI15" s="305"/>
      <c r="BGJ15" s="305"/>
      <c r="BGK15" s="305"/>
      <c r="BGL15" s="305"/>
      <c r="BGM15" s="305"/>
      <c r="BGN15" s="305"/>
      <c r="BGO15" s="305"/>
      <c r="BGP15" s="305"/>
      <c r="BGQ15" s="305"/>
      <c r="BGR15" s="305"/>
      <c r="BGS15" s="305"/>
      <c r="BGT15" s="305"/>
      <c r="BGU15" s="305"/>
      <c r="BGV15" s="305"/>
      <c r="BGW15" s="305"/>
      <c r="BGX15" s="305"/>
      <c r="BGY15" s="305"/>
      <c r="BGZ15" s="305"/>
      <c r="BHA15" s="305"/>
      <c r="BHB15" s="305"/>
      <c r="BHC15" s="305"/>
      <c r="BHD15" s="305"/>
      <c r="BHE15" s="305"/>
      <c r="BHF15" s="305"/>
      <c r="BHG15" s="305"/>
      <c r="BHH15" s="305"/>
      <c r="BHI15" s="305"/>
      <c r="BHJ15" s="305"/>
      <c r="BHK15" s="305"/>
      <c r="BHL15" s="305"/>
      <c r="BHM15" s="305"/>
      <c r="BHN15" s="305"/>
      <c r="BHO15" s="305"/>
      <c r="BHP15" s="305"/>
      <c r="BHQ15" s="305"/>
      <c r="BHR15" s="305"/>
      <c r="BHS15" s="305"/>
      <c r="BHT15" s="305"/>
      <c r="BHU15" s="305"/>
      <c r="BHV15" s="305"/>
      <c r="BHW15" s="305"/>
      <c r="BHX15" s="305"/>
      <c r="BHY15" s="305"/>
      <c r="BHZ15" s="305"/>
      <c r="BIA15" s="305"/>
      <c r="BIB15" s="305"/>
      <c r="BIC15" s="305"/>
      <c r="BID15" s="305"/>
      <c r="BIE15" s="305"/>
      <c r="BIF15" s="305"/>
      <c r="BIG15" s="305"/>
      <c r="BIH15" s="305"/>
      <c r="BII15" s="305"/>
      <c r="BIJ15" s="305"/>
      <c r="BIK15" s="305"/>
      <c r="BIL15" s="305"/>
      <c r="BIM15" s="305"/>
      <c r="BIN15" s="305"/>
      <c r="BIO15" s="305"/>
      <c r="BIP15" s="305"/>
      <c r="BIQ15" s="305"/>
      <c r="BIR15" s="305"/>
      <c r="BIS15" s="305"/>
      <c r="BIT15" s="305"/>
      <c r="BIU15" s="305"/>
      <c r="BIV15" s="305"/>
      <c r="BIW15" s="305"/>
      <c r="BIX15" s="305"/>
      <c r="BIY15" s="305"/>
      <c r="BIZ15" s="305"/>
      <c r="BJA15" s="305"/>
      <c r="BJB15" s="305"/>
      <c r="BJC15" s="305"/>
      <c r="BJD15" s="305"/>
      <c r="BJE15" s="305"/>
      <c r="BJF15" s="305"/>
      <c r="BJG15" s="305"/>
      <c r="BJH15" s="305"/>
      <c r="BJI15" s="305"/>
      <c r="BJJ15" s="305"/>
      <c r="BJK15" s="305"/>
      <c r="BJL15" s="305"/>
      <c r="BJM15" s="305"/>
      <c r="BJN15" s="305"/>
      <c r="BJO15" s="305"/>
      <c r="BJP15" s="305"/>
      <c r="BJQ15" s="305"/>
      <c r="BJR15" s="305"/>
      <c r="BJS15" s="305"/>
      <c r="BJT15" s="305"/>
      <c r="BJU15" s="305"/>
      <c r="BJV15" s="305"/>
      <c r="BJW15" s="305"/>
      <c r="BJX15" s="305"/>
      <c r="BJY15" s="305"/>
      <c r="BJZ15" s="305"/>
      <c r="BKA15" s="305"/>
      <c r="BKB15" s="305"/>
      <c r="BKC15" s="305"/>
      <c r="BKD15" s="305"/>
      <c r="BKE15" s="305"/>
      <c r="BKF15" s="305"/>
      <c r="BKG15" s="305"/>
      <c r="BKH15" s="305"/>
      <c r="BKI15" s="305"/>
      <c r="BKJ15" s="305"/>
      <c r="BKK15" s="305"/>
      <c r="BKL15" s="305"/>
      <c r="BKM15" s="305"/>
      <c r="BKN15" s="305"/>
      <c r="BKO15" s="305"/>
      <c r="BKP15" s="305"/>
      <c r="BKQ15" s="305"/>
      <c r="BKR15" s="305"/>
      <c r="BKS15" s="305"/>
      <c r="BKT15" s="305"/>
      <c r="BKU15" s="305"/>
      <c r="BKV15" s="305"/>
      <c r="BKW15" s="305"/>
      <c r="BKX15" s="305"/>
      <c r="BKY15" s="305"/>
      <c r="BKZ15" s="305"/>
      <c r="BLA15" s="305"/>
      <c r="BLB15" s="305"/>
      <c r="BLC15" s="305"/>
      <c r="BLD15" s="305"/>
      <c r="BLE15" s="305"/>
      <c r="BLF15" s="305"/>
      <c r="BLG15" s="305"/>
      <c r="BLH15" s="305"/>
      <c r="BLI15" s="305"/>
      <c r="BLJ15" s="305"/>
      <c r="BLK15" s="305"/>
      <c r="BLL15" s="305"/>
      <c r="BLM15" s="305"/>
      <c r="BLN15" s="305"/>
      <c r="BLO15" s="305"/>
      <c r="BLP15" s="305"/>
      <c r="BLQ15" s="305"/>
      <c r="BLR15" s="305"/>
      <c r="BLS15" s="305"/>
      <c r="BLT15" s="305"/>
      <c r="BLU15" s="305"/>
      <c r="BLV15" s="305"/>
      <c r="BLW15" s="305"/>
      <c r="BLX15" s="305"/>
      <c r="BLY15" s="305"/>
      <c r="BLZ15" s="305"/>
      <c r="BMA15" s="305"/>
      <c r="BMB15" s="305"/>
      <c r="BMC15" s="305"/>
      <c r="BMD15" s="305"/>
      <c r="BME15" s="305"/>
      <c r="BMF15" s="305"/>
      <c r="BMG15" s="305"/>
      <c r="BMH15" s="305"/>
      <c r="BMI15" s="305"/>
      <c r="BMJ15" s="305"/>
      <c r="BMK15" s="305"/>
      <c r="BML15" s="305"/>
      <c r="BMM15" s="305"/>
      <c r="BMN15" s="305"/>
      <c r="BMO15" s="305"/>
      <c r="BMP15" s="305"/>
      <c r="BMQ15" s="305"/>
      <c r="BMR15" s="305"/>
      <c r="BMS15" s="305"/>
      <c r="BMT15" s="305"/>
      <c r="BMU15" s="305"/>
      <c r="BMV15" s="305"/>
      <c r="BMW15" s="305"/>
      <c r="BMX15" s="305"/>
      <c r="BMY15" s="305"/>
      <c r="BMZ15" s="305"/>
      <c r="BNA15" s="305"/>
      <c r="BNB15" s="305"/>
      <c r="BNC15" s="305"/>
      <c r="BND15" s="305"/>
      <c r="BNE15" s="305"/>
      <c r="BNF15" s="305"/>
      <c r="BNG15" s="305"/>
      <c r="BNH15" s="305"/>
      <c r="BNI15" s="305"/>
      <c r="BNJ15" s="305"/>
      <c r="BNK15" s="305"/>
      <c r="BNL15" s="305"/>
      <c r="BNM15" s="305"/>
      <c r="BNN15" s="305"/>
      <c r="BNO15" s="305"/>
      <c r="BNP15" s="305"/>
      <c r="BNQ15" s="305"/>
      <c r="BNR15" s="305"/>
      <c r="BNS15" s="305"/>
      <c r="BNT15" s="305"/>
      <c r="BNU15" s="305"/>
      <c r="BNV15" s="305"/>
      <c r="BNW15" s="305"/>
      <c r="BNX15" s="305"/>
      <c r="BNY15" s="305"/>
      <c r="BNZ15" s="305"/>
      <c r="BOA15" s="305"/>
      <c r="BOB15" s="305"/>
      <c r="BOC15" s="305"/>
      <c r="BOD15" s="305"/>
      <c r="BOE15" s="305"/>
      <c r="BOF15" s="305"/>
      <c r="BOG15" s="305"/>
      <c r="BOH15" s="305"/>
      <c r="BOI15" s="305"/>
      <c r="BOJ15" s="305"/>
      <c r="BOK15" s="305"/>
      <c r="BOL15" s="305"/>
      <c r="BOM15" s="305"/>
      <c r="BON15" s="305"/>
      <c r="BOO15" s="305"/>
      <c r="BOP15" s="305"/>
      <c r="BOQ15" s="305"/>
      <c r="BOR15" s="305"/>
      <c r="BOS15" s="305"/>
      <c r="BOT15" s="305"/>
      <c r="BOU15" s="305"/>
      <c r="BOV15" s="305"/>
      <c r="BOW15" s="305"/>
      <c r="BOX15" s="305"/>
      <c r="BOY15" s="305"/>
      <c r="BOZ15" s="305"/>
      <c r="BPA15" s="305"/>
      <c r="BPB15" s="305"/>
      <c r="BPC15" s="305"/>
      <c r="BPD15" s="305"/>
      <c r="BPE15" s="305"/>
      <c r="BPF15" s="305"/>
      <c r="BPG15" s="305"/>
      <c r="BPH15" s="305"/>
      <c r="BPI15" s="305"/>
      <c r="BPJ15" s="305"/>
      <c r="BPK15" s="305"/>
      <c r="BPL15" s="305"/>
      <c r="BPM15" s="305"/>
      <c r="BPN15" s="305"/>
      <c r="BPO15" s="305"/>
      <c r="BPP15" s="305"/>
      <c r="BPQ15" s="305"/>
      <c r="BPR15" s="305"/>
      <c r="BPS15" s="305"/>
      <c r="BPT15" s="305"/>
      <c r="BPU15" s="305"/>
      <c r="BPV15" s="305"/>
      <c r="BPW15" s="305"/>
      <c r="BPX15" s="305"/>
      <c r="BPY15" s="305"/>
      <c r="BPZ15" s="305"/>
      <c r="BQA15" s="305"/>
      <c r="BQB15" s="305"/>
      <c r="BQC15" s="305"/>
      <c r="BQD15" s="305"/>
      <c r="BQE15" s="305"/>
      <c r="BQF15" s="305"/>
      <c r="BQG15" s="305"/>
      <c r="BQH15" s="305"/>
      <c r="BQI15" s="305"/>
      <c r="BQJ15" s="305"/>
      <c r="BQK15" s="305"/>
      <c r="BQL15" s="305"/>
      <c r="BQM15" s="305"/>
      <c r="BQN15" s="305"/>
      <c r="BQO15" s="305"/>
      <c r="BQP15" s="305"/>
      <c r="BQQ15" s="305"/>
      <c r="BQR15" s="305"/>
      <c r="BQS15" s="305"/>
      <c r="BQT15" s="305"/>
      <c r="BQU15" s="305"/>
      <c r="BQV15" s="305"/>
      <c r="BQW15" s="305"/>
      <c r="BQX15" s="305"/>
      <c r="BQY15" s="305"/>
      <c r="BQZ15" s="305"/>
      <c r="BRA15" s="305"/>
      <c r="BRB15" s="305"/>
      <c r="BRC15" s="305"/>
      <c r="BRD15" s="305"/>
      <c r="BRE15" s="305"/>
      <c r="BRF15" s="305"/>
      <c r="BRG15" s="305"/>
      <c r="BRH15" s="305"/>
      <c r="BRI15" s="305"/>
      <c r="BRJ15" s="305"/>
      <c r="BRK15" s="305"/>
      <c r="BRL15" s="305"/>
      <c r="BRM15" s="305"/>
      <c r="BRN15" s="305"/>
      <c r="BRO15" s="305"/>
      <c r="BRP15" s="305"/>
      <c r="BRQ15" s="305"/>
      <c r="BRR15" s="305"/>
      <c r="BRS15" s="305"/>
      <c r="BRT15" s="305"/>
      <c r="BRU15" s="305"/>
      <c r="BRV15" s="305"/>
      <c r="BRW15" s="305"/>
      <c r="BRX15" s="305"/>
      <c r="BRY15" s="305"/>
      <c r="BRZ15" s="305"/>
      <c r="BSA15" s="305"/>
      <c r="BSB15" s="305"/>
      <c r="BSC15" s="305"/>
      <c r="BSD15" s="305"/>
      <c r="BSE15" s="305"/>
      <c r="BSF15" s="305"/>
      <c r="BSG15" s="305"/>
      <c r="BSH15" s="305"/>
      <c r="BSI15" s="305"/>
      <c r="BSJ15" s="305"/>
      <c r="BSK15" s="305"/>
      <c r="BSL15" s="305"/>
      <c r="BSM15" s="305"/>
      <c r="BSN15" s="305"/>
      <c r="BSO15" s="305"/>
      <c r="BSP15" s="305"/>
      <c r="BSQ15" s="305"/>
      <c r="BSR15" s="305"/>
      <c r="BSS15" s="305"/>
      <c r="BST15" s="305"/>
      <c r="BSU15" s="305"/>
      <c r="BSV15" s="305"/>
      <c r="BSW15" s="305"/>
      <c r="BSX15" s="305"/>
      <c r="BSY15" s="305"/>
      <c r="BSZ15" s="305"/>
      <c r="BTA15" s="305"/>
      <c r="BTB15" s="305"/>
      <c r="BTC15" s="305"/>
      <c r="BTD15" s="305"/>
      <c r="BTE15" s="305"/>
      <c r="BTF15" s="305"/>
      <c r="BTG15" s="305"/>
      <c r="BTH15" s="305"/>
      <c r="BTI15" s="305"/>
      <c r="BTJ15" s="305"/>
      <c r="BTK15" s="305"/>
      <c r="BTL15" s="305"/>
      <c r="BTM15" s="305"/>
      <c r="BTN15" s="305"/>
      <c r="BTO15" s="305"/>
      <c r="BTP15" s="305"/>
      <c r="BTQ15" s="305"/>
      <c r="BTR15" s="305"/>
      <c r="BTS15" s="305"/>
      <c r="BTT15" s="305"/>
      <c r="BTU15" s="305"/>
      <c r="BTV15" s="305"/>
      <c r="BTW15" s="305"/>
      <c r="BTX15" s="305"/>
      <c r="BTY15" s="305"/>
      <c r="BTZ15" s="305"/>
      <c r="BUA15" s="305"/>
      <c r="BUB15" s="305"/>
      <c r="BUC15" s="305"/>
      <c r="BUD15" s="305"/>
      <c r="BUE15" s="305"/>
      <c r="BUF15" s="305"/>
      <c r="BUG15" s="305"/>
      <c r="BUH15" s="305"/>
      <c r="BUI15" s="305"/>
      <c r="BUJ15" s="305"/>
      <c r="BUK15" s="305"/>
      <c r="BUL15" s="305"/>
      <c r="BUM15" s="305"/>
      <c r="BUN15" s="305"/>
      <c r="BUO15" s="305"/>
      <c r="BUP15" s="305"/>
      <c r="BUQ15" s="305"/>
      <c r="BUR15" s="305"/>
      <c r="BUS15" s="305"/>
      <c r="BUT15" s="305"/>
      <c r="BUU15" s="305"/>
      <c r="BUV15" s="305"/>
      <c r="BUW15" s="305"/>
      <c r="BUX15" s="305"/>
      <c r="BUY15" s="305"/>
      <c r="BUZ15" s="305"/>
      <c r="BVA15" s="305"/>
      <c r="BVB15" s="305"/>
      <c r="BVC15" s="305"/>
      <c r="BVD15" s="305"/>
      <c r="BVE15" s="305"/>
      <c r="BVF15" s="305"/>
      <c r="BVG15" s="305"/>
      <c r="BVH15" s="305"/>
      <c r="BVI15" s="305"/>
      <c r="BVJ15" s="305"/>
      <c r="BVK15" s="305"/>
      <c r="BVL15" s="305"/>
      <c r="BVM15" s="305"/>
      <c r="BVN15" s="305"/>
      <c r="BVO15" s="305"/>
      <c r="BVP15" s="305"/>
      <c r="BVQ15" s="305"/>
      <c r="BVR15" s="305"/>
      <c r="BVS15" s="305"/>
      <c r="BVT15" s="305"/>
      <c r="BVU15" s="305"/>
      <c r="BVV15" s="305"/>
      <c r="BVW15" s="305"/>
      <c r="BVX15" s="305"/>
      <c r="BVY15" s="305"/>
      <c r="BVZ15" s="305"/>
      <c r="BWA15" s="305"/>
      <c r="BWB15" s="305"/>
      <c r="BWC15" s="305"/>
      <c r="BWD15" s="305"/>
      <c r="BWE15" s="305"/>
      <c r="BWF15" s="305"/>
      <c r="BWG15" s="305"/>
      <c r="BWH15" s="305"/>
      <c r="BWI15" s="305"/>
      <c r="BWJ15" s="305"/>
      <c r="BWK15" s="305"/>
      <c r="BWL15" s="305"/>
      <c r="BWM15" s="305"/>
      <c r="BWN15" s="305"/>
      <c r="BWO15" s="305"/>
      <c r="BWP15" s="305"/>
      <c r="BWQ15" s="305"/>
      <c r="BWR15" s="305"/>
      <c r="BWS15" s="305"/>
      <c r="BWT15" s="305"/>
      <c r="BWU15" s="305"/>
      <c r="BWV15" s="305"/>
      <c r="BWW15" s="305"/>
      <c r="BWX15" s="305"/>
      <c r="BWY15" s="305"/>
      <c r="BWZ15" s="305"/>
      <c r="BXA15" s="305"/>
      <c r="BXB15" s="305"/>
      <c r="BXC15" s="305"/>
      <c r="BXD15" s="305"/>
      <c r="BXE15" s="305"/>
      <c r="BXF15" s="305"/>
      <c r="BXG15" s="305"/>
      <c r="BXH15" s="305"/>
      <c r="BXI15" s="305"/>
      <c r="BXJ15" s="305"/>
      <c r="BXK15" s="305"/>
      <c r="BXL15" s="305"/>
      <c r="BXM15" s="305"/>
      <c r="BXN15" s="305"/>
      <c r="BXO15" s="305"/>
      <c r="BXP15" s="305"/>
      <c r="BXQ15" s="305"/>
      <c r="BXR15" s="305"/>
      <c r="BXS15" s="305"/>
      <c r="BXT15" s="305"/>
      <c r="BXU15" s="305"/>
      <c r="BXV15" s="305"/>
      <c r="BXW15" s="305"/>
      <c r="BXX15" s="305"/>
      <c r="BXY15" s="305"/>
      <c r="BXZ15" s="305"/>
      <c r="BYA15" s="305"/>
      <c r="BYB15" s="305"/>
      <c r="BYC15" s="305"/>
      <c r="BYD15" s="305"/>
      <c r="BYE15" s="305"/>
      <c r="BYF15" s="305"/>
      <c r="BYG15" s="305"/>
      <c r="BYH15" s="305"/>
      <c r="BYI15" s="305"/>
      <c r="BYJ15" s="305"/>
      <c r="BYK15" s="305"/>
      <c r="BYL15" s="305"/>
      <c r="BYM15" s="305"/>
      <c r="BYN15" s="305"/>
      <c r="BYO15" s="305"/>
      <c r="BYP15" s="305"/>
      <c r="BYQ15" s="305"/>
    </row>
    <row r="16" spans="1:2019" s="301" customFormat="1" ht="15" hidden="1" customHeight="1" x14ac:dyDescent="0.3">
      <c r="A16" s="631"/>
      <c r="B16" s="282" t="s">
        <v>684</v>
      </c>
      <c r="C16" s="630">
        <v>0</v>
      </c>
      <c r="D16" s="631"/>
      <c r="E16" s="631"/>
      <c r="F16" s="631"/>
      <c r="G16" s="282" t="s">
        <v>1009</v>
      </c>
      <c r="H16" s="670"/>
      <c r="I16" s="671"/>
      <c r="J16" s="671"/>
      <c r="K16" s="671"/>
      <c r="L16" s="303"/>
      <c r="M16" s="631"/>
      <c r="N16" s="631"/>
      <c r="O16" s="282" t="s">
        <v>9</v>
      </c>
      <c r="P16" s="630">
        <v>-1</v>
      </c>
      <c r="Q16" s="317"/>
      <c r="R16" s="305"/>
      <c r="S16" s="306"/>
      <c r="T16" s="306"/>
      <c r="U16" s="305"/>
      <c r="V16" s="305"/>
      <c r="W16" s="305"/>
      <c r="X16" s="305"/>
      <c r="Y16" s="306"/>
      <c r="Z16" s="317"/>
      <c r="AA16" s="317"/>
      <c r="AB16" s="631"/>
      <c r="AC16" s="282" t="s">
        <v>726</v>
      </c>
      <c r="AD16" s="630">
        <v>-1</v>
      </c>
      <c r="AE16" s="311"/>
      <c r="AF16" s="311"/>
      <c r="AG16" s="310"/>
      <c r="AH16" s="311"/>
      <c r="AI16" s="311"/>
      <c r="AJ16" s="311"/>
      <c r="AK16" s="311"/>
      <c r="AL16" s="631"/>
      <c r="AM16" s="631"/>
      <c r="AN16" s="631"/>
      <c r="AO16" s="631"/>
      <c r="AP16" s="631"/>
      <c r="AQ16" s="631"/>
      <c r="AR16" s="305"/>
      <c r="AS16" s="305"/>
      <c r="AT16" s="305"/>
      <c r="AU16" s="305"/>
      <c r="AV16" s="305"/>
      <c r="AW16" s="305"/>
      <c r="AX16" s="305"/>
      <c r="AY16" s="305"/>
      <c r="AZ16" s="305"/>
      <c r="BA16" s="305"/>
      <c r="BB16" s="305"/>
      <c r="BC16" s="305"/>
      <c r="BD16" s="305"/>
      <c r="BE16" s="305"/>
      <c r="BF16" s="305"/>
      <c r="BG16" s="305"/>
      <c r="BH16" s="305"/>
      <c r="BI16" s="305"/>
      <c r="BJ16" s="305"/>
      <c r="BK16" s="305"/>
      <c r="BL16" s="305"/>
      <c r="BM16" s="305"/>
      <c r="BN16" s="305"/>
      <c r="BO16" s="305"/>
      <c r="BP16" s="305"/>
      <c r="BQ16" s="305"/>
      <c r="BR16" s="305"/>
      <c r="BS16" s="305"/>
      <c r="BT16" s="305"/>
      <c r="BU16" s="305"/>
      <c r="BV16" s="305"/>
      <c r="BW16" s="305"/>
      <c r="BX16" s="305"/>
      <c r="BY16" s="305"/>
      <c r="BZ16" s="305"/>
      <c r="CA16" s="305"/>
      <c r="CB16" s="305"/>
      <c r="CC16" s="305"/>
      <c r="CD16" s="305"/>
      <c r="CE16" s="305"/>
      <c r="CF16" s="305"/>
      <c r="CG16" s="305"/>
      <c r="CH16" s="305"/>
      <c r="CI16" s="305"/>
      <c r="CJ16" s="305"/>
      <c r="CK16" s="305"/>
      <c r="CL16" s="305"/>
      <c r="CM16" s="305"/>
      <c r="CN16" s="305"/>
      <c r="CO16" s="305"/>
      <c r="CP16" s="305"/>
      <c r="CQ16" s="305"/>
      <c r="CR16" s="305"/>
      <c r="CS16" s="305"/>
      <c r="CT16" s="305"/>
      <c r="CU16" s="305"/>
      <c r="CV16" s="305"/>
      <c r="CW16" s="305"/>
      <c r="CX16" s="305"/>
      <c r="CY16" s="305"/>
      <c r="CZ16" s="305"/>
      <c r="DA16" s="305"/>
      <c r="DB16" s="305"/>
      <c r="DC16" s="305"/>
      <c r="DD16" s="305"/>
      <c r="DE16" s="305"/>
      <c r="DF16" s="305"/>
      <c r="DG16" s="305"/>
      <c r="DH16" s="305"/>
      <c r="DI16" s="305"/>
      <c r="DJ16" s="305"/>
      <c r="DK16" s="305"/>
      <c r="DL16" s="305"/>
      <c r="DM16" s="305"/>
      <c r="DN16" s="305"/>
      <c r="DO16" s="305"/>
      <c r="DP16" s="305"/>
      <c r="DQ16" s="305"/>
      <c r="DR16" s="305"/>
      <c r="DS16" s="305"/>
      <c r="DT16" s="305"/>
      <c r="DU16" s="305"/>
      <c r="DV16" s="305"/>
      <c r="DW16" s="305"/>
      <c r="DX16" s="305"/>
      <c r="DY16" s="305"/>
      <c r="DZ16" s="305"/>
      <c r="EA16" s="305"/>
      <c r="EB16" s="305"/>
      <c r="EC16" s="305"/>
      <c r="ED16" s="305"/>
      <c r="EE16" s="305"/>
      <c r="EF16" s="305"/>
      <c r="EG16" s="305"/>
      <c r="EH16" s="305"/>
      <c r="EI16" s="305"/>
      <c r="EJ16" s="305"/>
      <c r="EK16" s="305"/>
      <c r="EL16" s="305"/>
      <c r="EM16" s="305"/>
      <c r="EN16" s="305"/>
      <c r="EO16" s="305"/>
      <c r="EP16" s="305"/>
      <c r="EQ16" s="305"/>
      <c r="ER16" s="305"/>
      <c r="ES16" s="305"/>
      <c r="ET16" s="305"/>
      <c r="EU16" s="305"/>
      <c r="EV16" s="305"/>
      <c r="EW16" s="305"/>
      <c r="EX16" s="305"/>
      <c r="EY16" s="305"/>
      <c r="EZ16" s="305"/>
      <c r="FA16" s="305"/>
      <c r="FB16" s="305"/>
      <c r="FC16" s="305"/>
      <c r="FD16" s="305"/>
      <c r="FE16" s="305"/>
      <c r="FF16" s="305"/>
      <c r="FG16" s="305"/>
      <c r="FH16" s="305"/>
      <c r="FI16" s="305"/>
      <c r="FJ16" s="305"/>
      <c r="FK16" s="305"/>
      <c r="FL16" s="305"/>
      <c r="FM16" s="305"/>
      <c r="FN16" s="305"/>
      <c r="FO16" s="305"/>
      <c r="FP16" s="305"/>
      <c r="FQ16" s="305"/>
      <c r="FR16" s="305"/>
      <c r="FS16" s="305"/>
      <c r="FT16" s="305"/>
      <c r="FU16" s="305"/>
      <c r="FV16" s="305"/>
      <c r="FW16" s="305"/>
      <c r="FX16" s="305"/>
      <c r="FY16" s="305"/>
      <c r="FZ16" s="305"/>
      <c r="GA16" s="305"/>
      <c r="GB16" s="305"/>
      <c r="GC16" s="305"/>
      <c r="GD16" s="305"/>
      <c r="GE16" s="305"/>
      <c r="GF16" s="305"/>
      <c r="GG16" s="305"/>
      <c r="GH16" s="305"/>
      <c r="GI16" s="305"/>
      <c r="GJ16" s="305"/>
      <c r="GK16" s="305"/>
      <c r="GL16" s="305"/>
      <c r="GM16" s="305"/>
      <c r="GN16" s="305"/>
      <c r="GO16" s="305"/>
      <c r="GP16" s="305"/>
      <c r="GQ16" s="305"/>
      <c r="GR16" s="305"/>
      <c r="GS16" s="305"/>
      <c r="GT16" s="305"/>
      <c r="GU16" s="305"/>
      <c r="GV16" s="305"/>
      <c r="GW16" s="305"/>
      <c r="GX16" s="305"/>
      <c r="GY16" s="305"/>
      <c r="GZ16" s="305"/>
      <c r="HA16" s="305"/>
      <c r="HB16" s="305"/>
      <c r="HC16" s="305"/>
      <c r="HD16" s="305"/>
      <c r="HE16" s="305"/>
      <c r="HF16" s="305"/>
      <c r="HG16" s="305"/>
      <c r="HH16" s="305"/>
      <c r="HI16" s="305"/>
      <c r="HJ16" s="305"/>
      <c r="HK16" s="305"/>
      <c r="HL16" s="305"/>
      <c r="HM16" s="305"/>
      <c r="HN16" s="305"/>
      <c r="HO16" s="305"/>
      <c r="HP16" s="305"/>
      <c r="HQ16" s="305"/>
      <c r="HR16" s="305"/>
      <c r="HS16" s="305"/>
      <c r="HT16" s="305"/>
      <c r="HU16" s="305"/>
      <c r="HV16" s="305"/>
      <c r="HW16" s="305"/>
      <c r="HX16" s="305"/>
      <c r="HY16" s="305"/>
      <c r="HZ16" s="305"/>
      <c r="IA16" s="305"/>
      <c r="IB16" s="305"/>
      <c r="IC16" s="305"/>
      <c r="ID16" s="305"/>
      <c r="IE16" s="305"/>
      <c r="IF16" s="305"/>
      <c r="IG16" s="305"/>
      <c r="IH16" s="305"/>
      <c r="II16" s="305"/>
      <c r="IJ16" s="305"/>
      <c r="IK16" s="305"/>
      <c r="IL16" s="305"/>
      <c r="IM16" s="305"/>
      <c r="IN16" s="305"/>
      <c r="IO16" s="305"/>
      <c r="IP16" s="305"/>
      <c r="IQ16" s="305"/>
      <c r="IR16" s="305"/>
      <c r="IS16" s="305"/>
      <c r="IT16" s="305"/>
      <c r="IU16" s="305"/>
      <c r="IV16" s="305"/>
      <c r="IW16" s="305"/>
      <c r="IX16" s="305"/>
      <c r="IY16" s="305"/>
      <c r="IZ16" s="305"/>
      <c r="JA16" s="305"/>
      <c r="JB16" s="305"/>
      <c r="JC16" s="305"/>
      <c r="JD16" s="305"/>
      <c r="JE16" s="305"/>
      <c r="JF16" s="305"/>
      <c r="JG16" s="305"/>
      <c r="JH16" s="305"/>
      <c r="JI16" s="305"/>
      <c r="JJ16" s="305"/>
      <c r="JK16" s="305"/>
      <c r="JL16" s="305"/>
      <c r="JM16" s="305"/>
      <c r="JN16" s="305"/>
      <c r="JO16" s="305"/>
      <c r="JP16" s="305"/>
      <c r="JQ16" s="305"/>
      <c r="JR16" s="305"/>
      <c r="JS16" s="305"/>
      <c r="JT16" s="305"/>
      <c r="JU16" s="305"/>
      <c r="JV16" s="305"/>
      <c r="JW16" s="305"/>
      <c r="JX16" s="305"/>
      <c r="JY16" s="305"/>
      <c r="JZ16" s="305"/>
      <c r="KA16" s="305"/>
      <c r="KB16" s="305"/>
      <c r="KC16" s="305"/>
      <c r="KD16" s="305"/>
      <c r="KE16" s="305"/>
      <c r="KF16" s="305"/>
      <c r="KG16" s="305"/>
      <c r="KH16" s="305"/>
      <c r="KI16" s="305"/>
      <c r="KJ16" s="305"/>
      <c r="KK16" s="305"/>
      <c r="KL16" s="305"/>
      <c r="KM16" s="305"/>
      <c r="KN16" s="305"/>
      <c r="KO16" s="305"/>
      <c r="KP16" s="305"/>
      <c r="KQ16" s="305"/>
      <c r="KR16" s="305"/>
      <c r="KS16" s="305"/>
      <c r="KT16" s="305"/>
      <c r="KU16" s="305"/>
      <c r="KV16" s="305"/>
      <c r="KW16" s="305"/>
      <c r="KX16" s="305"/>
      <c r="KY16" s="305"/>
      <c r="KZ16" s="305"/>
      <c r="LA16" s="305"/>
      <c r="LB16" s="305"/>
      <c r="LC16" s="305"/>
      <c r="LD16" s="305"/>
      <c r="LE16" s="305"/>
      <c r="LF16" s="305"/>
      <c r="LG16" s="305"/>
      <c r="LH16" s="305"/>
      <c r="LI16" s="305"/>
      <c r="LJ16" s="305"/>
      <c r="LK16" s="305"/>
      <c r="LL16" s="305"/>
      <c r="LM16" s="305"/>
      <c r="LN16" s="305"/>
      <c r="LO16" s="305"/>
      <c r="LP16" s="305"/>
      <c r="LQ16" s="305"/>
      <c r="LR16" s="305"/>
      <c r="LS16" s="305"/>
      <c r="LT16" s="305"/>
      <c r="LU16" s="305"/>
      <c r="LV16" s="305"/>
      <c r="LW16" s="305"/>
      <c r="LX16" s="305"/>
      <c r="LY16" s="305"/>
      <c r="LZ16" s="305"/>
      <c r="MA16" s="305"/>
      <c r="MB16" s="305"/>
      <c r="MC16" s="305"/>
      <c r="MD16" s="305"/>
      <c r="ME16" s="305"/>
      <c r="MF16" s="305"/>
      <c r="MG16" s="305"/>
      <c r="MH16" s="305"/>
      <c r="MI16" s="305"/>
      <c r="MJ16" s="305"/>
      <c r="MK16" s="305"/>
      <c r="ML16" s="305"/>
      <c r="MM16" s="305"/>
      <c r="MN16" s="305"/>
      <c r="MO16" s="305"/>
      <c r="MP16" s="305"/>
      <c r="MQ16" s="305"/>
      <c r="MR16" s="305"/>
      <c r="MS16" s="305"/>
      <c r="MT16" s="305"/>
      <c r="MU16" s="305"/>
      <c r="MV16" s="305"/>
      <c r="MW16" s="305"/>
      <c r="MX16" s="305"/>
      <c r="MY16" s="305"/>
      <c r="MZ16" s="305"/>
      <c r="NA16" s="305"/>
      <c r="NB16" s="305"/>
      <c r="NC16" s="305"/>
      <c r="ND16" s="305"/>
      <c r="NE16" s="305"/>
      <c r="NF16" s="305"/>
      <c r="NG16" s="305"/>
      <c r="NH16" s="305"/>
      <c r="NI16" s="305"/>
      <c r="NJ16" s="305"/>
      <c r="NK16" s="305"/>
      <c r="NL16" s="305"/>
      <c r="NM16" s="305"/>
      <c r="NN16" s="305"/>
      <c r="NO16" s="305"/>
      <c r="NP16" s="305"/>
      <c r="NQ16" s="305"/>
      <c r="NR16" s="305"/>
      <c r="NS16" s="305"/>
      <c r="NT16" s="305"/>
      <c r="NU16" s="305"/>
      <c r="NV16" s="305"/>
      <c r="NW16" s="305"/>
      <c r="NX16" s="305"/>
      <c r="NY16" s="305"/>
      <c r="NZ16" s="305"/>
      <c r="OA16" s="305"/>
      <c r="OB16" s="305"/>
      <c r="OC16" s="305"/>
      <c r="OD16" s="305"/>
      <c r="OE16" s="305"/>
      <c r="OF16" s="305"/>
      <c r="OG16" s="305"/>
      <c r="OH16" s="305"/>
      <c r="OI16" s="305"/>
      <c r="OJ16" s="305"/>
      <c r="OK16" s="305"/>
      <c r="OL16" s="305"/>
      <c r="OM16" s="305"/>
      <c r="ON16" s="305"/>
      <c r="OO16" s="305"/>
      <c r="OP16" s="305"/>
      <c r="OQ16" s="305"/>
      <c r="OR16" s="305"/>
      <c r="OS16" s="305"/>
      <c r="OT16" s="305"/>
      <c r="OU16" s="305"/>
      <c r="OV16" s="305"/>
      <c r="OW16" s="305"/>
      <c r="OX16" s="305"/>
      <c r="OY16" s="305"/>
      <c r="OZ16" s="305"/>
      <c r="PA16" s="305"/>
      <c r="PB16" s="305"/>
      <c r="PC16" s="305"/>
      <c r="PD16" s="305"/>
      <c r="PE16" s="305"/>
      <c r="PF16" s="305"/>
      <c r="PG16" s="305"/>
      <c r="PH16" s="305"/>
      <c r="PI16" s="305"/>
      <c r="PJ16" s="305"/>
      <c r="PK16" s="305"/>
      <c r="PL16" s="305"/>
      <c r="PM16" s="305"/>
      <c r="PN16" s="305"/>
      <c r="PO16" s="305"/>
      <c r="PP16" s="305"/>
      <c r="PQ16" s="305"/>
      <c r="PR16" s="305"/>
      <c r="PS16" s="305"/>
      <c r="PT16" s="305"/>
      <c r="PU16" s="305"/>
      <c r="PV16" s="305"/>
      <c r="PW16" s="305"/>
      <c r="PX16" s="305"/>
      <c r="PY16" s="305"/>
      <c r="PZ16" s="305"/>
      <c r="QA16" s="305"/>
      <c r="QB16" s="305"/>
      <c r="QC16" s="305"/>
      <c r="QD16" s="305"/>
      <c r="QE16" s="305"/>
      <c r="QF16" s="305"/>
      <c r="QG16" s="305"/>
      <c r="QH16" s="305"/>
      <c r="QI16" s="305"/>
      <c r="QJ16" s="305"/>
      <c r="QK16" s="305"/>
      <c r="QL16" s="305"/>
      <c r="QM16" s="305"/>
      <c r="QN16" s="305"/>
      <c r="QO16" s="305"/>
      <c r="QP16" s="305"/>
      <c r="QQ16" s="305"/>
      <c r="QR16" s="305"/>
      <c r="QS16" s="305"/>
      <c r="QT16" s="305"/>
      <c r="QU16" s="305"/>
      <c r="QV16" s="305"/>
      <c r="QW16" s="305"/>
      <c r="QX16" s="305"/>
      <c r="QY16" s="305"/>
      <c r="QZ16" s="305"/>
      <c r="RA16" s="305"/>
      <c r="RB16" s="305"/>
      <c r="RC16" s="305"/>
      <c r="RD16" s="305"/>
      <c r="RE16" s="305"/>
      <c r="RF16" s="305"/>
      <c r="RG16" s="305"/>
      <c r="RH16" s="305"/>
      <c r="RI16" s="305"/>
      <c r="RJ16" s="305"/>
      <c r="RK16" s="305"/>
      <c r="RL16" s="305"/>
      <c r="RM16" s="305"/>
      <c r="RN16" s="305"/>
      <c r="RO16" s="305"/>
      <c r="RP16" s="305"/>
      <c r="RQ16" s="305"/>
      <c r="RR16" s="305"/>
      <c r="RS16" s="305"/>
      <c r="RT16" s="305"/>
      <c r="RU16" s="305"/>
      <c r="RV16" s="305"/>
      <c r="RW16" s="305"/>
      <c r="RX16" s="305"/>
      <c r="RY16" s="305"/>
      <c r="RZ16" s="305"/>
      <c r="SA16" s="305"/>
      <c r="SB16" s="305"/>
      <c r="SC16" s="305"/>
      <c r="SD16" s="305"/>
      <c r="SE16" s="305"/>
      <c r="SF16" s="305"/>
      <c r="SG16" s="305"/>
      <c r="SH16" s="305"/>
      <c r="SI16" s="305"/>
      <c r="SJ16" s="305"/>
      <c r="SK16" s="305"/>
      <c r="SL16" s="305"/>
      <c r="SM16" s="305"/>
      <c r="SN16" s="305"/>
      <c r="SO16" s="305"/>
      <c r="SP16" s="305"/>
      <c r="SQ16" s="305"/>
      <c r="SR16" s="305"/>
      <c r="SS16" s="305"/>
      <c r="ST16" s="305"/>
      <c r="SU16" s="305"/>
      <c r="SV16" s="305"/>
      <c r="SW16" s="305"/>
      <c r="SX16" s="305"/>
      <c r="SY16" s="305"/>
      <c r="SZ16" s="305"/>
      <c r="TA16" s="305"/>
      <c r="TB16" s="305"/>
      <c r="TC16" s="305"/>
      <c r="TD16" s="305"/>
      <c r="TE16" s="305"/>
      <c r="TF16" s="305"/>
      <c r="TG16" s="305"/>
      <c r="TH16" s="305"/>
      <c r="TI16" s="305"/>
      <c r="TJ16" s="305"/>
      <c r="TK16" s="305"/>
      <c r="TL16" s="305"/>
      <c r="TM16" s="305"/>
      <c r="TN16" s="305"/>
      <c r="TO16" s="305"/>
      <c r="TP16" s="305"/>
      <c r="TQ16" s="305"/>
      <c r="TR16" s="305"/>
      <c r="TS16" s="305"/>
      <c r="TT16" s="305"/>
      <c r="TU16" s="305"/>
      <c r="TV16" s="305"/>
      <c r="TW16" s="305"/>
      <c r="TX16" s="305"/>
      <c r="TY16" s="305"/>
      <c r="TZ16" s="305"/>
      <c r="UA16" s="305"/>
      <c r="UB16" s="305"/>
      <c r="UC16" s="305"/>
      <c r="UD16" s="305"/>
      <c r="UE16" s="305"/>
      <c r="UF16" s="305"/>
      <c r="UG16" s="305"/>
      <c r="UH16" s="305"/>
      <c r="UI16" s="305"/>
      <c r="UJ16" s="305"/>
      <c r="UK16" s="305"/>
      <c r="UL16" s="305"/>
      <c r="UM16" s="305"/>
      <c r="UN16" s="305"/>
      <c r="UO16" s="305"/>
      <c r="UP16" s="305"/>
      <c r="UQ16" s="305"/>
      <c r="UR16" s="305"/>
      <c r="US16" s="305"/>
      <c r="UT16" s="305"/>
      <c r="UU16" s="305"/>
      <c r="UV16" s="305"/>
      <c r="UW16" s="305"/>
      <c r="UX16" s="305"/>
      <c r="UY16" s="305"/>
      <c r="UZ16" s="305"/>
      <c r="VA16" s="305"/>
      <c r="VB16" s="305"/>
      <c r="VC16" s="305"/>
      <c r="VD16" s="305"/>
      <c r="VE16" s="305"/>
      <c r="VF16" s="305"/>
      <c r="VG16" s="305"/>
      <c r="VH16" s="305"/>
      <c r="VI16" s="305"/>
      <c r="VJ16" s="305"/>
      <c r="VK16" s="305"/>
      <c r="VL16" s="305"/>
      <c r="VM16" s="305"/>
      <c r="VN16" s="305"/>
      <c r="VO16" s="305"/>
      <c r="VP16" s="305"/>
      <c r="VQ16" s="305"/>
      <c r="VR16" s="305"/>
      <c r="VS16" s="305"/>
      <c r="VT16" s="305"/>
      <c r="VU16" s="305"/>
      <c r="VV16" s="305"/>
      <c r="VW16" s="305"/>
      <c r="VX16" s="305"/>
      <c r="VY16" s="305"/>
      <c r="VZ16" s="305"/>
      <c r="WA16" s="305"/>
      <c r="WB16" s="305"/>
      <c r="WC16" s="305"/>
      <c r="WD16" s="305"/>
      <c r="WE16" s="305"/>
      <c r="WF16" s="305"/>
      <c r="WG16" s="305"/>
      <c r="WH16" s="305"/>
      <c r="WI16" s="305"/>
      <c r="WJ16" s="305"/>
      <c r="WK16" s="305"/>
      <c r="WL16" s="305"/>
      <c r="WM16" s="305"/>
      <c r="WN16" s="305"/>
      <c r="WO16" s="305"/>
      <c r="WP16" s="305"/>
      <c r="WQ16" s="305"/>
      <c r="WR16" s="305"/>
      <c r="WS16" s="305"/>
      <c r="WT16" s="305"/>
      <c r="WU16" s="305"/>
      <c r="WV16" s="305"/>
      <c r="WW16" s="305"/>
      <c r="WX16" s="305"/>
      <c r="WY16" s="305"/>
      <c r="WZ16" s="305"/>
      <c r="XA16" s="305"/>
      <c r="XB16" s="305"/>
      <c r="XC16" s="305"/>
      <c r="XD16" s="305"/>
      <c r="XE16" s="305"/>
      <c r="XF16" s="305"/>
      <c r="XG16" s="305"/>
      <c r="XH16" s="305"/>
      <c r="XI16" s="305"/>
      <c r="XJ16" s="305"/>
      <c r="XK16" s="305"/>
      <c r="XL16" s="305"/>
      <c r="XM16" s="305"/>
      <c r="XN16" s="305"/>
      <c r="XO16" s="305"/>
      <c r="XP16" s="305"/>
      <c r="XQ16" s="305"/>
      <c r="XR16" s="305"/>
      <c r="XS16" s="305"/>
      <c r="XT16" s="305"/>
      <c r="XU16" s="305"/>
      <c r="XV16" s="305"/>
      <c r="XW16" s="305"/>
      <c r="XX16" s="305"/>
      <c r="XY16" s="305"/>
      <c r="XZ16" s="305"/>
      <c r="YA16" s="305"/>
      <c r="YB16" s="305"/>
      <c r="YC16" s="305"/>
      <c r="YD16" s="305"/>
      <c r="YE16" s="305"/>
      <c r="YF16" s="305"/>
      <c r="YG16" s="305"/>
      <c r="YH16" s="305"/>
      <c r="YI16" s="305"/>
      <c r="YJ16" s="305"/>
      <c r="YK16" s="305"/>
      <c r="YL16" s="305"/>
      <c r="YM16" s="305"/>
      <c r="YN16" s="305"/>
      <c r="YO16" s="305"/>
      <c r="YP16" s="305"/>
      <c r="YQ16" s="305"/>
      <c r="YR16" s="305"/>
      <c r="YS16" s="305"/>
      <c r="YT16" s="305"/>
      <c r="YU16" s="305"/>
      <c r="YV16" s="305"/>
      <c r="YW16" s="305"/>
      <c r="YX16" s="305"/>
      <c r="YY16" s="305"/>
      <c r="YZ16" s="305"/>
      <c r="ZA16" s="305"/>
      <c r="ZB16" s="305"/>
      <c r="ZC16" s="305"/>
      <c r="ZD16" s="305"/>
      <c r="ZE16" s="305"/>
      <c r="ZF16" s="305"/>
      <c r="ZG16" s="305"/>
      <c r="ZH16" s="305"/>
      <c r="ZI16" s="305"/>
      <c r="ZJ16" s="305"/>
      <c r="ZK16" s="305"/>
      <c r="ZL16" s="305"/>
      <c r="ZM16" s="305"/>
      <c r="ZN16" s="305"/>
      <c r="ZO16" s="305"/>
      <c r="ZP16" s="305"/>
      <c r="ZQ16" s="305"/>
      <c r="ZR16" s="305"/>
      <c r="ZS16" s="305"/>
      <c r="ZT16" s="305"/>
      <c r="ZU16" s="305"/>
      <c r="ZV16" s="305"/>
      <c r="ZW16" s="305"/>
      <c r="ZX16" s="305"/>
      <c r="ZY16" s="305"/>
      <c r="ZZ16" s="305"/>
      <c r="AAA16" s="305"/>
      <c r="AAB16" s="305"/>
      <c r="AAC16" s="305"/>
      <c r="AAD16" s="305"/>
      <c r="AAE16" s="305"/>
      <c r="AAF16" s="305"/>
      <c r="AAG16" s="305"/>
      <c r="AAH16" s="305"/>
      <c r="AAI16" s="305"/>
      <c r="AAJ16" s="305"/>
      <c r="AAK16" s="305"/>
      <c r="AAL16" s="305"/>
      <c r="AAM16" s="305"/>
      <c r="AAN16" s="305"/>
      <c r="AAO16" s="305"/>
      <c r="AAP16" s="305"/>
      <c r="AAQ16" s="305"/>
      <c r="AAR16" s="305"/>
      <c r="AAS16" s="305"/>
      <c r="AAT16" s="305"/>
      <c r="AAU16" s="305"/>
      <c r="AAV16" s="305"/>
      <c r="AAW16" s="305"/>
      <c r="AAX16" s="305"/>
      <c r="AAY16" s="305"/>
      <c r="AAZ16" s="305"/>
      <c r="ABA16" s="305"/>
      <c r="ABB16" s="305"/>
      <c r="ABC16" s="305"/>
      <c r="ABD16" s="305"/>
      <c r="ABE16" s="305"/>
      <c r="ABF16" s="305"/>
      <c r="ABG16" s="305"/>
      <c r="ABH16" s="305"/>
      <c r="ABI16" s="305"/>
      <c r="ABJ16" s="305"/>
      <c r="ABK16" s="305"/>
      <c r="ABL16" s="305"/>
      <c r="ABM16" s="305"/>
      <c r="ABN16" s="305"/>
      <c r="ABO16" s="305"/>
      <c r="ABP16" s="305"/>
      <c r="ABQ16" s="305"/>
      <c r="ABR16" s="305"/>
      <c r="ABS16" s="305"/>
      <c r="ABT16" s="305"/>
      <c r="ABU16" s="305"/>
      <c r="ABV16" s="305"/>
      <c r="ABW16" s="305"/>
      <c r="ABX16" s="305"/>
      <c r="ABY16" s="305"/>
      <c r="ABZ16" s="305"/>
      <c r="ACA16" s="305"/>
      <c r="ACB16" s="305"/>
      <c r="ACC16" s="305"/>
      <c r="ACD16" s="305"/>
      <c r="ACE16" s="305"/>
      <c r="ACF16" s="305"/>
      <c r="ACG16" s="305"/>
      <c r="ACH16" s="305"/>
      <c r="ACI16" s="305"/>
      <c r="ACJ16" s="305"/>
      <c r="ACK16" s="305"/>
      <c r="ACL16" s="305"/>
      <c r="ACM16" s="305"/>
      <c r="ACN16" s="305"/>
      <c r="ACO16" s="305"/>
      <c r="ACP16" s="305"/>
      <c r="ACQ16" s="305"/>
      <c r="ACR16" s="305"/>
      <c r="ACS16" s="305"/>
      <c r="ACT16" s="305"/>
      <c r="ACU16" s="305"/>
      <c r="ACV16" s="305"/>
      <c r="ACW16" s="305"/>
      <c r="ACX16" s="305"/>
      <c r="ACY16" s="305"/>
      <c r="ACZ16" s="305"/>
      <c r="ADA16" s="305"/>
      <c r="ADB16" s="305"/>
      <c r="ADC16" s="305"/>
      <c r="ADD16" s="305"/>
      <c r="ADE16" s="305"/>
      <c r="ADF16" s="305"/>
      <c r="ADG16" s="305"/>
      <c r="ADH16" s="305"/>
      <c r="ADI16" s="305"/>
      <c r="ADJ16" s="305"/>
      <c r="ADK16" s="305"/>
      <c r="ADL16" s="305"/>
      <c r="ADM16" s="305"/>
      <c r="ADN16" s="305"/>
      <c r="ADO16" s="305"/>
      <c r="ADP16" s="305"/>
      <c r="ADQ16" s="305"/>
      <c r="ADR16" s="305"/>
      <c r="ADS16" s="305"/>
      <c r="ADT16" s="305"/>
      <c r="ADU16" s="305"/>
      <c r="ADV16" s="305"/>
      <c r="ADW16" s="305"/>
      <c r="ADX16" s="305"/>
      <c r="ADY16" s="305"/>
      <c r="ADZ16" s="305"/>
      <c r="AEA16" s="305"/>
      <c r="AEB16" s="305"/>
      <c r="AEC16" s="305"/>
      <c r="AED16" s="305"/>
      <c r="AEE16" s="305"/>
      <c r="AEF16" s="305"/>
      <c r="AEG16" s="305"/>
      <c r="AEH16" s="305"/>
      <c r="AEI16" s="305"/>
      <c r="AEJ16" s="305"/>
      <c r="AEK16" s="305"/>
      <c r="AEL16" s="305"/>
      <c r="AEM16" s="305"/>
      <c r="AEN16" s="305"/>
      <c r="AEO16" s="305"/>
      <c r="AEP16" s="305"/>
      <c r="AEQ16" s="305"/>
      <c r="AER16" s="305"/>
      <c r="AES16" s="305"/>
      <c r="AET16" s="305"/>
      <c r="AEU16" s="305"/>
      <c r="AEV16" s="305"/>
      <c r="AEW16" s="305"/>
      <c r="AEX16" s="305"/>
      <c r="AEY16" s="305"/>
      <c r="AEZ16" s="305"/>
      <c r="AFA16" s="305"/>
      <c r="AFB16" s="305"/>
      <c r="AFC16" s="305"/>
      <c r="AFD16" s="305"/>
      <c r="AFE16" s="305"/>
      <c r="AFF16" s="305"/>
      <c r="AFG16" s="305"/>
      <c r="AFH16" s="305"/>
      <c r="AFI16" s="305"/>
      <c r="AFJ16" s="305"/>
      <c r="AFK16" s="305"/>
      <c r="AFL16" s="305"/>
      <c r="AFM16" s="305"/>
      <c r="AFN16" s="305"/>
      <c r="AFO16" s="305"/>
      <c r="AFP16" s="305"/>
      <c r="AFQ16" s="305"/>
      <c r="AFR16" s="305"/>
      <c r="AFS16" s="305"/>
      <c r="AFT16" s="305"/>
      <c r="AFU16" s="305"/>
      <c r="AFV16" s="305"/>
      <c r="AFW16" s="305"/>
      <c r="AFX16" s="305"/>
      <c r="AFY16" s="305"/>
      <c r="AFZ16" s="305"/>
      <c r="AGA16" s="305"/>
      <c r="AGB16" s="305"/>
      <c r="AGC16" s="305"/>
      <c r="AGD16" s="305"/>
      <c r="AGE16" s="305"/>
      <c r="AGF16" s="305"/>
      <c r="AGG16" s="305"/>
      <c r="AGH16" s="305"/>
      <c r="AGI16" s="305"/>
      <c r="AGJ16" s="305"/>
      <c r="AGK16" s="305"/>
      <c r="AGL16" s="305"/>
      <c r="AGM16" s="305"/>
      <c r="AGN16" s="305"/>
      <c r="AGO16" s="305"/>
      <c r="AGP16" s="305"/>
      <c r="AGQ16" s="305"/>
      <c r="AGR16" s="305"/>
      <c r="AGS16" s="305"/>
      <c r="AGT16" s="305"/>
      <c r="AGU16" s="305"/>
      <c r="AGV16" s="305"/>
      <c r="AGW16" s="305"/>
      <c r="AGX16" s="305"/>
      <c r="AGY16" s="305"/>
      <c r="AGZ16" s="305"/>
      <c r="AHA16" s="305"/>
      <c r="AHB16" s="305"/>
      <c r="AHC16" s="305"/>
      <c r="AHD16" s="305"/>
      <c r="AHE16" s="305"/>
      <c r="AHF16" s="305"/>
      <c r="AHG16" s="305"/>
      <c r="AHH16" s="305"/>
      <c r="AHI16" s="305"/>
      <c r="AHJ16" s="305"/>
      <c r="AHK16" s="305"/>
      <c r="AHL16" s="305"/>
      <c r="AHM16" s="305"/>
      <c r="AHN16" s="305"/>
      <c r="AHO16" s="305"/>
      <c r="AHP16" s="305"/>
      <c r="AHQ16" s="305"/>
      <c r="AHR16" s="305"/>
      <c r="AHS16" s="305"/>
      <c r="AHT16" s="305"/>
      <c r="AHU16" s="305"/>
      <c r="AHV16" s="305"/>
      <c r="AHW16" s="305"/>
      <c r="AHX16" s="305"/>
      <c r="AHY16" s="305"/>
      <c r="AHZ16" s="305"/>
      <c r="AIA16" s="305"/>
      <c r="AIB16" s="305"/>
      <c r="AIC16" s="305"/>
      <c r="AID16" s="305"/>
      <c r="AIE16" s="305"/>
      <c r="AIF16" s="305"/>
      <c r="AIG16" s="305"/>
      <c r="AIH16" s="305"/>
      <c r="AII16" s="305"/>
      <c r="AIJ16" s="305"/>
      <c r="AIK16" s="305"/>
      <c r="AIL16" s="305"/>
      <c r="AIM16" s="305"/>
      <c r="AIN16" s="305"/>
      <c r="AIO16" s="305"/>
      <c r="AIP16" s="305"/>
      <c r="AIQ16" s="305"/>
      <c r="AIR16" s="305"/>
      <c r="AIS16" s="305"/>
      <c r="AIT16" s="305"/>
      <c r="AIU16" s="305"/>
      <c r="AIV16" s="305"/>
      <c r="AIW16" s="305"/>
      <c r="AIX16" s="305"/>
      <c r="AIY16" s="305"/>
      <c r="AIZ16" s="305"/>
      <c r="AJA16" s="305"/>
      <c r="AJB16" s="305"/>
      <c r="AJC16" s="305"/>
      <c r="AJD16" s="305"/>
      <c r="AJE16" s="305"/>
      <c r="AJF16" s="305"/>
      <c r="AJG16" s="305"/>
      <c r="AJH16" s="305"/>
      <c r="AJI16" s="305"/>
      <c r="AJJ16" s="305"/>
      <c r="AJK16" s="305"/>
      <c r="AJL16" s="305"/>
      <c r="AJM16" s="305"/>
      <c r="AJN16" s="305"/>
      <c r="AJO16" s="305"/>
      <c r="AJP16" s="305"/>
      <c r="AJQ16" s="305"/>
      <c r="AJR16" s="305"/>
      <c r="AJS16" s="305"/>
      <c r="AJT16" s="305"/>
      <c r="AJU16" s="305"/>
      <c r="AJV16" s="305"/>
      <c r="AJW16" s="305"/>
      <c r="AJX16" s="305"/>
      <c r="AJY16" s="305"/>
      <c r="AJZ16" s="305"/>
      <c r="AKA16" s="305"/>
      <c r="AKB16" s="305"/>
      <c r="AKC16" s="305"/>
      <c r="AKD16" s="305"/>
      <c r="AKE16" s="305"/>
      <c r="AKF16" s="305"/>
      <c r="AKG16" s="305"/>
      <c r="AKH16" s="305"/>
      <c r="AKI16" s="305"/>
      <c r="AKJ16" s="305"/>
      <c r="AKK16" s="305"/>
      <c r="AKL16" s="305"/>
      <c r="AKM16" s="305"/>
      <c r="AKN16" s="305"/>
      <c r="AKO16" s="305"/>
      <c r="AKP16" s="305"/>
      <c r="AKQ16" s="305"/>
      <c r="AKR16" s="305"/>
      <c r="AKS16" s="305"/>
      <c r="AKT16" s="305"/>
      <c r="AKU16" s="305"/>
      <c r="AKV16" s="305"/>
      <c r="AKW16" s="305"/>
      <c r="AKX16" s="305"/>
      <c r="AKY16" s="305"/>
      <c r="AKZ16" s="305"/>
      <c r="ALA16" s="305"/>
      <c r="ALB16" s="305"/>
      <c r="ALC16" s="305"/>
      <c r="ALD16" s="305"/>
      <c r="ALE16" s="305"/>
      <c r="ALF16" s="305"/>
      <c r="ALG16" s="305"/>
      <c r="ALH16" s="305"/>
      <c r="ALI16" s="305"/>
      <c r="ALJ16" s="305"/>
      <c r="ALK16" s="305"/>
      <c r="ALL16" s="305"/>
      <c r="ALM16" s="305"/>
      <c r="ALN16" s="305"/>
      <c r="ALO16" s="305"/>
      <c r="ALP16" s="305"/>
      <c r="ALQ16" s="305"/>
      <c r="ALR16" s="305"/>
      <c r="ALS16" s="305"/>
      <c r="ALT16" s="305"/>
      <c r="ALU16" s="305"/>
      <c r="ALV16" s="305"/>
      <c r="ALW16" s="305"/>
      <c r="ALX16" s="305"/>
      <c r="ALY16" s="305"/>
      <c r="ALZ16" s="305"/>
      <c r="AMA16" s="305"/>
      <c r="AMB16" s="305"/>
      <c r="AMC16" s="305"/>
      <c r="AMD16" s="305"/>
      <c r="AME16" s="305"/>
      <c r="AMF16" s="305"/>
      <c r="AMG16" s="305"/>
      <c r="AMH16" s="305"/>
      <c r="AMI16" s="305"/>
      <c r="AMJ16" s="305"/>
      <c r="AMK16" s="305"/>
      <c r="AML16" s="305"/>
      <c r="AMM16" s="305"/>
      <c r="AMN16" s="305"/>
      <c r="AMO16" s="305"/>
      <c r="AMP16" s="305"/>
      <c r="AMQ16" s="305"/>
      <c r="AMR16" s="305"/>
      <c r="AMS16" s="305"/>
      <c r="AMT16" s="305"/>
      <c r="AMU16" s="305"/>
      <c r="AMV16" s="305"/>
      <c r="AMW16" s="305"/>
      <c r="AMX16" s="305"/>
      <c r="AMY16" s="305"/>
      <c r="AMZ16" s="305"/>
      <c r="ANA16" s="305"/>
      <c r="ANB16" s="305"/>
      <c r="ANC16" s="305"/>
      <c r="AND16" s="305"/>
      <c r="ANE16" s="305"/>
      <c r="ANF16" s="305"/>
      <c r="ANG16" s="305"/>
      <c r="ANH16" s="305"/>
      <c r="ANI16" s="305"/>
      <c r="ANJ16" s="305"/>
      <c r="ANK16" s="305"/>
      <c r="ANL16" s="305"/>
      <c r="ANM16" s="305"/>
      <c r="ANN16" s="305"/>
      <c r="ANO16" s="305"/>
      <c r="ANP16" s="305"/>
      <c r="ANQ16" s="305"/>
      <c r="ANR16" s="305"/>
      <c r="ANS16" s="305"/>
      <c r="ANT16" s="305"/>
      <c r="ANU16" s="305"/>
      <c r="ANV16" s="305"/>
      <c r="ANW16" s="305"/>
      <c r="ANX16" s="305"/>
      <c r="ANY16" s="305"/>
      <c r="ANZ16" s="305"/>
      <c r="AOA16" s="305"/>
      <c r="AOB16" s="305"/>
      <c r="AOC16" s="305"/>
      <c r="AOD16" s="305"/>
      <c r="AOE16" s="305"/>
      <c r="AOF16" s="305"/>
      <c r="AOG16" s="305"/>
      <c r="AOH16" s="305"/>
      <c r="AOI16" s="305"/>
      <c r="AOJ16" s="305"/>
      <c r="AOK16" s="305"/>
      <c r="AOL16" s="305"/>
      <c r="AOM16" s="305"/>
      <c r="AON16" s="305"/>
      <c r="AOO16" s="305"/>
      <c r="AOP16" s="305"/>
      <c r="AOQ16" s="305"/>
      <c r="AOR16" s="305"/>
      <c r="AOS16" s="305"/>
      <c r="AOT16" s="305"/>
      <c r="AOU16" s="305"/>
      <c r="AOV16" s="305"/>
      <c r="AOW16" s="305"/>
      <c r="AOX16" s="305"/>
      <c r="AOY16" s="305"/>
      <c r="AOZ16" s="305"/>
      <c r="APA16" s="305"/>
      <c r="APB16" s="305"/>
      <c r="APC16" s="305"/>
      <c r="APD16" s="305"/>
      <c r="APE16" s="305"/>
      <c r="APF16" s="305"/>
      <c r="APG16" s="305"/>
      <c r="APH16" s="305"/>
      <c r="API16" s="305"/>
      <c r="APJ16" s="305"/>
      <c r="APK16" s="305"/>
      <c r="APL16" s="305"/>
      <c r="APM16" s="305"/>
      <c r="APN16" s="305"/>
      <c r="APO16" s="305"/>
      <c r="APP16" s="305"/>
      <c r="APQ16" s="305"/>
      <c r="APR16" s="305"/>
      <c r="APS16" s="305"/>
      <c r="APT16" s="305"/>
      <c r="APU16" s="305"/>
      <c r="APV16" s="305"/>
      <c r="APW16" s="305"/>
      <c r="APX16" s="305"/>
      <c r="APY16" s="305"/>
      <c r="APZ16" s="305"/>
      <c r="AQA16" s="305"/>
      <c r="AQB16" s="305"/>
      <c r="AQC16" s="305"/>
      <c r="AQD16" s="305"/>
      <c r="AQE16" s="305"/>
      <c r="AQF16" s="305"/>
      <c r="AQG16" s="305"/>
      <c r="AQH16" s="305"/>
      <c r="AQI16" s="305"/>
      <c r="AQJ16" s="305"/>
      <c r="AQK16" s="305"/>
      <c r="AQL16" s="305"/>
      <c r="AQM16" s="305"/>
      <c r="AQN16" s="305"/>
      <c r="AQO16" s="305"/>
      <c r="AQP16" s="305"/>
      <c r="AQQ16" s="305"/>
      <c r="AQR16" s="305"/>
      <c r="AQS16" s="305"/>
      <c r="AQT16" s="305"/>
      <c r="AQU16" s="305"/>
      <c r="AQV16" s="305"/>
      <c r="AQW16" s="305"/>
      <c r="AQX16" s="305"/>
      <c r="AQY16" s="305"/>
      <c r="AQZ16" s="305"/>
      <c r="ARA16" s="305"/>
      <c r="ARB16" s="305"/>
      <c r="ARC16" s="305"/>
      <c r="ARD16" s="305"/>
      <c r="ARE16" s="305"/>
      <c r="ARF16" s="305"/>
      <c r="ARG16" s="305"/>
      <c r="ARH16" s="305"/>
      <c r="ARI16" s="305"/>
      <c r="ARJ16" s="305"/>
      <c r="ARK16" s="305"/>
      <c r="ARL16" s="305"/>
      <c r="ARM16" s="305"/>
      <c r="ARN16" s="305"/>
      <c r="ARO16" s="305"/>
      <c r="ARP16" s="305"/>
      <c r="ARQ16" s="305"/>
      <c r="ARR16" s="305"/>
      <c r="ARS16" s="305"/>
      <c r="ART16" s="305"/>
      <c r="ARU16" s="305"/>
      <c r="ARV16" s="305"/>
      <c r="ARW16" s="305"/>
      <c r="ARX16" s="305"/>
      <c r="ARY16" s="305"/>
      <c r="ARZ16" s="305"/>
      <c r="ASA16" s="305"/>
      <c r="ASB16" s="305"/>
      <c r="ASC16" s="305"/>
      <c r="ASD16" s="305"/>
      <c r="ASE16" s="305"/>
      <c r="ASF16" s="305"/>
      <c r="ASG16" s="305"/>
      <c r="ASH16" s="305"/>
      <c r="ASI16" s="305"/>
      <c r="ASJ16" s="305"/>
      <c r="ASK16" s="305"/>
      <c r="ASL16" s="305"/>
      <c r="ASM16" s="305"/>
      <c r="ASN16" s="305"/>
      <c r="ASO16" s="305"/>
      <c r="ASP16" s="305"/>
      <c r="ASQ16" s="305"/>
      <c r="ASR16" s="305"/>
      <c r="ASS16" s="305"/>
      <c r="AST16" s="305"/>
      <c r="ASU16" s="305"/>
      <c r="ASV16" s="305"/>
      <c r="ASW16" s="305"/>
      <c r="ASX16" s="305"/>
      <c r="ASY16" s="305"/>
      <c r="ASZ16" s="305"/>
      <c r="ATA16" s="305"/>
      <c r="ATB16" s="305"/>
      <c r="ATC16" s="305"/>
      <c r="ATD16" s="305"/>
      <c r="ATE16" s="305"/>
      <c r="ATF16" s="305"/>
      <c r="ATG16" s="305"/>
      <c r="ATH16" s="305"/>
      <c r="ATI16" s="305"/>
      <c r="ATJ16" s="305"/>
      <c r="ATK16" s="305"/>
      <c r="ATL16" s="305"/>
      <c r="ATM16" s="305"/>
      <c r="ATN16" s="305"/>
      <c r="ATO16" s="305"/>
      <c r="ATP16" s="305"/>
      <c r="ATQ16" s="305"/>
      <c r="ATR16" s="305"/>
      <c r="ATS16" s="305"/>
      <c r="ATT16" s="305"/>
      <c r="ATU16" s="305"/>
      <c r="ATV16" s="305"/>
      <c r="ATW16" s="305"/>
      <c r="ATX16" s="305"/>
      <c r="ATY16" s="305"/>
      <c r="ATZ16" s="305"/>
      <c r="AUA16" s="305"/>
      <c r="AUB16" s="305"/>
      <c r="AUC16" s="305"/>
      <c r="AUD16" s="305"/>
      <c r="AUE16" s="305"/>
      <c r="AUF16" s="305"/>
      <c r="AUG16" s="305"/>
      <c r="AUH16" s="305"/>
      <c r="AUI16" s="305"/>
      <c r="AUJ16" s="305"/>
      <c r="AUK16" s="305"/>
      <c r="AUL16" s="305"/>
      <c r="AUM16" s="305"/>
      <c r="AUN16" s="305"/>
      <c r="AUO16" s="305"/>
      <c r="AUP16" s="305"/>
      <c r="AUQ16" s="305"/>
      <c r="AUR16" s="305"/>
      <c r="AUS16" s="305"/>
      <c r="AUT16" s="305"/>
      <c r="AUU16" s="305"/>
      <c r="AUV16" s="305"/>
      <c r="AUW16" s="305"/>
      <c r="AUX16" s="305"/>
      <c r="AUY16" s="305"/>
      <c r="AUZ16" s="305"/>
      <c r="AVA16" s="305"/>
      <c r="AVB16" s="305"/>
      <c r="AVC16" s="305"/>
      <c r="AVD16" s="305"/>
      <c r="AVE16" s="305"/>
      <c r="AVF16" s="305"/>
      <c r="AVG16" s="305"/>
      <c r="AVH16" s="305"/>
      <c r="AVI16" s="305"/>
      <c r="AVJ16" s="305"/>
      <c r="AVK16" s="305"/>
      <c r="AVL16" s="305"/>
      <c r="AVM16" s="305"/>
      <c r="AVN16" s="305"/>
      <c r="AVO16" s="305"/>
      <c r="AVP16" s="305"/>
      <c r="AVQ16" s="305"/>
      <c r="AVR16" s="305"/>
      <c r="AVS16" s="305"/>
      <c r="AVT16" s="305"/>
      <c r="AVU16" s="305"/>
      <c r="AVV16" s="305"/>
      <c r="AVW16" s="305"/>
      <c r="AVX16" s="305"/>
      <c r="AVY16" s="305"/>
      <c r="AVZ16" s="305"/>
      <c r="AWA16" s="305"/>
      <c r="AWB16" s="305"/>
      <c r="AWC16" s="305"/>
      <c r="AWD16" s="305"/>
      <c r="AWE16" s="305"/>
      <c r="AWF16" s="305"/>
      <c r="AWG16" s="305"/>
      <c r="AWH16" s="305"/>
      <c r="AWI16" s="305"/>
      <c r="AWJ16" s="305"/>
      <c r="AWK16" s="305"/>
      <c r="AWL16" s="305"/>
      <c r="AWM16" s="305"/>
      <c r="AWN16" s="305"/>
      <c r="AWO16" s="305"/>
      <c r="AWP16" s="305"/>
      <c r="AWQ16" s="305"/>
      <c r="AWR16" s="305"/>
      <c r="AWS16" s="305"/>
      <c r="AWT16" s="305"/>
      <c r="AWU16" s="305"/>
      <c r="AWV16" s="305"/>
      <c r="AWW16" s="305"/>
      <c r="AWX16" s="305"/>
      <c r="AWY16" s="305"/>
      <c r="AWZ16" s="305"/>
      <c r="AXA16" s="305"/>
      <c r="AXB16" s="305"/>
      <c r="AXC16" s="305"/>
      <c r="AXD16" s="305"/>
      <c r="AXE16" s="305"/>
      <c r="AXF16" s="305"/>
      <c r="AXG16" s="305"/>
      <c r="AXH16" s="305"/>
      <c r="AXI16" s="305"/>
      <c r="AXJ16" s="305"/>
      <c r="AXK16" s="305"/>
      <c r="AXL16" s="305"/>
      <c r="AXM16" s="305"/>
      <c r="AXN16" s="305"/>
      <c r="AXO16" s="305"/>
      <c r="AXP16" s="305"/>
      <c r="AXQ16" s="305"/>
      <c r="AXR16" s="305"/>
      <c r="AXS16" s="305"/>
      <c r="AXT16" s="305"/>
      <c r="AXU16" s="305"/>
      <c r="AXV16" s="305"/>
      <c r="AXW16" s="305"/>
      <c r="AXX16" s="305"/>
      <c r="AXY16" s="305"/>
      <c r="AXZ16" s="305"/>
      <c r="AYA16" s="305"/>
      <c r="AYB16" s="305"/>
      <c r="AYC16" s="305"/>
      <c r="AYD16" s="305"/>
      <c r="AYE16" s="305"/>
      <c r="AYF16" s="305"/>
      <c r="AYG16" s="305"/>
      <c r="AYH16" s="305"/>
      <c r="AYI16" s="305"/>
      <c r="AYJ16" s="305"/>
      <c r="AYK16" s="305"/>
      <c r="AYL16" s="305"/>
      <c r="AYM16" s="305"/>
      <c r="AYN16" s="305"/>
      <c r="AYO16" s="305"/>
      <c r="AYP16" s="305"/>
      <c r="AYQ16" s="305"/>
      <c r="AYR16" s="305"/>
      <c r="AYS16" s="305"/>
      <c r="AYT16" s="305"/>
      <c r="AYU16" s="305"/>
      <c r="AYV16" s="305"/>
      <c r="AYW16" s="305"/>
      <c r="AYX16" s="305"/>
      <c r="AYY16" s="305"/>
      <c r="AYZ16" s="305"/>
      <c r="AZA16" s="305"/>
      <c r="AZB16" s="305"/>
      <c r="AZC16" s="305"/>
      <c r="AZD16" s="305"/>
      <c r="AZE16" s="305"/>
      <c r="AZF16" s="305"/>
      <c r="AZG16" s="305"/>
      <c r="AZH16" s="305"/>
      <c r="AZI16" s="305"/>
      <c r="AZJ16" s="305"/>
      <c r="AZK16" s="305"/>
      <c r="AZL16" s="305"/>
      <c r="AZM16" s="305"/>
      <c r="AZN16" s="305"/>
      <c r="AZO16" s="305"/>
      <c r="AZP16" s="305"/>
      <c r="AZQ16" s="305"/>
      <c r="AZR16" s="305"/>
      <c r="AZS16" s="305"/>
      <c r="AZT16" s="305"/>
      <c r="AZU16" s="305"/>
      <c r="AZV16" s="305"/>
      <c r="AZW16" s="305"/>
      <c r="AZX16" s="305"/>
      <c r="AZY16" s="305"/>
      <c r="AZZ16" s="305"/>
      <c r="BAA16" s="305"/>
      <c r="BAB16" s="305"/>
      <c r="BAC16" s="305"/>
      <c r="BAD16" s="305"/>
      <c r="BAE16" s="305"/>
      <c r="BAF16" s="305"/>
      <c r="BAG16" s="305"/>
      <c r="BAH16" s="305"/>
      <c r="BAI16" s="305"/>
      <c r="BAJ16" s="305"/>
      <c r="BAK16" s="305"/>
      <c r="BAL16" s="305"/>
      <c r="BAM16" s="305"/>
      <c r="BAN16" s="305"/>
      <c r="BAO16" s="305"/>
      <c r="BAP16" s="305"/>
      <c r="BAQ16" s="305"/>
      <c r="BAR16" s="305"/>
      <c r="BAS16" s="305"/>
      <c r="BAT16" s="305"/>
      <c r="BAU16" s="305"/>
      <c r="BAV16" s="305"/>
      <c r="BAW16" s="305"/>
      <c r="BAX16" s="305"/>
      <c r="BAY16" s="305"/>
      <c r="BAZ16" s="305"/>
      <c r="BBA16" s="305"/>
      <c r="BBB16" s="305"/>
      <c r="BBC16" s="305"/>
      <c r="BBD16" s="305"/>
      <c r="BBE16" s="305"/>
      <c r="BBF16" s="305"/>
      <c r="BBG16" s="305"/>
      <c r="BBH16" s="305"/>
      <c r="BBI16" s="305"/>
      <c r="BBJ16" s="305"/>
      <c r="BBK16" s="305"/>
      <c r="BBL16" s="305"/>
      <c r="BBM16" s="305"/>
      <c r="BBN16" s="305"/>
      <c r="BBO16" s="305"/>
      <c r="BBP16" s="305"/>
      <c r="BBQ16" s="305"/>
      <c r="BBR16" s="305"/>
      <c r="BBS16" s="305"/>
      <c r="BBT16" s="305"/>
      <c r="BBU16" s="305"/>
      <c r="BBV16" s="305"/>
      <c r="BBW16" s="305"/>
      <c r="BBX16" s="305"/>
      <c r="BBY16" s="305"/>
      <c r="BBZ16" s="305"/>
      <c r="BCA16" s="305"/>
      <c r="BCB16" s="305"/>
      <c r="BCC16" s="305"/>
      <c r="BCD16" s="305"/>
      <c r="BCE16" s="305"/>
      <c r="BCF16" s="305"/>
      <c r="BCG16" s="305"/>
      <c r="BCH16" s="305"/>
      <c r="BCI16" s="305"/>
      <c r="BCJ16" s="305"/>
      <c r="BCK16" s="305"/>
      <c r="BCL16" s="305"/>
      <c r="BCM16" s="305"/>
      <c r="BCN16" s="305"/>
      <c r="BCO16" s="305"/>
      <c r="BCP16" s="305"/>
      <c r="BCQ16" s="305"/>
      <c r="BCR16" s="305"/>
      <c r="BCS16" s="305"/>
      <c r="BCT16" s="305"/>
      <c r="BCU16" s="305"/>
      <c r="BCV16" s="305"/>
      <c r="BCW16" s="305"/>
      <c r="BCX16" s="305"/>
      <c r="BCY16" s="305"/>
      <c r="BCZ16" s="305"/>
      <c r="BDA16" s="305"/>
      <c r="BDB16" s="305"/>
      <c r="BDC16" s="305"/>
      <c r="BDD16" s="305"/>
      <c r="BDE16" s="305"/>
      <c r="BDF16" s="305"/>
      <c r="BDG16" s="305"/>
      <c r="BDH16" s="305"/>
      <c r="BDI16" s="305"/>
      <c r="BDJ16" s="305"/>
      <c r="BDK16" s="305"/>
      <c r="BDL16" s="305"/>
      <c r="BDM16" s="305"/>
      <c r="BDN16" s="305"/>
      <c r="BDO16" s="305"/>
      <c r="BDP16" s="305"/>
      <c r="BDQ16" s="305"/>
      <c r="BDR16" s="305"/>
      <c r="BDS16" s="305"/>
      <c r="BDT16" s="305"/>
      <c r="BDU16" s="305"/>
      <c r="BDV16" s="305"/>
      <c r="BDW16" s="305"/>
      <c r="BDX16" s="305"/>
      <c r="BDY16" s="305"/>
      <c r="BDZ16" s="305"/>
      <c r="BEA16" s="305"/>
      <c r="BEB16" s="305"/>
      <c r="BEC16" s="305"/>
      <c r="BED16" s="305"/>
      <c r="BEE16" s="305"/>
      <c r="BEF16" s="305"/>
      <c r="BEG16" s="305"/>
      <c r="BEH16" s="305"/>
      <c r="BEI16" s="305"/>
      <c r="BEJ16" s="305"/>
      <c r="BEK16" s="305"/>
      <c r="BEL16" s="305"/>
      <c r="BEM16" s="305"/>
      <c r="BEN16" s="305"/>
      <c r="BEO16" s="305"/>
      <c r="BEP16" s="305"/>
      <c r="BEQ16" s="305"/>
      <c r="BER16" s="305"/>
      <c r="BES16" s="305"/>
      <c r="BET16" s="305"/>
      <c r="BEU16" s="305"/>
      <c r="BEV16" s="305"/>
      <c r="BEW16" s="305"/>
      <c r="BEX16" s="305"/>
      <c r="BEY16" s="305"/>
      <c r="BEZ16" s="305"/>
      <c r="BFA16" s="305"/>
      <c r="BFB16" s="305"/>
      <c r="BFC16" s="305"/>
      <c r="BFD16" s="305"/>
      <c r="BFE16" s="305"/>
      <c r="BFF16" s="305"/>
      <c r="BFG16" s="305"/>
      <c r="BFH16" s="305"/>
      <c r="BFI16" s="305"/>
      <c r="BFJ16" s="305"/>
      <c r="BFK16" s="305"/>
      <c r="BFL16" s="305"/>
      <c r="BFM16" s="305"/>
      <c r="BFN16" s="305"/>
      <c r="BFO16" s="305"/>
      <c r="BFP16" s="305"/>
      <c r="BFQ16" s="305"/>
      <c r="BFR16" s="305"/>
      <c r="BFS16" s="305"/>
      <c r="BFT16" s="305"/>
      <c r="BFU16" s="305"/>
      <c r="BFV16" s="305"/>
      <c r="BFW16" s="305"/>
      <c r="BFX16" s="305"/>
      <c r="BFY16" s="305"/>
      <c r="BFZ16" s="305"/>
      <c r="BGA16" s="305"/>
      <c r="BGB16" s="305"/>
      <c r="BGC16" s="305"/>
      <c r="BGD16" s="305"/>
      <c r="BGE16" s="305"/>
      <c r="BGF16" s="305"/>
      <c r="BGG16" s="305"/>
      <c r="BGH16" s="305"/>
      <c r="BGI16" s="305"/>
      <c r="BGJ16" s="305"/>
      <c r="BGK16" s="305"/>
      <c r="BGL16" s="305"/>
      <c r="BGM16" s="305"/>
      <c r="BGN16" s="305"/>
      <c r="BGO16" s="305"/>
      <c r="BGP16" s="305"/>
      <c r="BGQ16" s="305"/>
      <c r="BGR16" s="305"/>
      <c r="BGS16" s="305"/>
      <c r="BGT16" s="305"/>
      <c r="BGU16" s="305"/>
      <c r="BGV16" s="305"/>
      <c r="BGW16" s="305"/>
      <c r="BGX16" s="305"/>
      <c r="BGY16" s="305"/>
      <c r="BGZ16" s="305"/>
      <c r="BHA16" s="305"/>
      <c r="BHB16" s="305"/>
      <c r="BHC16" s="305"/>
      <c r="BHD16" s="305"/>
      <c r="BHE16" s="305"/>
      <c r="BHF16" s="305"/>
      <c r="BHG16" s="305"/>
      <c r="BHH16" s="305"/>
      <c r="BHI16" s="305"/>
      <c r="BHJ16" s="305"/>
      <c r="BHK16" s="305"/>
      <c r="BHL16" s="305"/>
      <c r="BHM16" s="305"/>
      <c r="BHN16" s="305"/>
      <c r="BHO16" s="305"/>
      <c r="BHP16" s="305"/>
      <c r="BHQ16" s="305"/>
      <c r="BHR16" s="305"/>
      <c r="BHS16" s="305"/>
      <c r="BHT16" s="305"/>
      <c r="BHU16" s="305"/>
      <c r="BHV16" s="305"/>
      <c r="BHW16" s="305"/>
      <c r="BHX16" s="305"/>
      <c r="BHY16" s="305"/>
      <c r="BHZ16" s="305"/>
      <c r="BIA16" s="305"/>
      <c r="BIB16" s="305"/>
      <c r="BIC16" s="305"/>
      <c r="BID16" s="305"/>
      <c r="BIE16" s="305"/>
      <c r="BIF16" s="305"/>
      <c r="BIG16" s="305"/>
      <c r="BIH16" s="305"/>
      <c r="BII16" s="305"/>
      <c r="BIJ16" s="305"/>
      <c r="BIK16" s="305"/>
      <c r="BIL16" s="305"/>
      <c r="BIM16" s="305"/>
      <c r="BIN16" s="305"/>
      <c r="BIO16" s="305"/>
      <c r="BIP16" s="305"/>
      <c r="BIQ16" s="305"/>
      <c r="BIR16" s="305"/>
      <c r="BIS16" s="305"/>
      <c r="BIT16" s="305"/>
      <c r="BIU16" s="305"/>
      <c r="BIV16" s="305"/>
      <c r="BIW16" s="305"/>
      <c r="BIX16" s="305"/>
      <c r="BIY16" s="305"/>
      <c r="BIZ16" s="305"/>
      <c r="BJA16" s="305"/>
      <c r="BJB16" s="305"/>
      <c r="BJC16" s="305"/>
      <c r="BJD16" s="305"/>
      <c r="BJE16" s="305"/>
      <c r="BJF16" s="305"/>
      <c r="BJG16" s="305"/>
      <c r="BJH16" s="305"/>
      <c r="BJI16" s="305"/>
      <c r="BJJ16" s="305"/>
      <c r="BJK16" s="305"/>
      <c r="BJL16" s="305"/>
      <c r="BJM16" s="305"/>
      <c r="BJN16" s="305"/>
      <c r="BJO16" s="305"/>
      <c r="BJP16" s="305"/>
      <c r="BJQ16" s="305"/>
      <c r="BJR16" s="305"/>
      <c r="BJS16" s="305"/>
      <c r="BJT16" s="305"/>
      <c r="BJU16" s="305"/>
      <c r="BJV16" s="305"/>
      <c r="BJW16" s="305"/>
      <c r="BJX16" s="305"/>
      <c r="BJY16" s="305"/>
      <c r="BJZ16" s="305"/>
      <c r="BKA16" s="305"/>
      <c r="BKB16" s="305"/>
      <c r="BKC16" s="305"/>
      <c r="BKD16" s="305"/>
      <c r="BKE16" s="305"/>
      <c r="BKF16" s="305"/>
      <c r="BKG16" s="305"/>
      <c r="BKH16" s="305"/>
      <c r="BKI16" s="305"/>
      <c r="BKJ16" s="305"/>
      <c r="BKK16" s="305"/>
      <c r="BKL16" s="305"/>
      <c r="BKM16" s="305"/>
      <c r="BKN16" s="305"/>
      <c r="BKO16" s="305"/>
      <c r="BKP16" s="305"/>
      <c r="BKQ16" s="305"/>
      <c r="BKR16" s="305"/>
      <c r="BKS16" s="305"/>
      <c r="BKT16" s="305"/>
      <c r="BKU16" s="305"/>
      <c r="BKV16" s="305"/>
      <c r="BKW16" s="305"/>
      <c r="BKX16" s="305"/>
      <c r="BKY16" s="305"/>
      <c r="BKZ16" s="305"/>
      <c r="BLA16" s="305"/>
      <c r="BLB16" s="305"/>
      <c r="BLC16" s="305"/>
      <c r="BLD16" s="305"/>
      <c r="BLE16" s="305"/>
      <c r="BLF16" s="305"/>
      <c r="BLG16" s="305"/>
      <c r="BLH16" s="305"/>
      <c r="BLI16" s="305"/>
      <c r="BLJ16" s="305"/>
      <c r="BLK16" s="305"/>
      <c r="BLL16" s="305"/>
      <c r="BLM16" s="305"/>
      <c r="BLN16" s="305"/>
      <c r="BLO16" s="305"/>
      <c r="BLP16" s="305"/>
      <c r="BLQ16" s="305"/>
      <c r="BLR16" s="305"/>
      <c r="BLS16" s="305"/>
      <c r="BLT16" s="305"/>
      <c r="BLU16" s="305"/>
      <c r="BLV16" s="305"/>
      <c r="BLW16" s="305"/>
      <c r="BLX16" s="305"/>
      <c r="BLY16" s="305"/>
      <c r="BLZ16" s="305"/>
      <c r="BMA16" s="305"/>
      <c r="BMB16" s="305"/>
      <c r="BMC16" s="305"/>
      <c r="BMD16" s="305"/>
      <c r="BME16" s="305"/>
      <c r="BMF16" s="305"/>
      <c r="BMG16" s="305"/>
      <c r="BMH16" s="305"/>
      <c r="BMI16" s="305"/>
      <c r="BMJ16" s="305"/>
      <c r="BMK16" s="305"/>
      <c r="BML16" s="305"/>
      <c r="BMM16" s="305"/>
      <c r="BMN16" s="305"/>
      <c r="BMO16" s="305"/>
      <c r="BMP16" s="305"/>
      <c r="BMQ16" s="305"/>
      <c r="BMR16" s="305"/>
      <c r="BMS16" s="305"/>
      <c r="BMT16" s="305"/>
      <c r="BMU16" s="305"/>
      <c r="BMV16" s="305"/>
      <c r="BMW16" s="305"/>
      <c r="BMX16" s="305"/>
      <c r="BMY16" s="305"/>
      <c r="BMZ16" s="305"/>
      <c r="BNA16" s="305"/>
      <c r="BNB16" s="305"/>
      <c r="BNC16" s="305"/>
      <c r="BND16" s="305"/>
      <c r="BNE16" s="305"/>
      <c r="BNF16" s="305"/>
      <c r="BNG16" s="305"/>
      <c r="BNH16" s="305"/>
      <c r="BNI16" s="305"/>
      <c r="BNJ16" s="305"/>
      <c r="BNK16" s="305"/>
      <c r="BNL16" s="305"/>
      <c r="BNM16" s="305"/>
      <c r="BNN16" s="305"/>
      <c r="BNO16" s="305"/>
      <c r="BNP16" s="305"/>
      <c r="BNQ16" s="305"/>
      <c r="BNR16" s="305"/>
      <c r="BNS16" s="305"/>
      <c r="BNT16" s="305"/>
      <c r="BNU16" s="305"/>
      <c r="BNV16" s="305"/>
      <c r="BNW16" s="305"/>
      <c r="BNX16" s="305"/>
      <c r="BNY16" s="305"/>
      <c r="BNZ16" s="305"/>
      <c r="BOA16" s="305"/>
      <c r="BOB16" s="305"/>
      <c r="BOC16" s="305"/>
      <c r="BOD16" s="305"/>
      <c r="BOE16" s="305"/>
      <c r="BOF16" s="305"/>
      <c r="BOG16" s="305"/>
      <c r="BOH16" s="305"/>
      <c r="BOI16" s="305"/>
      <c r="BOJ16" s="305"/>
      <c r="BOK16" s="305"/>
      <c r="BOL16" s="305"/>
      <c r="BOM16" s="305"/>
      <c r="BON16" s="305"/>
      <c r="BOO16" s="305"/>
      <c r="BOP16" s="305"/>
      <c r="BOQ16" s="305"/>
      <c r="BOR16" s="305"/>
      <c r="BOS16" s="305"/>
      <c r="BOT16" s="305"/>
      <c r="BOU16" s="305"/>
      <c r="BOV16" s="305"/>
      <c r="BOW16" s="305"/>
      <c r="BOX16" s="305"/>
      <c r="BOY16" s="305"/>
      <c r="BOZ16" s="305"/>
      <c r="BPA16" s="305"/>
      <c r="BPB16" s="305"/>
      <c r="BPC16" s="305"/>
      <c r="BPD16" s="305"/>
      <c r="BPE16" s="305"/>
      <c r="BPF16" s="305"/>
      <c r="BPG16" s="305"/>
      <c r="BPH16" s="305"/>
      <c r="BPI16" s="305"/>
      <c r="BPJ16" s="305"/>
      <c r="BPK16" s="305"/>
      <c r="BPL16" s="305"/>
      <c r="BPM16" s="305"/>
      <c r="BPN16" s="305"/>
      <c r="BPO16" s="305"/>
      <c r="BPP16" s="305"/>
      <c r="BPQ16" s="305"/>
      <c r="BPR16" s="305"/>
      <c r="BPS16" s="305"/>
      <c r="BPT16" s="305"/>
      <c r="BPU16" s="305"/>
      <c r="BPV16" s="305"/>
      <c r="BPW16" s="305"/>
      <c r="BPX16" s="305"/>
      <c r="BPY16" s="305"/>
      <c r="BPZ16" s="305"/>
      <c r="BQA16" s="305"/>
      <c r="BQB16" s="305"/>
      <c r="BQC16" s="305"/>
      <c r="BQD16" s="305"/>
      <c r="BQE16" s="305"/>
      <c r="BQF16" s="305"/>
      <c r="BQG16" s="305"/>
      <c r="BQH16" s="305"/>
      <c r="BQI16" s="305"/>
      <c r="BQJ16" s="305"/>
      <c r="BQK16" s="305"/>
      <c r="BQL16" s="305"/>
      <c r="BQM16" s="305"/>
      <c r="BQN16" s="305"/>
      <c r="BQO16" s="305"/>
      <c r="BQP16" s="305"/>
      <c r="BQQ16" s="305"/>
      <c r="BQR16" s="305"/>
      <c r="BQS16" s="305"/>
      <c r="BQT16" s="305"/>
      <c r="BQU16" s="305"/>
      <c r="BQV16" s="305"/>
      <c r="BQW16" s="305"/>
      <c r="BQX16" s="305"/>
      <c r="BQY16" s="305"/>
      <c r="BQZ16" s="305"/>
      <c r="BRA16" s="305"/>
      <c r="BRB16" s="305"/>
      <c r="BRC16" s="305"/>
      <c r="BRD16" s="305"/>
      <c r="BRE16" s="305"/>
      <c r="BRF16" s="305"/>
      <c r="BRG16" s="305"/>
      <c r="BRH16" s="305"/>
      <c r="BRI16" s="305"/>
      <c r="BRJ16" s="305"/>
      <c r="BRK16" s="305"/>
      <c r="BRL16" s="305"/>
      <c r="BRM16" s="305"/>
      <c r="BRN16" s="305"/>
      <c r="BRO16" s="305"/>
      <c r="BRP16" s="305"/>
      <c r="BRQ16" s="305"/>
      <c r="BRR16" s="305"/>
      <c r="BRS16" s="305"/>
      <c r="BRT16" s="305"/>
      <c r="BRU16" s="305"/>
      <c r="BRV16" s="305"/>
      <c r="BRW16" s="305"/>
      <c r="BRX16" s="305"/>
      <c r="BRY16" s="305"/>
      <c r="BRZ16" s="305"/>
      <c r="BSA16" s="305"/>
      <c r="BSB16" s="305"/>
      <c r="BSC16" s="305"/>
      <c r="BSD16" s="305"/>
      <c r="BSE16" s="305"/>
      <c r="BSF16" s="305"/>
      <c r="BSG16" s="305"/>
      <c r="BSH16" s="305"/>
      <c r="BSI16" s="305"/>
      <c r="BSJ16" s="305"/>
      <c r="BSK16" s="305"/>
      <c r="BSL16" s="305"/>
      <c r="BSM16" s="305"/>
      <c r="BSN16" s="305"/>
      <c r="BSO16" s="305"/>
      <c r="BSP16" s="305"/>
      <c r="BSQ16" s="305"/>
      <c r="BSR16" s="305"/>
      <c r="BSS16" s="305"/>
      <c r="BST16" s="305"/>
      <c r="BSU16" s="305"/>
      <c r="BSV16" s="305"/>
      <c r="BSW16" s="305"/>
      <c r="BSX16" s="305"/>
      <c r="BSY16" s="305"/>
      <c r="BSZ16" s="305"/>
      <c r="BTA16" s="305"/>
      <c r="BTB16" s="305"/>
      <c r="BTC16" s="305"/>
      <c r="BTD16" s="305"/>
      <c r="BTE16" s="305"/>
      <c r="BTF16" s="305"/>
      <c r="BTG16" s="305"/>
      <c r="BTH16" s="305"/>
      <c r="BTI16" s="305"/>
      <c r="BTJ16" s="305"/>
      <c r="BTK16" s="305"/>
      <c r="BTL16" s="305"/>
      <c r="BTM16" s="305"/>
      <c r="BTN16" s="305"/>
      <c r="BTO16" s="305"/>
      <c r="BTP16" s="305"/>
      <c r="BTQ16" s="305"/>
      <c r="BTR16" s="305"/>
      <c r="BTS16" s="305"/>
      <c r="BTT16" s="305"/>
      <c r="BTU16" s="305"/>
      <c r="BTV16" s="305"/>
      <c r="BTW16" s="305"/>
      <c r="BTX16" s="305"/>
      <c r="BTY16" s="305"/>
      <c r="BTZ16" s="305"/>
      <c r="BUA16" s="305"/>
      <c r="BUB16" s="305"/>
      <c r="BUC16" s="305"/>
      <c r="BUD16" s="305"/>
      <c r="BUE16" s="305"/>
      <c r="BUF16" s="305"/>
      <c r="BUG16" s="305"/>
      <c r="BUH16" s="305"/>
      <c r="BUI16" s="305"/>
      <c r="BUJ16" s="305"/>
      <c r="BUK16" s="305"/>
      <c r="BUL16" s="305"/>
      <c r="BUM16" s="305"/>
      <c r="BUN16" s="305"/>
      <c r="BUO16" s="305"/>
      <c r="BUP16" s="305"/>
      <c r="BUQ16" s="305"/>
      <c r="BUR16" s="305"/>
      <c r="BUS16" s="305"/>
      <c r="BUT16" s="305"/>
      <c r="BUU16" s="305"/>
      <c r="BUV16" s="305"/>
      <c r="BUW16" s="305"/>
      <c r="BUX16" s="305"/>
      <c r="BUY16" s="305"/>
      <c r="BUZ16" s="305"/>
      <c r="BVA16" s="305"/>
      <c r="BVB16" s="305"/>
      <c r="BVC16" s="305"/>
      <c r="BVD16" s="305"/>
      <c r="BVE16" s="305"/>
      <c r="BVF16" s="305"/>
      <c r="BVG16" s="305"/>
      <c r="BVH16" s="305"/>
      <c r="BVI16" s="305"/>
      <c r="BVJ16" s="305"/>
      <c r="BVK16" s="305"/>
      <c r="BVL16" s="305"/>
      <c r="BVM16" s="305"/>
      <c r="BVN16" s="305"/>
      <c r="BVO16" s="305"/>
      <c r="BVP16" s="305"/>
      <c r="BVQ16" s="305"/>
      <c r="BVR16" s="305"/>
      <c r="BVS16" s="305"/>
      <c r="BVT16" s="305"/>
      <c r="BVU16" s="305"/>
      <c r="BVV16" s="305"/>
      <c r="BVW16" s="305"/>
      <c r="BVX16" s="305"/>
      <c r="BVY16" s="305"/>
      <c r="BVZ16" s="305"/>
      <c r="BWA16" s="305"/>
      <c r="BWB16" s="305"/>
      <c r="BWC16" s="305"/>
      <c r="BWD16" s="305"/>
      <c r="BWE16" s="305"/>
      <c r="BWF16" s="305"/>
      <c r="BWG16" s="305"/>
      <c r="BWH16" s="305"/>
      <c r="BWI16" s="305"/>
      <c r="BWJ16" s="305"/>
      <c r="BWK16" s="305"/>
      <c r="BWL16" s="305"/>
      <c r="BWM16" s="305"/>
      <c r="BWN16" s="305"/>
      <c r="BWO16" s="305"/>
      <c r="BWP16" s="305"/>
      <c r="BWQ16" s="305"/>
      <c r="BWR16" s="305"/>
      <c r="BWS16" s="305"/>
      <c r="BWT16" s="305"/>
      <c r="BWU16" s="305"/>
      <c r="BWV16" s="305"/>
      <c r="BWW16" s="305"/>
      <c r="BWX16" s="305"/>
      <c r="BWY16" s="305"/>
      <c r="BWZ16" s="305"/>
      <c r="BXA16" s="305"/>
      <c r="BXB16" s="305"/>
      <c r="BXC16" s="305"/>
      <c r="BXD16" s="305"/>
      <c r="BXE16" s="305"/>
      <c r="BXF16" s="305"/>
      <c r="BXG16" s="305"/>
      <c r="BXH16" s="305"/>
      <c r="BXI16" s="305"/>
      <c r="BXJ16" s="305"/>
      <c r="BXK16" s="305"/>
      <c r="BXL16" s="305"/>
      <c r="BXM16" s="305"/>
      <c r="BXN16" s="305"/>
      <c r="BXO16" s="305"/>
      <c r="BXP16" s="305"/>
      <c r="BXQ16" s="305"/>
      <c r="BXR16" s="305"/>
      <c r="BXS16" s="305"/>
      <c r="BXT16" s="305"/>
      <c r="BXU16" s="305"/>
      <c r="BXV16" s="305"/>
      <c r="BXW16" s="305"/>
      <c r="BXX16" s="305"/>
      <c r="BXY16" s="305"/>
      <c r="BXZ16" s="305"/>
      <c r="BYA16" s="305"/>
      <c r="BYB16" s="305"/>
      <c r="BYC16" s="305"/>
      <c r="BYD16" s="305"/>
      <c r="BYE16" s="305"/>
      <c r="BYF16" s="305"/>
      <c r="BYG16" s="305"/>
      <c r="BYH16" s="305"/>
      <c r="BYI16" s="305"/>
      <c r="BYJ16" s="305"/>
      <c r="BYK16" s="305"/>
      <c r="BYL16" s="305"/>
      <c r="BYM16" s="305"/>
      <c r="BYN16" s="305"/>
      <c r="BYO16" s="305"/>
      <c r="BYP16" s="305"/>
      <c r="BYQ16" s="305"/>
    </row>
    <row r="17" spans="1:2019" s="301" customFormat="1" ht="15" hidden="1" customHeight="1" x14ac:dyDescent="0.3">
      <c r="A17" s="631"/>
      <c r="B17" s="282" t="s">
        <v>686</v>
      </c>
      <c r="C17" s="630" t="s">
        <v>28</v>
      </c>
      <c r="D17" s="631"/>
      <c r="E17" s="631"/>
      <c r="F17" s="631"/>
      <c r="G17" s="282" t="s">
        <v>711</v>
      </c>
      <c r="H17" s="670"/>
      <c r="I17" s="671"/>
      <c r="J17" s="671"/>
      <c r="K17" s="671"/>
      <c r="L17" s="303"/>
      <c r="M17" s="631"/>
      <c r="N17" s="631"/>
      <c r="O17" s="282" t="s">
        <v>10</v>
      </c>
      <c r="P17" s="630">
        <v>-1</v>
      </c>
      <c r="Q17" s="305"/>
      <c r="R17" s="305"/>
      <c r="S17" s="306"/>
      <c r="T17" s="306"/>
      <c r="U17" s="305"/>
      <c r="V17" s="305"/>
      <c r="W17" s="305"/>
      <c r="X17" s="305"/>
      <c r="Y17" s="306"/>
      <c r="Z17" s="317"/>
      <c r="AA17" s="317"/>
      <c r="AB17" s="631"/>
      <c r="AC17" s="282" t="s">
        <v>727</v>
      </c>
      <c r="AD17" s="630">
        <v>-1</v>
      </c>
      <c r="AE17" s="311"/>
      <c r="AF17" s="311"/>
      <c r="AG17" s="310"/>
      <c r="AH17" s="311"/>
      <c r="AI17" s="311"/>
      <c r="AJ17" s="311"/>
      <c r="AK17" s="311"/>
      <c r="AL17" s="631"/>
      <c r="AM17" s="631"/>
      <c r="AN17" s="631"/>
      <c r="AO17" s="631"/>
      <c r="AP17" s="631"/>
      <c r="AQ17" s="631"/>
      <c r="AR17" s="305"/>
      <c r="AS17" s="305"/>
      <c r="AT17" s="305"/>
      <c r="AU17" s="305"/>
      <c r="AV17" s="305"/>
      <c r="AW17" s="305"/>
      <c r="AX17" s="305"/>
      <c r="AY17" s="305"/>
      <c r="AZ17" s="305"/>
      <c r="BA17" s="305"/>
      <c r="BB17" s="305"/>
      <c r="BC17" s="305"/>
      <c r="BD17" s="305"/>
      <c r="BE17" s="305"/>
      <c r="BF17" s="305"/>
      <c r="BG17" s="305"/>
      <c r="BH17" s="305"/>
      <c r="BI17" s="305"/>
      <c r="BJ17" s="305"/>
      <c r="BK17" s="305"/>
      <c r="BL17" s="305"/>
      <c r="BM17" s="305"/>
      <c r="BN17" s="305"/>
      <c r="BO17" s="305"/>
      <c r="BP17" s="305"/>
      <c r="BQ17" s="305"/>
      <c r="BR17" s="305"/>
      <c r="BS17" s="305"/>
      <c r="BT17" s="305"/>
      <c r="BU17" s="305"/>
      <c r="BV17" s="305"/>
      <c r="BW17" s="305"/>
      <c r="BX17" s="305"/>
      <c r="BY17" s="305"/>
      <c r="BZ17" s="305"/>
      <c r="CA17" s="305"/>
      <c r="CB17" s="305"/>
      <c r="CC17" s="305"/>
      <c r="CD17" s="305"/>
      <c r="CE17" s="305"/>
      <c r="CF17" s="305"/>
      <c r="CG17" s="305"/>
      <c r="CH17" s="305"/>
      <c r="CI17" s="305"/>
      <c r="CJ17" s="305"/>
      <c r="CK17" s="305"/>
      <c r="CL17" s="305"/>
      <c r="CM17" s="305"/>
      <c r="CN17" s="305"/>
      <c r="CO17" s="305"/>
      <c r="CP17" s="305"/>
      <c r="CQ17" s="305"/>
      <c r="CR17" s="305"/>
      <c r="CS17" s="305"/>
      <c r="CT17" s="305"/>
      <c r="CU17" s="305"/>
      <c r="CV17" s="305"/>
      <c r="CW17" s="305"/>
      <c r="CX17" s="305"/>
      <c r="CY17" s="305"/>
      <c r="CZ17" s="305"/>
      <c r="DA17" s="305"/>
      <c r="DB17" s="305"/>
      <c r="DC17" s="305"/>
      <c r="DD17" s="305"/>
      <c r="DE17" s="305"/>
      <c r="DF17" s="305"/>
      <c r="DG17" s="305"/>
      <c r="DH17" s="305"/>
      <c r="DI17" s="305"/>
      <c r="DJ17" s="305"/>
      <c r="DK17" s="305"/>
      <c r="DL17" s="305"/>
      <c r="DM17" s="305"/>
      <c r="DN17" s="305"/>
      <c r="DO17" s="305"/>
      <c r="DP17" s="305"/>
      <c r="DQ17" s="305"/>
      <c r="DR17" s="305"/>
      <c r="DS17" s="305"/>
      <c r="DT17" s="305"/>
      <c r="DU17" s="305"/>
      <c r="DV17" s="305"/>
      <c r="DW17" s="305"/>
      <c r="DX17" s="305"/>
      <c r="DY17" s="305"/>
      <c r="DZ17" s="305"/>
      <c r="EA17" s="305"/>
      <c r="EB17" s="305"/>
      <c r="EC17" s="305"/>
      <c r="ED17" s="305"/>
      <c r="EE17" s="305"/>
      <c r="EF17" s="305"/>
      <c r="EG17" s="305"/>
      <c r="EH17" s="305"/>
      <c r="EI17" s="305"/>
      <c r="EJ17" s="305"/>
      <c r="EK17" s="305"/>
      <c r="EL17" s="305"/>
      <c r="EM17" s="305"/>
      <c r="EN17" s="305"/>
      <c r="EO17" s="305"/>
      <c r="EP17" s="305"/>
      <c r="EQ17" s="305"/>
      <c r="ER17" s="305"/>
      <c r="ES17" s="305"/>
      <c r="ET17" s="305"/>
      <c r="EU17" s="305"/>
      <c r="EV17" s="305"/>
      <c r="EW17" s="305"/>
      <c r="EX17" s="305"/>
      <c r="EY17" s="305"/>
      <c r="EZ17" s="305"/>
      <c r="FA17" s="305"/>
      <c r="FB17" s="305"/>
      <c r="FC17" s="305"/>
      <c r="FD17" s="305"/>
      <c r="FE17" s="305"/>
      <c r="FF17" s="305"/>
      <c r="FG17" s="305"/>
      <c r="FH17" s="305"/>
      <c r="FI17" s="305"/>
      <c r="FJ17" s="305"/>
      <c r="FK17" s="305"/>
      <c r="FL17" s="305"/>
      <c r="FM17" s="305"/>
      <c r="FN17" s="305"/>
      <c r="FO17" s="305"/>
      <c r="FP17" s="305"/>
      <c r="FQ17" s="305"/>
      <c r="FR17" s="305"/>
      <c r="FS17" s="305"/>
      <c r="FT17" s="305"/>
      <c r="FU17" s="305"/>
      <c r="FV17" s="305"/>
      <c r="FW17" s="305"/>
      <c r="FX17" s="305"/>
      <c r="FY17" s="305"/>
      <c r="FZ17" s="305"/>
      <c r="GA17" s="305"/>
      <c r="GB17" s="305"/>
      <c r="GC17" s="305"/>
      <c r="GD17" s="305"/>
      <c r="GE17" s="305"/>
      <c r="GF17" s="305"/>
      <c r="GG17" s="305"/>
      <c r="GH17" s="305"/>
      <c r="GI17" s="305"/>
      <c r="GJ17" s="305"/>
      <c r="GK17" s="305"/>
      <c r="GL17" s="305"/>
      <c r="GM17" s="305"/>
      <c r="GN17" s="305"/>
      <c r="GO17" s="305"/>
      <c r="GP17" s="305"/>
      <c r="GQ17" s="305"/>
      <c r="GR17" s="305"/>
      <c r="GS17" s="305"/>
      <c r="GT17" s="305"/>
      <c r="GU17" s="305"/>
      <c r="GV17" s="305"/>
      <c r="GW17" s="305"/>
      <c r="GX17" s="305"/>
      <c r="GY17" s="305"/>
      <c r="GZ17" s="305"/>
      <c r="HA17" s="305"/>
      <c r="HB17" s="305"/>
      <c r="HC17" s="305"/>
      <c r="HD17" s="305"/>
      <c r="HE17" s="305"/>
      <c r="HF17" s="305"/>
      <c r="HG17" s="305"/>
      <c r="HH17" s="305"/>
      <c r="HI17" s="305"/>
      <c r="HJ17" s="305"/>
      <c r="HK17" s="305"/>
      <c r="HL17" s="305"/>
      <c r="HM17" s="305"/>
      <c r="HN17" s="305"/>
      <c r="HO17" s="305"/>
      <c r="HP17" s="305"/>
      <c r="HQ17" s="305"/>
      <c r="HR17" s="305"/>
      <c r="HS17" s="305"/>
      <c r="HT17" s="305"/>
      <c r="HU17" s="305"/>
      <c r="HV17" s="305"/>
      <c r="HW17" s="305"/>
      <c r="HX17" s="305"/>
      <c r="HY17" s="305"/>
      <c r="HZ17" s="305"/>
      <c r="IA17" s="305"/>
      <c r="IB17" s="305"/>
      <c r="IC17" s="305"/>
      <c r="ID17" s="305"/>
      <c r="IE17" s="305"/>
      <c r="IF17" s="305"/>
      <c r="IG17" s="305"/>
      <c r="IH17" s="305"/>
      <c r="II17" s="305"/>
      <c r="IJ17" s="305"/>
      <c r="IK17" s="305"/>
      <c r="IL17" s="305"/>
      <c r="IM17" s="305"/>
      <c r="IN17" s="305"/>
      <c r="IO17" s="305"/>
      <c r="IP17" s="305"/>
      <c r="IQ17" s="305"/>
      <c r="IR17" s="305"/>
      <c r="IS17" s="305"/>
      <c r="IT17" s="305"/>
      <c r="IU17" s="305"/>
      <c r="IV17" s="305"/>
      <c r="IW17" s="305"/>
      <c r="IX17" s="305"/>
      <c r="IY17" s="305"/>
      <c r="IZ17" s="305"/>
      <c r="JA17" s="305"/>
      <c r="JB17" s="305"/>
      <c r="JC17" s="305"/>
      <c r="JD17" s="305"/>
      <c r="JE17" s="305"/>
      <c r="JF17" s="305"/>
      <c r="JG17" s="305"/>
      <c r="JH17" s="305"/>
      <c r="JI17" s="305"/>
      <c r="JJ17" s="305"/>
      <c r="JK17" s="305"/>
      <c r="JL17" s="305"/>
      <c r="JM17" s="305"/>
      <c r="JN17" s="305"/>
      <c r="JO17" s="305"/>
      <c r="JP17" s="305"/>
      <c r="JQ17" s="305"/>
      <c r="JR17" s="305"/>
      <c r="JS17" s="305"/>
      <c r="JT17" s="305"/>
      <c r="JU17" s="305"/>
      <c r="JV17" s="305"/>
      <c r="JW17" s="305"/>
      <c r="JX17" s="305"/>
      <c r="JY17" s="305"/>
      <c r="JZ17" s="305"/>
      <c r="KA17" s="305"/>
      <c r="KB17" s="305"/>
      <c r="KC17" s="305"/>
      <c r="KD17" s="305"/>
      <c r="KE17" s="305"/>
      <c r="KF17" s="305"/>
      <c r="KG17" s="305"/>
      <c r="KH17" s="305"/>
      <c r="KI17" s="305"/>
      <c r="KJ17" s="305"/>
      <c r="KK17" s="305"/>
      <c r="KL17" s="305"/>
      <c r="KM17" s="305"/>
      <c r="KN17" s="305"/>
      <c r="KO17" s="305"/>
      <c r="KP17" s="305"/>
      <c r="KQ17" s="305"/>
      <c r="KR17" s="305"/>
      <c r="KS17" s="305"/>
      <c r="KT17" s="305"/>
      <c r="KU17" s="305"/>
      <c r="KV17" s="305"/>
      <c r="KW17" s="305"/>
      <c r="KX17" s="305"/>
      <c r="KY17" s="305"/>
      <c r="KZ17" s="305"/>
      <c r="LA17" s="305"/>
      <c r="LB17" s="305"/>
      <c r="LC17" s="305"/>
      <c r="LD17" s="305"/>
      <c r="LE17" s="305"/>
      <c r="LF17" s="305"/>
      <c r="LG17" s="305"/>
      <c r="LH17" s="305"/>
      <c r="LI17" s="305"/>
      <c r="LJ17" s="305"/>
      <c r="LK17" s="305"/>
      <c r="LL17" s="305"/>
      <c r="LM17" s="305"/>
      <c r="LN17" s="305"/>
      <c r="LO17" s="305"/>
      <c r="LP17" s="305"/>
      <c r="LQ17" s="305"/>
      <c r="LR17" s="305"/>
      <c r="LS17" s="305"/>
      <c r="LT17" s="305"/>
      <c r="LU17" s="305"/>
      <c r="LV17" s="305"/>
      <c r="LW17" s="305"/>
      <c r="LX17" s="305"/>
      <c r="LY17" s="305"/>
      <c r="LZ17" s="305"/>
      <c r="MA17" s="305"/>
      <c r="MB17" s="305"/>
      <c r="MC17" s="305"/>
      <c r="MD17" s="305"/>
      <c r="ME17" s="305"/>
      <c r="MF17" s="305"/>
      <c r="MG17" s="305"/>
      <c r="MH17" s="305"/>
      <c r="MI17" s="305"/>
      <c r="MJ17" s="305"/>
      <c r="MK17" s="305"/>
      <c r="ML17" s="305"/>
      <c r="MM17" s="305"/>
      <c r="MN17" s="305"/>
      <c r="MO17" s="305"/>
      <c r="MP17" s="305"/>
      <c r="MQ17" s="305"/>
      <c r="MR17" s="305"/>
      <c r="MS17" s="305"/>
      <c r="MT17" s="305"/>
      <c r="MU17" s="305"/>
      <c r="MV17" s="305"/>
      <c r="MW17" s="305"/>
      <c r="MX17" s="305"/>
      <c r="MY17" s="305"/>
      <c r="MZ17" s="305"/>
      <c r="NA17" s="305"/>
      <c r="NB17" s="305"/>
      <c r="NC17" s="305"/>
      <c r="ND17" s="305"/>
      <c r="NE17" s="305"/>
      <c r="NF17" s="305"/>
      <c r="NG17" s="305"/>
      <c r="NH17" s="305"/>
      <c r="NI17" s="305"/>
      <c r="NJ17" s="305"/>
      <c r="NK17" s="305"/>
      <c r="NL17" s="305"/>
      <c r="NM17" s="305"/>
      <c r="NN17" s="305"/>
      <c r="NO17" s="305"/>
      <c r="NP17" s="305"/>
      <c r="NQ17" s="305"/>
      <c r="NR17" s="305"/>
      <c r="NS17" s="305"/>
      <c r="NT17" s="305"/>
      <c r="NU17" s="305"/>
      <c r="NV17" s="305"/>
      <c r="NW17" s="305"/>
      <c r="NX17" s="305"/>
      <c r="NY17" s="305"/>
      <c r="NZ17" s="305"/>
      <c r="OA17" s="305"/>
      <c r="OB17" s="305"/>
      <c r="OC17" s="305"/>
      <c r="OD17" s="305"/>
      <c r="OE17" s="305"/>
      <c r="OF17" s="305"/>
      <c r="OG17" s="305"/>
      <c r="OH17" s="305"/>
      <c r="OI17" s="305"/>
      <c r="OJ17" s="305"/>
      <c r="OK17" s="305"/>
      <c r="OL17" s="305"/>
      <c r="OM17" s="305"/>
      <c r="ON17" s="305"/>
      <c r="OO17" s="305"/>
      <c r="OP17" s="305"/>
      <c r="OQ17" s="305"/>
      <c r="OR17" s="305"/>
      <c r="OS17" s="305"/>
      <c r="OT17" s="305"/>
      <c r="OU17" s="305"/>
      <c r="OV17" s="305"/>
      <c r="OW17" s="305"/>
      <c r="OX17" s="305"/>
      <c r="OY17" s="305"/>
      <c r="OZ17" s="305"/>
      <c r="PA17" s="305"/>
      <c r="PB17" s="305"/>
      <c r="PC17" s="305"/>
      <c r="PD17" s="305"/>
      <c r="PE17" s="305"/>
      <c r="PF17" s="305"/>
      <c r="PG17" s="305"/>
      <c r="PH17" s="305"/>
      <c r="PI17" s="305"/>
      <c r="PJ17" s="305"/>
      <c r="PK17" s="305"/>
      <c r="PL17" s="305"/>
      <c r="PM17" s="305"/>
      <c r="PN17" s="305"/>
      <c r="PO17" s="305"/>
      <c r="PP17" s="305"/>
      <c r="PQ17" s="305"/>
      <c r="PR17" s="305"/>
      <c r="PS17" s="305"/>
      <c r="PT17" s="305"/>
      <c r="PU17" s="305"/>
      <c r="PV17" s="305"/>
      <c r="PW17" s="305"/>
      <c r="PX17" s="305"/>
      <c r="PY17" s="305"/>
      <c r="PZ17" s="305"/>
      <c r="QA17" s="305"/>
      <c r="QB17" s="305"/>
      <c r="QC17" s="305"/>
      <c r="QD17" s="305"/>
      <c r="QE17" s="305"/>
      <c r="QF17" s="305"/>
      <c r="QG17" s="305"/>
      <c r="QH17" s="305"/>
      <c r="QI17" s="305"/>
      <c r="QJ17" s="305"/>
      <c r="QK17" s="305"/>
      <c r="QL17" s="305"/>
      <c r="QM17" s="305"/>
      <c r="QN17" s="305"/>
      <c r="QO17" s="305"/>
      <c r="QP17" s="305"/>
      <c r="QQ17" s="305"/>
      <c r="QR17" s="305"/>
      <c r="QS17" s="305"/>
      <c r="QT17" s="305"/>
      <c r="QU17" s="305"/>
      <c r="QV17" s="305"/>
      <c r="QW17" s="305"/>
      <c r="QX17" s="305"/>
      <c r="QY17" s="305"/>
      <c r="QZ17" s="305"/>
      <c r="RA17" s="305"/>
      <c r="RB17" s="305"/>
      <c r="RC17" s="305"/>
      <c r="RD17" s="305"/>
      <c r="RE17" s="305"/>
      <c r="RF17" s="305"/>
      <c r="RG17" s="305"/>
      <c r="RH17" s="305"/>
      <c r="RI17" s="305"/>
      <c r="RJ17" s="305"/>
      <c r="RK17" s="305"/>
      <c r="RL17" s="305"/>
      <c r="RM17" s="305"/>
      <c r="RN17" s="305"/>
      <c r="RO17" s="305"/>
      <c r="RP17" s="305"/>
      <c r="RQ17" s="305"/>
      <c r="RR17" s="305"/>
      <c r="RS17" s="305"/>
      <c r="RT17" s="305"/>
      <c r="RU17" s="305"/>
      <c r="RV17" s="305"/>
      <c r="RW17" s="305"/>
      <c r="RX17" s="305"/>
      <c r="RY17" s="305"/>
      <c r="RZ17" s="305"/>
      <c r="SA17" s="305"/>
      <c r="SB17" s="305"/>
      <c r="SC17" s="305"/>
      <c r="SD17" s="305"/>
      <c r="SE17" s="305"/>
      <c r="SF17" s="305"/>
      <c r="SG17" s="305"/>
      <c r="SH17" s="305"/>
      <c r="SI17" s="305"/>
      <c r="SJ17" s="305"/>
      <c r="SK17" s="305"/>
      <c r="SL17" s="305"/>
      <c r="SM17" s="305"/>
      <c r="SN17" s="305"/>
      <c r="SO17" s="305"/>
      <c r="SP17" s="305"/>
      <c r="SQ17" s="305"/>
      <c r="SR17" s="305"/>
      <c r="SS17" s="305"/>
      <c r="ST17" s="305"/>
      <c r="SU17" s="305"/>
      <c r="SV17" s="305"/>
      <c r="SW17" s="305"/>
      <c r="SX17" s="305"/>
      <c r="SY17" s="305"/>
      <c r="SZ17" s="305"/>
      <c r="TA17" s="305"/>
      <c r="TB17" s="305"/>
      <c r="TC17" s="305"/>
      <c r="TD17" s="305"/>
      <c r="TE17" s="305"/>
      <c r="TF17" s="305"/>
      <c r="TG17" s="305"/>
      <c r="TH17" s="305"/>
      <c r="TI17" s="305"/>
      <c r="TJ17" s="305"/>
      <c r="TK17" s="305"/>
      <c r="TL17" s="305"/>
      <c r="TM17" s="305"/>
      <c r="TN17" s="305"/>
      <c r="TO17" s="305"/>
      <c r="TP17" s="305"/>
      <c r="TQ17" s="305"/>
      <c r="TR17" s="305"/>
      <c r="TS17" s="305"/>
      <c r="TT17" s="305"/>
      <c r="TU17" s="305"/>
      <c r="TV17" s="305"/>
      <c r="TW17" s="305"/>
      <c r="TX17" s="305"/>
      <c r="TY17" s="305"/>
      <c r="TZ17" s="305"/>
      <c r="UA17" s="305"/>
      <c r="UB17" s="305"/>
      <c r="UC17" s="305"/>
      <c r="UD17" s="305"/>
      <c r="UE17" s="305"/>
      <c r="UF17" s="305"/>
      <c r="UG17" s="305"/>
      <c r="UH17" s="305"/>
      <c r="UI17" s="305"/>
      <c r="UJ17" s="305"/>
      <c r="UK17" s="305"/>
      <c r="UL17" s="305"/>
      <c r="UM17" s="305"/>
      <c r="UN17" s="305"/>
      <c r="UO17" s="305"/>
      <c r="UP17" s="305"/>
      <c r="UQ17" s="305"/>
      <c r="UR17" s="305"/>
      <c r="US17" s="305"/>
      <c r="UT17" s="305"/>
      <c r="UU17" s="305"/>
      <c r="UV17" s="305"/>
      <c r="UW17" s="305"/>
      <c r="UX17" s="305"/>
      <c r="UY17" s="305"/>
      <c r="UZ17" s="305"/>
      <c r="VA17" s="305"/>
      <c r="VB17" s="305"/>
      <c r="VC17" s="305"/>
      <c r="VD17" s="305"/>
      <c r="VE17" s="305"/>
      <c r="VF17" s="305"/>
      <c r="VG17" s="305"/>
      <c r="VH17" s="305"/>
      <c r="VI17" s="305"/>
      <c r="VJ17" s="305"/>
      <c r="VK17" s="305"/>
      <c r="VL17" s="305"/>
      <c r="VM17" s="305"/>
      <c r="VN17" s="305"/>
      <c r="VO17" s="305"/>
      <c r="VP17" s="305"/>
      <c r="VQ17" s="305"/>
      <c r="VR17" s="305"/>
      <c r="VS17" s="305"/>
      <c r="VT17" s="305"/>
      <c r="VU17" s="305"/>
      <c r="VV17" s="305"/>
      <c r="VW17" s="305"/>
      <c r="VX17" s="305"/>
      <c r="VY17" s="305"/>
      <c r="VZ17" s="305"/>
      <c r="WA17" s="305"/>
      <c r="WB17" s="305"/>
      <c r="WC17" s="305"/>
      <c r="WD17" s="305"/>
      <c r="WE17" s="305"/>
      <c r="WF17" s="305"/>
      <c r="WG17" s="305"/>
      <c r="WH17" s="305"/>
      <c r="WI17" s="305"/>
      <c r="WJ17" s="305"/>
      <c r="WK17" s="305"/>
      <c r="WL17" s="305"/>
      <c r="WM17" s="305"/>
      <c r="WN17" s="305"/>
      <c r="WO17" s="305"/>
      <c r="WP17" s="305"/>
      <c r="WQ17" s="305"/>
      <c r="WR17" s="305"/>
      <c r="WS17" s="305"/>
      <c r="WT17" s="305"/>
      <c r="WU17" s="305"/>
      <c r="WV17" s="305"/>
      <c r="WW17" s="305"/>
      <c r="WX17" s="305"/>
      <c r="WY17" s="305"/>
      <c r="WZ17" s="305"/>
      <c r="XA17" s="305"/>
      <c r="XB17" s="305"/>
      <c r="XC17" s="305"/>
      <c r="XD17" s="305"/>
      <c r="XE17" s="305"/>
      <c r="XF17" s="305"/>
      <c r="XG17" s="305"/>
      <c r="XH17" s="305"/>
      <c r="XI17" s="305"/>
      <c r="XJ17" s="305"/>
      <c r="XK17" s="305"/>
      <c r="XL17" s="305"/>
      <c r="XM17" s="305"/>
      <c r="XN17" s="305"/>
      <c r="XO17" s="305"/>
      <c r="XP17" s="305"/>
      <c r="XQ17" s="305"/>
      <c r="XR17" s="305"/>
      <c r="XS17" s="305"/>
      <c r="XT17" s="305"/>
      <c r="XU17" s="305"/>
      <c r="XV17" s="305"/>
      <c r="XW17" s="305"/>
      <c r="XX17" s="305"/>
      <c r="XY17" s="305"/>
      <c r="XZ17" s="305"/>
      <c r="YA17" s="305"/>
      <c r="YB17" s="305"/>
      <c r="YC17" s="305"/>
      <c r="YD17" s="305"/>
      <c r="YE17" s="305"/>
      <c r="YF17" s="305"/>
      <c r="YG17" s="305"/>
      <c r="YH17" s="305"/>
      <c r="YI17" s="305"/>
      <c r="YJ17" s="305"/>
      <c r="YK17" s="305"/>
      <c r="YL17" s="305"/>
      <c r="YM17" s="305"/>
      <c r="YN17" s="305"/>
      <c r="YO17" s="305"/>
      <c r="YP17" s="305"/>
      <c r="YQ17" s="305"/>
      <c r="YR17" s="305"/>
      <c r="YS17" s="305"/>
      <c r="YT17" s="305"/>
      <c r="YU17" s="305"/>
      <c r="YV17" s="305"/>
      <c r="YW17" s="305"/>
      <c r="YX17" s="305"/>
      <c r="YY17" s="305"/>
      <c r="YZ17" s="305"/>
      <c r="ZA17" s="305"/>
      <c r="ZB17" s="305"/>
      <c r="ZC17" s="305"/>
      <c r="ZD17" s="305"/>
      <c r="ZE17" s="305"/>
      <c r="ZF17" s="305"/>
      <c r="ZG17" s="305"/>
      <c r="ZH17" s="305"/>
      <c r="ZI17" s="305"/>
      <c r="ZJ17" s="305"/>
      <c r="ZK17" s="305"/>
      <c r="ZL17" s="305"/>
      <c r="ZM17" s="305"/>
      <c r="ZN17" s="305"/>
      <c r="ZO17" s="305"/>
      <c r="ZP17" s="305"/>
      <c r="ZQ17" s="305"/>
      <c r="ZR17" s="305"/>
      <c r="ZS17" s="305"/>
      <c r="ZT17" s="305"/>
      <c r="ZU17" s="305"/>
      <c r="ZV17" s="305"/>
      <c r="ZW17" s="305"/>
      <c r="ZX17" s="305"/>
      <c r="ZY17" s="305"/>
      <c r="ZZ17" s="305"/>
      <c r="AAA17" s="305"/>
      <c r="AAB17" s="305"/>
      <c r="AAC17" s="305"/>
      <c r="AAD17" s="305"/>
      <c r="AAE17" s="305"/>
      <c r="AAF17" s="305"/>
      <c r="AAG17" s="305"/>
      <c r="AAH17" s="305"/>
      <c r="AAI17" s="305"/>
      <c r="AAJ17" s="305"/>
      <c r="AAK17" s="305"/>
      <c r="AAL17" s="305"/>
      <c r="AAM17" s="305"/>
      <c r="AAN17" s="305"/>
      <c r="AAO17" s="305"/>
      <c r="AAP17" s="305"/>
      <c r="AAQ17" s="305"/>
      <c r="AAR17" s="305"/>
      <c r="AAS17" s="305"/>
      <c r="AAT17" s="305"/>
      <c r="AAU17" s="305"/>
      <c r="AAV17" s="305"/>
      <c r="AAW17" s="305"/>
      <c r="AAX17" s="305"/>
      <c r="AAY17" s="305"/>
      <c r="AAZ17" s="305"/>
      <c r="ABA17" s="305"/>
      <c r="ABB17" s="305"/>
      <c r="ABC17" s="305"/>
      <c r="ABD17" s="305"/>
      <c r="ABE17" s="305"/>
      <c r="ABF17" s="305"/>
      <c r="ABG17" s="305"/>
      <c r="ABH17" s="305"/>
      <c r="ABI17" s="305"/>
      <c r="ABJ17" s="305"/>
      <c r="ABK17" s="305"/>
      <c r="ABL17" s="305"/>
      <c r="ABM17" s="305"/>
      <c r="ABN17" s="305"/>
      <c r="ABO17" s="305"/>
      <c r="ABP17" s="305"/>
      <c r="ABQ17" s="305"/>
      <c r="ABR17" s="305"/>
      <c r="ABS17" s="305"/>
      <c r="ABT17" s="305"/>
      <c r="ABU17" s="305"/>
      <c r="ABV17" s="305"/>
      <c r="ABW17" s="305"/>
      <c r="ABX17" s="305"/>
      <c r="ABY17" s="305"/>
      <c r="ABZ17" s="305"/>
      <c r="ACA17" s="305"/>
      <c r="ACB17" s="305"/>
      <c r="ACC17" s="305"/>
      <c r="ACD17" s="305"/>
      <c r="ACE17" s="305"/>
      <c r="ACF17" s="305"/>
      <c r="ACG17" s="305"/>
      <c r="ACH17" s="305"/>
      <c r="ACI17" s="305"/>
      <c r="ACJ17" s="305"/>
      <c r="ACK17" s="305"/>
      <c r="ACL17" s="305"/>
      <c r="ACM17" s="305"/>
      <c r="ACN17" s="305"/>
      <c r="ACO17" s="305"/>
      <c r="ACP17" s="305"/>
      <c r="ACQ17" s="305"/>
      <c r="ACR17" s="305"/>
      <c r="ACS17" s="305"/>
      <c r="ACT17" s="305"/>
      <c r="ACU17" s="305"/>
      <c r="ACV17" s="305"/>
      <c r="ACW17" s="305"/>
      <c r="ACX17" s="305"/>
      <c r="ACY17" s="305"/>
      <c r="ACZ17" s="305"/>
      <c r="ADA17" s="305"/>
      <c r="ADB17" s="305"/>
      <c r="ADC17" s="305"/>
      <c r="ADD17" s="305"/>
      <c r="ADE17" s="305"/>
      <c r="ADF17" s="305"/>
      <c r="ADG17" s="305"/>
      <c r="ADH17" s="305"/>
      <c r="ADI17" s="305"/>
      <c r="ADJ17" s="305"/>
      <c r="ADK17" s="305"/>
      <c r="ADL17" s="305"/>
      <c r="ADM17" s="305"/>
      <c r="ADN17" s="305"/>
      <c r="ADO17" s="305"/>
      <c r="ADP17" s="305"/>
      <c r="ADQ17" s="305"/>
      <c r="ADR17" s="305"/>
      <c r="ADS17" s="305"/>
      <c r="ADT17" s="305"/>
      <c r="ADU17" s="305"/>
      <c r="ADV17" s="305"/>
      <c r="ADW17" s="305"/>
      <c r="ADX17" s="305"/>
      <c r="ADY17" s="305"/>
      <c r="ADZ17" s="305"/>
      <c r="AEA17" s="305"/>
      <c r="AEB17" s="305"/>
      <c r="AEC17" s="305"/>
      <c r="AED17" s="305"/>
      <c r="AEE17" s="305"/>
      <c r="AEF17" s="305"/>
      <c r="AEG17" s="305"/>
      <c r="AEH17" s="305"/>
      <c r="AEI17" s="305"/>
      <c r="AEJ17" s="305"/>
      <c r="AEK17" s="305"/>
      <c r="AEL17" s="305"/>
      <c r="AEM17" s="305"/>
      <c r="AEN17" s="305"/>
      <c r="AEO17" s="305"/>
      <c r="AEP17" s="305"/>
      <c r="AEQ17" s="305"/>
      <c r="AER17" s="305"/>
      <c r="AES17" s="305"/>
      <c r="AET17" s="305"/>
      <c r="AEU17" s="305"/>
      <c r="AEV17" s="305"/>
      <c r="AEW17" s="305"/>
      <c r="AEX17" s="305"/>
      <c r="AEY17" s="305"/>
      <c r="AEZ17" s="305"/>
      <c r="AFA17" s="305"/>
      <c r="AFB17" s="305"/>
      <c r="AFC17" s="305"/>
      <c r="AFD17" s="305"/>
      <c r="AFE17" s="305"/>
      <c r="AFF17" s="305"/>
      <c r="AFG17" s="305"/>
      <c r="AFH17" s="305"/>
      <c r="AFI17" s="305"/>
      <c r="AFJ17" s="305"/>
      <c r="AFK17" s="305"/>
      <c r="AFL17" s="305"/>
      <c r="AFM17" s="305"/>
      <c r="AFN17" s="305"/>
      <c r="AFO17" s="305"/>
      <c r="AFP17" s="305"/>
      <c r="AFQ17" s="305"/>
      <c r="AFR17" s="305"/>
      <c r="AFS17" s="305"/>
      <c r="AFT17" s="305"/>
      <c r="AFU17" s="305"/>
      <c r="AFV17" s="305"/>
      <c r="AFW17" s="305"/>
      <c r="AFX17" s="305"/>
      <c r="AFY17" s="305"/>
      <c r="AFZ17" s="305"/>
      <c r="AGA17" s="305"/>
      <c r="AGB17" s="305"/>
      <c r="AGC17" s="305"/>
      <c r="AGD17" s="305"/>
      <c r="AGE17" s="305"/>
      <c r="AGF17" s="305"/>
      <c r="AGG17" s="305"/>
      <c r="AGH17" s="305"/>
      <c r="AGI17" s="305"/>
      <c r="AGJ17" s="305"/>
      <c r="AGK17" s="305"/>
      <c r="AGL17" s="305"/>
      <c r="AGM17" s="305"/>
      <c r="AGN17" s="305"/>
      <c r="AGO17" s="305"/>
      <c r="AGP17" s="305"/>
      <c r="AGQ17" s="305"/>
      <c r="AGR17" s="305"/>
      <c r="AGS17" s="305"/>
      <c r="AGT17" s="305"/>
      <c r="AGU17" s="305"/>
      <c r="AGV17" s="305"/>
      <c r="AGW17" s="305"/>
      <c r="AGX17" s="305"/>
      <c r="AGY17" s="305"/>
      <c r="AGZ17" s="305"/>
      <c r="AHA17" s="305"/>
      <c r="AHB17" s="305"/>
      <c r="AHC17" s="305"/>
      <c r="AHD17" s="305"/>
      <c r="AHE17" s="305"/>
      <c r="AHF17" s="305"/>
      <c r="AHG17" s="305"/>
      <c r="AHH17" s="305"/>
      <c r="AHI17" s="305"/>
      <c r="AHJ17" s="305"/>
      <c r="AHK17" s="305"/>
      <c r="AHL17" s="305"/>
      <c r="AHM17" s="305"/>
      <c r="AHN17" s="305"/>
      <c r="AHO17" s="305"/>
      <c r="AHP17" s="305"/>
      <c r="AHQ17" s="305"/>
      <c r="AHR17" s="305"/>
      <c r="AHS17" s="305"/>
      <c r="AHT17" s="305"/>
      <c r="AHU17" s="305"/>
      <c r="AHV17" s="305"/>
      <c r="AHW17" s="305"/>
      <c r="AHX17" s="305"/>
      <c r="AHY17" s="305"/>
      <c r="AHZ17" s="305"/>
      <c r="AIA17" s="305"/>
      <c r="AIB17" s="305"/>
      <c r="AIC17" s="305"/>
      <c r="AID17" s="305"/>
      <c r="AIE17" s="305"/>
      <c r="AIF17" s="305"/>
      <c r="AIG17" s="305"/>
      <c r="AIH17" s="305"/>
      <c r="AII17" s="305"/>
      <c r="AIJ17" s="305"/>
      <c r="AIK17" s="305"/>
      <c r="AIL17" s="305"/>
      <c r="AIM17" s="305"/>
      <c r="AIN17" s="305"/>
      <c r="AIO17" s="305"/>
      <c r="AIP17" s="305"/>
      <c r="AIQ17" s="305"/>
      <c r="AIR17" s="305"/>
      <c r="AIS17" s="305"/>
      <c r="AIT17" s="305"/>
      <c r="AIU17" s="305"/>
      <c r="AIV17" s="305"/>
      <c r="AIW17" s="305"/>
      <c r="AIX17" s="305"/>
      <c r="AIY17" s="305"/>
      <c r="AIZ17" s="305"/>
      <c r="AJA17" s="305"/>
      <c r="AJB17" s="305"/>
      <c r="AJC17" s="305"/>
      <c r="AJD17" s="305"/>
      <c r="AJE17" s="305"/>
      <c r="AJF17" s="305"/>
      <c r="AJG17" s="305"/>
      <c r="AJH17" s="305"/>
      <c r="AJI17" s="305"/>
      <c r="AJJ17" s="305"/>
      <c r="AJK17" s="305"/>
      <c r="AJL17" s="305"/>
      <c r="AJM17" s="305"/>
      <c r="AJN17" s="305"/>
      <c r="AJO17" s="305"/>
      <c r="AJP17" s="305"/>
      <c r="AJQ17" s="305"/>
      <c r="AJR17" s="305"/>
      <c r="AJS17" s="305"/>
      <c r="AJT17" s="305"/>
      <c r="AJU17" s="305"/>
      <c r="AJV17" s="305"/>
      <c r="AJW17" s="305"/>
      <c r="AJX17" s="305"/>
      <c r="AJY17" s="305"/>
      <c r="AJZ17" s="305"/>
      <c r="AKA17" s="305"/>
      <c r="AKB17" s="305"/>
      <c r="AKC17" s="305"/>
      <c r="AKD17" s="305"/>
      <c r="AKE17" s="305"/>
      <c r="AKF17" s="305"/>
      <c r="AKG17" s="305"/>
      <c r="AKH17" s="305"/>
      <c r="AKI17" s="305"/>
      <c r="AKJ17" s="305"/>
      <c r="AKK17" s="305"/>
      <c r="AKL17" s="305"/>
      <c r="AKM17" s="305"/>
      <c r="AKN17" s="305"/>
      <c r="AKO17" s="305"/>
      <c r="AKP17" s="305"/>
      <c r="AKQ17" s="305"/>
      <c r="AKR17" s="305"/>
      <c r="AKS17" s="305"/>
      <c r="AKT17" s="305"/>
      <c r="AKU17" s="305"/>
      <c r="AKV17" s="305"/>
      <c r="AKW17" s="305"/>
      <c r="AKX17" s="305"/>
      <c r="AKY17" s="305"/>
      <c r="AKZ17" s="305"/>
      <c r="ALA17" s="305"/>
      <c r="ALB17" s="305"/>
      <c r="ALC17" s="305"/>
      <c r="ALD17" s="305"/>
      <c r="ALE17" s="305"/>
      <c r="ALF17" s="305"/>
      <c r="ALG17" s="305"/>
      <c r="ALH17" s="305"/>
      <c r="ALI17" s="305"/>
      <c r="ALJ17" s="305"/>
      <c r="ALK17" s="305"/>
      <c r="ALL17" s="305"/>
      <c r="ALM17" s="305"/>
      <c r="ALN17" s="305"/>
      <c r="ALO17" s="305"/>
      <c r="ALP17" s="305"/>
      <c r="ALQ17" s="305"/>
      <c r="ALR17" s="305"/>
      <c r="ALS17" s="305"/>
      <c r="ALT17" s="305"/>
      <c r="ALU17" s="305"/>
      <c r="ALV17" s="305"/>
      <c r="ALW17" s="305"/>
      <c r="ALX17" s="305"/>
      <c r="ALY17" s="305"/>
      <c r="ALZ17" s="305"/>
      <c r="AMA17" s="305"/>
      <c r="AMB17" s="305"/>
      <c r="AMC17" s="305"/>
      <c r="AMD17" s="305"/>
      <c r="AME17" s="305"/>
      <c r="AMF17" s="305"/>
      <c r="AMG17" s="305"/>
      <c r="AMH17" s="305"/>
      <c r="AMI17" s="305"/>
      <c r="AMJ17" s="305"/>
      <c r="AMK17" s="305"/>
      <c r="AML17" s="305"/>
      <c r="AMM17" s="305"/>
      <c r="AMN17" s="305"/>
      <c r="AMO17" s="305"/>
      <c r="AMP17" s="305"/>
      <c r="AMQ17" s="305"/>
      <c r="AMR17" s="305"/>
      <c r="AMS17" s="305"/>
      <c r="AMT17" s="305"/>
      <c r="AMU17" s="305"/>
      <c r="AMV17" s="305"/>
      <c r="AMW17" s="305"/>
      <c r="AMX17" s="305"/>
      <c r="AMY17" s="305"/>
      <c r="AMZ17" s="305"/>
      <c r="ANA17" s="305"/>
      <c r="ANB17" s="305"/>
      <c r="ANC17" s="305"/>
      <c r="AND17" s="305"/>
      <c r="ANE17" s="305"/>
      <c r="ANF17" s="305"/>
      <c r="ANG17" s="305"/>
      <c r="ANH17" s="305"/>
      <c r="ANI17" s="305"/>
      <c r="ANJ17" s="305"/>
      <c r="ANK17" s="305"/>
      <c r="ANL17" s="305"/>
      <c r="ANM17" s="305"/>
      <c r="ANN17" s="305"/>
      <c r="ANO17" s="305"/>
      <c r="ANP17" s="305"/>
      <c r="ANQ17" s="305"/>
      <c r="ANR17" s="305"/>
      <c r="ANS17" s="305"/>
      <c r="ANT17" s="305"/>
      <c r="ANU17" s="305"/>
      <c r="ANV17" s="305"/>
      <c r="ANW17" s="305"/>
      <c r="ANX17" s="305"/>
      <c r="ANY17" s="305"/>
      <c r="ANZ17" s="305"/>
      <c r="AOA17" s="305"/>
      <c r="AOB17" s="305"/>
      <c r="AOC17" s="305"/>
      <c r="AOD17" s="305"/>
      <c r="AOE17" s="305"/>
      <c r="AOF17" s="305"/>
      <c r="AOG17" s="305"/>
      <c r="AOH17" s="305"/>
      <c r="AOI17" s="305"/>
      <c r="AOJ17" s="305"/>
      <c r="AOK17" s="305"/>
      <c r="AOL17" s="305"/>
      <c r="AOM17" s="305"/>
      <c r="AON17" s="305"/>
      <c r="AOO17" s="305"/>
      <c r="AOP17" s="305"/>
      <c r="AOQ17" s="305"/>
      <c r="AOR17" s="305"/>
      <c r="AOS17" s="305"/>
      <c r="AOT17" s="305"/>
      <c r="AOU17" s="305"/>
      <c r="AOV17" s="305"/>
      <c r="AOW17" s="305"/>
      <c r="AOX17" s="305"/>
      <c r="AOY17" s="305"/>
      <c r="AOZ17" s="305"/>
      <c r="APA17" s="305"/>
      <c r="APB17" s="305"/>
      <c r="APC17" s="305"/>
      <c r="APD17" s="305"/>
      <c r="APE17" s="305"/>
      <c r="APF17" s="305"/>
      <c r="APG17" s="305"/>
      <c r="APH17" s="305"/>
      <c r="API17" s="305"/>
      <c r="APJ17" s="305"/>
      <c r="APK17" s="305"/>
      <c r="APL17" s="305"/>
      <c r="APM17" s="305"/>
      <c r="APN17" s="305"/>
      <c r="APO17" s="305"/>
      <c r="APP17" s="305"/>
      <c r="APQ17" s="305"/>
      <c r="APR17" s="305"/>
      <c r="APS17" s="305"/>
      <c r="APT17" s="305"/>
      <c r="APU17" s="305"/>
      <c r="APV17" s="305"/>
      <c r="APW17" s="305"/>
      <c r="APX17" s="305"/>
      <c r="APY17" s="305"/>
      <c r="APZ17" s="305"/>
      <c r="AQA17" s="305"/>
      <c r="AQB17" s="305"/>
      <c r="AQC17" s="305"/>
      <c r="AQD17" s="305"/>
      <c r="AQE17" s="305"/>
      <c r="AQF17" s="305"/>
      <c r="AQG17" s="305"/>
      <c r="AQH17" s="305"/>
      <c r="AQI17" s="305"/>
      <c r="AQJ17" s="305"/>
      <c r="AQK17" s="305"/>
      <c r="AQL17" s="305"/>
      <c r="AQM17" s="305"/>
      <c r="AQN17" s="305"/>
      <c r="AQO17" s="305"/>
      <c r="AQP17" s="305"/>
      <c r="AQQ17" s="305"/>
      <c r="AQR17" s="305"/>
      <c r="AQS17" s="305"/>
      <c r="AQT17" s="305"/>
      <c r="AQU17" s="305"/>
      <c r="AQV17" s="305"/>
      <c r="AQW17" s="305"/>
      <c r="AQX17" s="305"/>
      <c r="AQY17" s="305"/>
      <c r="AQZ17" s="305"/>
      <c r="ARA17" s="305"/>
      <c r="ARB17" s="305"/>
      <c r="ARC17" s="305"/>
      <c r="ARD17" s="305"/>
      <c r="ARE17" s="305"/>
      <c r="ARF17" s="305"/>
      <c r="ARG17" s="305"/>
      <c r="ARH17" s="305"/>
      <c r="ARI17" s="305"/>
      <c r="ARJ17" s="305"/>
      <c r="ARK17" s="305"/>
      <c r="ARL17" s="305"/>
      <c r="ARM17" s="305"/>
      <c r="ARN17" s="305"/>
      <c r="ARO17" s="305"/>
      <c r="ARP17" s="305"/>
      <c r="ARQ17" s="305"/>
      <c r="ARR17" s="305"/>
      <c r="ARS17" s="305"/>
      <c r="ART17" s="305"/>
      <c r="ARU17" s="305"/>
      <c r="ARV17" s="305"/>
      <c r="ARW17" s="305"/>
      <c r="ARX17" s="305"/>
      <c r="ARY17" s="305"/>
      <c r="ARZ17" s="305"/>
      <c r="ASA17" s="305"/>
      <c r="ASB17" s="305"/>
      <c r="ASC17" s="305"/>
      <c r="ASD17" s="305"/>
      <c r="ASE17" s="305"/>
      <c r="ASF17" s="305"/>
      <c r="ASG17" s="305"/>
      <c r="ASH17" s="305"/>
      <c r="ASI17" s="305"/>
      <c r="ASJ17" s="305"/>
      <c r="ASK17" s="305"/>
      <c r="ASL17" s="305"/>
      <c r="ASM17" s="305"/>
      <c r="ASN17" s="305"/>
      <c r="ASO17" s="305"/>
      <c r="ASP17" s="305"/>
      <c r="ASQ17" s="305"/>
      <c r="ASR17" s="305"/>
      <c r="ASS17" s="305"/>
      <c r="AST17" s="305"/>
      <c r="ASU17" s="305"/>
      <c r="ASV17" s="305"/>
      <c r="ASW17" s="305"/>
      <c r="ASX17" s="305"/>
      <c r="ASY17" s="305"/>
      <c r="ASZ17" s="305"/>
      <c r="ATA17" s="305"/>
      <c r="ATB17" s="305"/>
      <c r="ATC17" s="305"/>
      <c r="ATD17" s="305"/>
      <c r="ATE17" s="305"/>
      <c r="ATF17" s="305"/>
      <c r="ATG17" s="305"/>
      <c r="ATH17" s="305"/>
      <c r="ATI17" s="305"/>
      <c r="ATJ17" s="305"/>
      <c r="ATK17" s="305"/>
      <c r="ATL17" s="305"/>
      <c r="ATM17" s="305"/>
      <c r="ATN17" s="305"/>
      <c r="ATO17" s="305"/>
      <c r="ATP17" s="305"/>
      <c r="ATQ17" s="305"/>
      <c r="ATR17" s="305"/>
      <c r="ATS17" s="305"/>
      <c r="ATT17" s="305"/>
      <c r="ATU17" s="305"/>
      <c r="ATV17" s="305"/>
      <c r="ATW17" s="305"/>
      <c r="ATX17" s="305"/>
      <c r="ATY17" s="305"/>
      <c r="ATZ17" s="305"/>
      <c r="AUA17" s="305"/>
      <c r="AUB17" s="305"/>
      <c r="AUC17" s="305"/>
      <c r="AUD17" s="305"/>
      <c r="AUE17" s="305"/>
      <c r="AUF17" s="305"/>
      <c r="AUG17" s="305"/>
      <c r="AUH17" s="305"/>
      <c r="AUI17" s="305"/>
      <c r="AUJ17" s="305"/>
      <c r="AUK17" s="305"/>
      <c r="AUL17" s="305"/>
      <c r="AUM17" s="305"/>
      <c r="AUN17" s="305"/>
      <c r="AUO17" s="305"/>
      <c r="AUP17" s="305"/>
      <c r="AUQ17" s="305"/>
      <c r="AUR17" s="305"/>
      <c r="AUS17" s="305"/>
      <c r="AUT17" s="305"/>
      <c r="AUU17" s="305"/>
      <c r="AUV17" s="305"/>
      <c r="AUW17" s="305"/>
      <c r="AUX17" s="305"/>
      <c r="AUY17" s="305"/>
      <c r="AUZ17" s="305"/>
      <c r="AVA17" s="305"/>
      <c r="AVB17" s="305"/>
      <c r="AVC17" s="305"/>
      <c r="AVD17" s="305"/>
      <c r="AVE17" s="305"/>
      <c r="AVF17" s="305"/>
      <c r="AVG17" s="305"/>
      <c r="AVH17" s="305"/>
      <c r="AVI17" s="305"/>
      <c r="AVJ17" s="305"/>
      <c r="AVK17" s="305"/>
      <c r="AVL17" s="305"/>
      <c r="AVM17" s="305"/>
      <c r="AVN17" s="305"/>
      <c r="AVO17" s="305"/>
      <c r="AVP17" s="305"/>
      <c r="AVQ17" s="305"/>
      <c r="AVR17" s="305"/>
      <c r="AVS17" s="305"/>
      <c r="AVT17" s="305"/>
      <c r="AVU17" s="305"/>
      <c r="AVV17" s="305"/>
      <c r="AVW17" s="305"/>
      <c r="AVX17" s="305"/>
      <c r="AVY17" s="305"/>
      <c r="AVZ17" s="305"/>
      <c r="AWA17" s="305"/>
      <c r="AWB17" s="305"/>
      <c r="AWC17" s="305"/>
      <c r="AWD17" s="305"/>
      <c r="AWE17" s="305"/>
      <c r="AWF17" s="305"/>
      <c r="AWG17" s="305"/>
      <c r="AWH17" s="305"/>
      <c r="AWI17" s="305"/>
      <c r="AWJ17" s="305"/>
      <c r="AWK17" s="305"/>
      <c r="AWL17" s="305"/>
      <c r="AWM17" s="305"/>
      <c r="AWN17" s="305"/>
      <c r="AWO17" s="305"/>
      <c r="AWP17" s="305"/>
      <c r="AWQ17" s="305"/>
      <c r="AWR17" s="305"/>
      <c r="AWS17" s="305"/>
      <c r="AWT17" s="305"/>
      <c r="AWU17" s="305"/>
      <c r="AWV17" s="305"/>
      <c r="AWW17" s="305"/>
      <c r="AWX17" s="305"/>
      <c r="AWY17" s="305"/>
      <c r="AWZ17" s="305"/>
      <c r="AXA17" s="305"/>
      <c r="AXB17" s="305"/>
      <c r="AXC17" s="305"/>
      <c r="AXD17" s="305"/>
      <c r="AXE17" s="305"/>
      <c r="AXF17" s="305"/>
      <c r="AXG17" s="305"/>
      <c r="AXH17" s="305"/>
      <c r="AXI17" s="305"/>
      <c r="AXJ17" s="305"/>
      <c r="AXK17" s="305"/>
      <c r="AXL17" s="305"/>
      <c r="AXM17" s="305"/>
      <c r="AXN17" s="305"/>
      <c r="AXO17" s="305"/>
      <c r="AXP17" s="305"/>
      <c r="AXQ17" s="305"/>
      <c r="AXR17" s="305"/>
      <c r="AXS17" s="305"/>
      <c r="AXT17" s="305"/>
      <c r="AXU17" s="305"/>
      <c r="AXV17" s="305"/>
      <c r="AXW17" s="305"/>
      <c r="AXX17" s="305"/>
      <c r="AXY17" s="305"/>
      <c r="AXZ17" s="305"/>
      <c r="AYA17" s="305"/>
      <c r="AYB17" s="305"/>
      <c r="AYC17" s="305"/>
      <c r="AYD17" s="305"/>
      <c r="AYE17" s="305"/>
      <c r="AYF17" s="305"/>
      <c r="AYG17" s="305"/>
      <c r="AYH17" s="305"/>
      <c r="AYI17" s="305"/>
      <c r="AYJ17" s="305"/>
      <c r="AYK17" s="305"/>
      <c r="AYL17" s="305"/>
      <c r="AYM17" s="305"/>
      <c r="AYN17" s="305"/>
      <c r="AYO17" s="305"/>
      <c r="AYP17" s="305"/>
      <c r="AYQ17" s="305"/>
      <c r="AYR17" s="305"/>
      <c r="AYS17" s="305"/>
      <c r="AYT17" s="305"/>
      <c r="AYU17" s="305"/>
      <c r="AYV17" s="305"/>
      <c r="AYW17" s="305"/>
      <c r="AYX17" s="305"/>
      <c r="AYY17" s="305"/>
      <c r="AYZ17" s="305"/>
      <c r="AZA17" s="305"/>
      <c r="AZB17" s="305"/>
      <c r="AZC17" s="305"/>
      <c r="AZD17" s="305"/>
      <c r="AZE17" s="305"/>
      <c r="AZF17" s="305"/>
      <c r="AZG17" s="305"/>
      <c r="AZH17" s="305"/>
      <c r="AZI17" s="305"/>
      <c r="AZJ17" s="305"/>
      <c r="AZK17" s="305"/>
      <c r="AZL17" s="305"/>
      <c r="AZM17" s="305"/>
      <c r="AZN17" s="305"/>
      <c r="AZO17" s="305"/>
      <c r="AZP17" s="305"/>
      <c r="AZQ17" s="305"/>
      <c r="AZR17" s="305"/>
      <c r="AZS17" s="305"/>
      <c r="AZT17" s="305"/>
      <c r="AZU17" s="305"/>
      <c r="AZV17" s="305"/>
      <c r="AZW17" s="305"/>
      <c r="AZX17" s="305"/>
      <c r="AZY17" s="305"/>
      <c r="AZZ17" s="305"/>
      <c r="BAA17" s="305"/>
      <c r="BAB17" s="305"/>
      <c r="BAC17" s="305"/>
      <c r="BAD17" s="305"/>
      <c r="BAE17" s="305"/>
      <c r="BAF17" s="305"/>
      <c r="BAG17" s="305"/>
      <c r="BAH17" s="305"/>
      <c r="BAI17" s="305"/>
      <c r="BAJ17" s="305"/>
      <c r="BAK17" s="305"/>
      <c r="BAL17" s="305"/>
      <c r="BAM17" s="305"/>
      <c r="BAN17" s="305"/>
      <c r="BAO17" s="305"/>
      <c r="BAP17" s="305"/>
      <c r="BAQ17" s="305"/>
      <c r="BAR17" s="305"/>
      <c r="BAS17" s="305"/>
      <c r="BAT17" s="305"/>
      <c r="BAU17" s="305"/>
      <c r="BAV17" s="305"/>
      <c r="BAW17" s="305"/>
      <c r="BAX17" s="305"/>
      <c r="BAY17" s="305"/>
      <c r="BAZ17" s="305"/>
      <c r="BBA17" s="305"/>
      <c r="BBB17" s="305"/>
      <c r="BBC17" s="305"/>
      <c r="BBD17" s="305"/>
      <c r="BBE17" s="305"/>
      <c r="BBF17" s="305"/>
      <c r="BBG17" s="305"/>
      <c r="BBH17" s="305"/>
      <c r="BBI17" s="305"/>
      <c r="BBJ17" s="305"/>
      <c r="BBK17" s="305"/>
      <c r="BBL17" s="305"/>
      <c r="BBM17" s="305"/>
      <c r="BBN17" s="305"/>
      <c r="BBO17" s="305"/>
      <c r="BBP17" s="305"/>
      <c r="BBQ17" s="305"/>
      <c r="BBR17" s="305"/>
      <c r="BBS17" s="305"/>
      <c r="BBT17" s="305"/>
      <c r="BBU17" s="305"/>
      <c r="BBV17" s="305"/>
      <c r="BBW17" s="305"/>
      <c r="BBX17" s="305"/>
      <c r="BBY17" s="305"/>
      <c r="BBZ17" s="305"/>
      <c r="BCA17" s="305"/>
      <c r="BCB17" s="305"/>
      <c r="BCC17" s="305"/>
      <c r="BCD17" s="305"/>
      <c r="BCE17" s="305"/>
      <c r="BCF17" s="305"/>
      <c r="BCG17" s="305"/>
      <c r="BCH17" s="305"/>
      <c r="BCI17" s="305"/>
      <c r="BCJ17" s="305"/>
      <c r="BCK17" s="305"/>
      <c r="BCL17" s="305"/>
      <c r="BCM17" s="305"/>
      <c r="BCN17" s="305"/>
      <c r="BCO17" s="305"/>
      <c r="BCP17" s="305"/>
      <c r="BCQ17" s="305"/>
      <c r="BCR17" s="305"/>
      <c r="BCS17" s="305"/>
      <c r="BCT17" s="305"/>
      <c r="BCU17" s="305"/>
      <c r="BCV17" s="305"/>
      <c r="BCW17" s="305"/>
      <c r="BCX17" s="305"/>
      <c r="BCY17" s="305"/>
      <c r="BCZ17" s="305"/>
      <c r="BDA17" s="305"/>
      <c r="BDB17" s="305"/>
      <c r="BDC17" s="305"/>
      <c r="BDD17" s="305"/>
      <c r="BDE17" s="305"/>
      <c r="BDF17" s="305"/>
      <c r="BDG17" s="305"/>
      <c r="BDH17" s="305"/>
      <c r="BDI17" s="305"/>
      <c r="BDJ17" s="305"/>
      <c r="BDK17" s="305"/>
      <c r="BDL17" s="305"/>
      <c r="BDM17" s="305"/>
      <c r="BDN17" s="305"/>
      <c r="BDO17" s="305"/>
      <c r="BDP17" s="305"/>
      <c r="BDQ17" s="305"/>
      <c r="BDR17" s="305"/>
      <c r="BDS17" s="305"/>
      <c r="BDT17" s="305"/>
      <c r="BDU17" s="305"/>
      <c r="BDV17" s="305"/>
      <c r="BDW17" s="305"/>
      <c r="BDX17" s="305"/>
      <c r="BDY17" s="305"/>
      <c r="BDZ17" s="305"/>
      <c r="BEA17" s="305"/>
      <c r="BEB17" s="305"/>
      <c r="BEC17" s="305"/>
      <c r="BED17" s="305"/>
      <c r="BEE17" s="305"/>
      <c r="BEF17" s="305"/>
      <c r="BEG17" s="305"/>
      <c r="BEH17" s="305"/>
      <c r="BEI17" s="305"/>
      <c r="BEJ17" s="305"/>
      <c r="BEK17" s="305"/>
      <c r="BEL17" s="305"/>
      <c r="BEM17" s="305"/>
      <c r="BEN17" s="305"/>
      <c r="BEO17" s="305"/>
      <c r="BEP17" s="305"/>
      <c r="BEQ17" s="305"/>
      <c r="BER17" s="305"/>
      <c r="BES17" s="305"/>
      <c r="BET17" s="305"/>
      <c r="BEU17" s="305"/>
      <c r="BEV17" s="305"/>
      <c r="BEW17" s="305"/>
      <c r="BEX17" s="305"/>
      <c r="BEY17" s="305"/>
      <c r="BEZ17" s="305"/>
      <c r="BFA17" s="305"/>
      <c r="BFB17" s="305"/>
      <c r="BFC17" s="305"/>
      <c r="BFD17" s="305"/>
      <c r="BFE17" s="305"/>
      <c r="BFF17" s="305"/>
      <c r="BFG17" s="305"/>
      <c r="BFH17" s="305"/>
      <c r="BFI17" s="305"/>
      <c r="BFJ17" s="305"/>
      <c r="BFK17" s="305"/>
      <c r="BFL17" s="305"/>
      <c r="BFM17" s="305"/>
      <c r="BFN17" s="305"/>
      <c r="BFO17" s="305"/>
      <c r="BFP17" s="305"/>
      <c r="BFQ17" s="305"/>
      <c r="BFR17" s="305"/>
      <c r="BFS17" s="305"/>
      <c r="BFT17" s="305"/>
      <c r="BFU17" s="305"/>
      <c r="BFV17" s="305"/>
      <c r="BFW17" s="305"/>
      <c r="BFX17" s="305"/>
      <c r="BFY17" s="305"/>
      <c r="BFZ17" s="305"/>
      <c r="BGA17" s="305"/>
      <c r="BGB17" s="305"/>
      <c r="BGC17" s="305"/>
      <c r="BGD17" s="305"/>
      <c r="BGE17" s="305"/>
      <c r="BGF17" s="305"/>
      <c r="BGG17" s="305"/>
      <c r="BGH17" s="305"/>
      <c r="BGI17" s="305"/>
      <c r="BGJ17" s="305"/>
      <c r="BGK17" s="305"/>
      <c r="BGL17" s="305"/>
      <c r="BGM17" s="305"/>
      <c r="BGN17" s="305"/>
      <c r="BGO17" s="305"/>
      <c r="BGP17" s="305"/>
      <c r="BGQ17" s="305"/>
      <c r="BGR17" s="305"/>
      <c r="BGS17" s="305"/>
      <c r="BGT17" s="305"/>
      <c r="BGU17" s="305"/>
      <c r="BGV17" s="305"/>
      <c r="BGW17" s="305"/>
      <c r="BGX17" s="305"/>
      <c r="BGY17" s="305"/>
      <c r="BGZ17" s="305"/>
      <c r="BHA17" s="305"/>
      <c r="BHB17" s="305"/>
      <c r="BHC17" s="305"/>
      <c r="BHD17" s="305"/>
      <c r="BHE17" s="305"/>
      <c r="BHF17" s="305"/>
      <c r="BHG17" s="305"/>
      <c r="BHH17" s="305"/>
      <c r="BHI17" s="305"/>
      <c r="BHJ17" s="305"/>
      <c r="BHK17" s="305"/>
      <c r="BHL17" s="305"/>
      <c r="BHM17" s="305"/>
      <c r="BHN17" s="305"/>
      <c r="BHO17" s="305"/>
      <c r="BHP17" s="305"/>
      <c r="BHQ17" s="305"/>
      <c r="BHR17" s="305"/>
      <c r="BHS17" s="305"/>
      <c r="BHT17" s="305"/>
      <c r="BHU17" s="305"/>
      <c r="BHV17" s="305"/>
      <c r="BHW17" s="305"/>
      <c r="BHX17" s="305"/>
      <c r="BHY17" s="305"/>
      <c r="BHZ17" s="305"/>
      <c r="BIA17" s="305"/>
      <c r="BIB17" s="305"/>
      <c r="BIC17" s="305"/>
      <c r="BID17" s="305"/>
      <c r="BIE17" s="305"/>
      <c r="BIF17" s="305"/>
      <c r="BIG17" s="305"/>
      <c r="BIH17" s="305"/>
      <c r="BII17" s="305"/>
      <c r="BIJ17" s="305"/>
      <c r="BIK17" s="305"/>
      <c r="BIL17" s="305"/>
      <c r="BIM17" s="305"/>
      <c r="BIN17" s="305"/>
      <c r="BIO17" s="305"/>
      <c r="BIP17" s="305"/>
      <c r="BIQ17" s="305"/>
      <c r="BIR17" s="305"/>
      <c r="BIS17" s="305"/>
      <c r="BIT17" s="305"/>
      <c r="BIU17" s="305"/>
      <c r="BIV17" s="305"/>
      <c r="BIW17" s="305"/>
      <c r="BIX17" s="305"/>
      <c r="BIY17" s="305"/>
      <c r="BIZ17" s="305"/>
      <c r="BJA17" s="305"/>
      <c r="BJB17" s="305"/>
      <c r="BJC17" s="305"/>
      <c r="BJD17" s="305"/>
      <c r="BJE17" s="305"/>
      <c r="BJF17" s="305"/>
      <c r="BJG17" s="305"/>
      <c r="BJH17" s="305"/>
      <c r="BJI17" s="305"/>
      <c r="BJJ17" s="305"/>
      <c r="BJK17" s="305"/>
      <c r="BJL17" s="305"/>
      <c r="BJM17" s="305"/>
      <c r="BJN17" s="305"/>
      <c r="BJO17" s="305"/>
      <c r="BJP17" s="305"/>
      <c r="BJQ17" s="305"/>
      <c r="BJR17" s="305"/>
      <c r="BJS17" s="305"/>
      <c r="BJT17" s="305"/>
      <c r="BJU17" s="305"/>
      <c r="BJV17" s="305"/>
      <c r="BJW17" s="305"/>
      <c r="BJX17" s="305"/>
      <c r="BJY17" s="305"/>
      <c r="BJZ17" s="305"/>
      <c r="BKA17" s="305"/>
      <c r="BKB17" s="305"/>
      <c r="BKC17" s="305"/>
      <c r="BKD17" s="305"/>
      <c r="BKE17" s="305"/>
      <c r="BKF17" s="305"/>
      <c r="BKG17" s="305"/>
      <c r="BKH17" s="305"/>
      <c r="BKI17" s="305"/>
      <c r="BKJ17" s="305"/>
      <c r="BKK17" s="305"/>
      <c r="BKL17" s="305"/>
      <c r="BKM17" s="305"/>
      <c r="BKN17" s="305"/>
      <c r="BKO17" s="305"/>
      <c r="BKP17" s="305"/>
      <c r="BKQ17" s="305"/>
      <c r="BKR17" s="305"/>
      <c r="BKS17" s="305"/>
      <c r="BKT17" s="305"/>
      <c r="BKU17" s="305"/>
      <c r="BKV17" s="305"/>
      <c r="BKW17" s="305"/>
      <c r="BKX17" s="305"/>
      <c r="BKY17" s="305"/>
      <c r="BKZ17" s="305"/>
      <c r="BLA17" s="305"/>
      <c r="BLB17" s="305"/>
      <c r="BLC17" s="305"/>
      <c r="BLD17" s="305"/>
      <c r="BLE17" s="305"/>
      <c r="BLF17" s="305"/>
      <c r="BLG17" s="305"/>
      <c r="BLH17" s="305"/>
      <c r="BLI17" s="305"/>
      <c r="BLJ17" s="305"/>
      <c r="BLK17" s="305"/>
      <c r="BLL17" s="305"/>
      <c r="BLM17" s="305"/>
      <c r="BLN17" s="305"/>
      <c r="BLO17" s="305"/>
      <c r="BLP17" s="305"/>
      <c r="BLQ17" s="305"/>
      <c r="BLR17" s="305"/>
      <c r="BLS17" s="305"/>
      <c r="BLT17" s="305"/>
      <c r="BLU17" s="305"/>
      <c r="BLV17" s="305"/>
      <c r="BLW17" s="305"/>
      <c r="BLX17" s="305"/>
      <c r="BLY17" s="305"/>
      <c r="BLZ17" s="305"/>
      <c r="BMA17" s="305"/>
      <c r="BMB17" s="305"/>
      <c r="BMC17" s="305"/>
      <c r="BMD17" s="305"/>
      <c r="BME17" s="305"/>
      <c r="BMF17" s="305"/>
      <c r="BMG17" s="305"/>
      <c r="BMH17" s="305"/>
      <c r="BMI17" s="305"/>
      <c r="BMJ17" s="305"/>
      <c r="BMK17" s="305"/>
      <c r="BML17" s="305"/>
      <c r="BMM17" s="305"/>
      <c r="BMN17" s="305"/>
      <c r="BMO17" s="305"/>
      <c r="BMP17" s="305"/>
      <c r="BMQ17" s="305"/>
      <c r="BMR17" s="305"/>
      <c r="BMS17" s="305"/>
      <c r="BMT17" s="305"/>
      <c r="BMU17" s="305"/>
      <c r="BMV17" s="305"/>
      <c r="BMW17" s="305"/>
      <c r="BMX17" s="305"/>
      <c r="BMY17" s="305"/>
      <c r="BMZ17" s="305"/>
      <c r="BNA17" s="305"/>
      <c r="BNB17" s="305"/>
      <c r="BNC17" s="305"/>
      <c r="BND17" s="305"/>
      <c r="BNE17" s="305"/>
      <c r="BNF17" s="305"/>
      <c r="BNG17" s="305"/>
      <c r="BNH17" s="305"/>
      <c r="BNI17" s="305"/>
      <c r="BNJ17" s="305"/>
      <c r="BNK17" s="305"/>
      <c r="BNL17" s="305"/>
      <c r="BNM17" s="305"/>
      <c r="BNN17" s="305"/>
      <c r="BNO17" s="305"/>
      <c r="BNP17" s="305"/>
      <c r="BNQ17" s="305"/>
      <c r="BNR17" s="305"/>
      <c r="BNS17" s="305"/>
      <c r="BNT17" s="305"/>
      <c r="BNU17" s="305"/>
      <c r="BNV17" s="305"/>
      <c r="BNW17" s="305"/>
      <c r="BNX17" s="305"/>
      <c r="BNY17" s="305"/>
      <c r="BNZ17" s="305"/>
      <c r="BOA17" s="305"/>
      <c r="BOB17" s="305"/>
      <c r="BOC17" s="305"/>
      <c r="BOD17" s="305"/>
      <c r="BOE17" s="305"/>
      <c r="BOF17" s="305"/>
      <c r="BOG17" s="305"/>
      <c r="BOH17" s="305"/>
      <c r="BOI17" s="305"/>
      <c r="BOJ17" s="305"/>
      <c r="BOK17" s="305"/>
      <c r="BOL17" s="305"/>
      <c r="BOM17" s="305"/>
      <c r="BON17" s="305"/>
      <c r="BOO17" s="305"/>
      <c r="BOP17" s="305"/>
      <c r="BOQ17" s="305"/>
      <c r="BOR17" s="305"/>
      <c r="BOS17" s="305"/>
      <c r="BOT17" s="305"/>
      <c r="BOU17" s="305"/>
      <c r="BOV17" s="305"/>
      <c r="BOW17" s="305"/>
      <c r="BOX17" s="305"/>
      <c r="BOY17" s="305"/>
      <c r="BOZ17" s="305"/>
      <c r="BPA17" s="305"/>
      <c r="BPB17" s="305"/>
      <c r="BPC17" s="305"/>
      <c r="BPD17" s="305"/>
      <c r="BPE17" s="305"/>
      <c r="BPF17" s="305"/>
      <c r="BPG17" s="305"/>
      <c r="BPH17" s="305"/>
      <c r="BPI17" s="305"/>
      <c r="BPJ17" s="305"/>
      <c r="BPK17" s="305"/>
      <c r="BPL17" s="305"/>
      <c r="BPM17" s="305"/>
      <c r="BPN17" s="305"/>
      <c r="BPO17" s="305"/>
      <c r="BPP17" s="305"/>
      <c r="BPQ17" s="305"/>
      <c r="BPR17" s="305"/>
      <c r="BPS17" s="305"/>
      <c r="BPT17" s="305"/>
      <c r="BPU17" s="305"/>
      <c r="BPV17" s="305"/>
      <c r="BPW17" s="305"/>
      <c r="BPX17" s="305"/>
      <c r="BPY17" s="305"/>
      <c r="BPZ17" s="305"/>
      <c r="BQA17" s="305"/>
      <c r="BQB17" s="305"/>
      <c r="BQC17" s="305"/>
      <c r="BQD17" s="305"/>
      <c r="BQE17" s="305"/>
      <c r="BQF17" s="305"/>
      <c r="BQG17" s="305"/>
      <c r="BQH17" s="305"/>
      <c r="BQI17" s="305"/>
      <c r="BQJ17" s="305"/>
      <c r="BQK17" s="305"/>
      <c r="BQL17" s="305"/>
      <c r="BQM17" s="305"/>
      <c r="BQN17" s="305"/>
      <c r="BQO17" s="305"/>
      <c r="BQP17" s="305"/>
      <c r="BQQ17" s="305"/>
      <c r="BQR17" s="305"/>
      <c r="BQS17" s="305"/>
      <c r="BQT17" s="305"/>
      <c r="BQU17" s="305"/>
      <c r="BQV17" s="305"/>
      <c r="BQW17" s="305"/>
      <c r="BQX17" s="305"/>
      <c r="BQY17" s="305"/>
      <c r="BQZ17" s="305"/>
      <c r="BRA17" s="305"/>
      <c r="BRB17" s="305"/>
      <c r="BRC17" s="305"/>
      <c r="BRD17" s="305"/>
      <c r="BRE17" s="305"/>
      <c r="BRF17" s="305"/>
      <c r="BRG17" s="305"/>
      <c r="BRH17" s="305"/>
      <c r="BRI17" s="305"/>
      <c r="BRJ17" s="305"/>
      <c r="BRK17" s="305"/>
      <c r="BRL17" s="305"/>
      <c r="BRM17" s="305"/>
      <c r="BRN17" s="305"/>
      <c r="BRO17" s="305"/>
      <c r="BRP17" s="305"/>
      <c r="BRQ17" s="305"/>
      <c r="BRR17" s="305"/>
      <c r="BRS17" s="305"/>
      <c r="BRT17" s="305"/>
      <c r="BRU17" s="305"/>
      <c r="BRV17" s="305"/>
      <c r="BRW17" s="305"/>
      <c r="BRX17" s="305"/>
      <c r="BRY17" s="305"/>
      <c r="BRZ17" s="305"/>
      <c r="BSA17" s="305"/>
      <c r="BSB17" s="305"/>
      <c r="BSC17" s="305"/>
      <c r="BSD17" s="305"/>
      <c r="BSE17" s="305"/>
      <c r="BSF17" s="305"/>
      <c r="BSG17" s="305"/>
      <c r="BSH17" s="305"/>
      <c r="BSI17" s="305"/>
      <c r="BSJ17" s="305"/>
      <c r="BSK17" s="305"/>
      <c r="BSL17" s="305"/>
      <c r="BSM17" s="305"/>
      <c r="BSN17" s="305"/>
      <c r="BSO17" s="305"/>
      <c r="BSP17" s="305"/>
      <c r="BSQ17" s="305"/>
      <c r="BSR17" s="305"/>
      <c r="BSS17" s="305"/>
      <c r="BST17" s="305"/>
      <c r="BSU17" s="305"/>
      <c r="BSV17" s="305"/>
      <c r="BSW17" s="305"/>
      <c r="BSX17" s="305"/>
      <c r="BSY17" s="305"/>
      <c r="BSZ17" s="305"/>
      <c r="BTA17" s="305"/>
      <c r="BTB17" s="305"/>
      <c r="BTC17" s="305"/>
      <c r="BTD17" s="305"/>
      <c r="BTE17" s="305"/>
      <c r="BTF17" s="305"/>
      <c r="BTG17" s="305"/>
      <c r="BTH17" s="305"/>
      <c r="BTI17" s="305"/>
      <c r="BTJ17" s="305"/>
      <c r="BTK17" s="305"/>
      <c r="BTL17" s="305"/>
      <c r="BTM17" s="305"/>
      <c r="BTN17" s="305"/>
      <c r="BTO17" s="305"/>
      <c r="BTP17" s="305"/>
      <c r="BTQ17" s="305"/>
      <c r="BTR17" s="305"/>
      <c r="BTS17" s="305"/>
      <c r="BTT17" s="305"/>
      <c r="BTU17" s="305"/>
      <c r="BTV17" s="305"/>
      <c r="BTW17" s="305"/>
      <c r="BTX17" s="305"/>
      <c r="BTY17" s="305"/>
      <c r="BTZ17" s="305"/>
      <c r="BUA17" s="305"/>
      <c r="BUB17" s="305"/>
      <c r="BUC17" s="305"/>
      <c r="BUD17" s="305"/>
      <c r="BUE17" s="305"/>
      <c r="BUF17" s="305"/>
      <c r="BUG17" s="305"/>
      <c r="BUH17" s="305"/>
      <c r="BUI17" s="305"/>
      <c r="BUJ17" s="305"/>
      <c r="BUK17" s="305"/>
      <c r="BUL17" s="305"/>
      <c r="BUM17" s="305"/>
      <c r="BUN17" s="305"/>
      <c r="BUO17" s="305"/>
      <c r="BUP17" s="305"/>
      <c r="BUQ17" s="305"/>
      <c r="BUR17" s="305"/>
      <c r="BUS17" s="305"/>
      <c r="BUT17" s="305"/>
      <c r="BUU17" s="305"/>
      <c r="BUV17" s="305"/>
      <c r="BUW17" s="305"/>
      <c r="BUX17" s="305"/>
      <c r="BUY17" s="305"/>
      <c r="BUZ17" s="305"/>
      <c r="BVA17" s="305"/>
      <c r="BVB17" s="305"/>
      <c r="BVC17" s="305"/>
      <c r="BVD17" s="305"/>
      <c r="BVE17" s="305"/>
      <c r="BVF17" s="305"/>
      <c r="BVG17" s="305"/>
      <c r="BVH17" s="305"/>
      <c r="BVI17" s="305"/>
      <c r="BVJ17" s="305"/>
      <c r="BVK17" s="305"/>
      <c r="BVL17" s="305"/>
      <c r="BVM17" s="305"/>
      <c r="BVN17" s="305"/>
      <c r="BVO17" s="305"/>
      <c r="BVP17" s="305"/>
      <c r="BVQ17" s="305"/>
      <c r="BVR17" s="305"/>
      <c r="BVS17" s="305"/>
      <c r="BVT17" s="305"/>
      <c r="BVU17" s="305"/>
      <c r="BVV17" s="305"/>
      <c r="BVW17" s="305"/>
      <c r="BVX17" s="305"/>
      <c r="BVY17" s="305"/>
      <c r="BVZ17" s="305"/>
      <c r="BWA17" s="305"/>
      <c r="BWB17" s="305"/>
      <c r="BWC17" s="305"/>
      <c r="BWD17" s="305"/>
      <c r="BWE17" s="305"/>
      <c r="BWF17" s="305"/>
      <c r="BWG17" s="305"/>
      <c r="BWH17" s="305"/>
      <c r="BWI17" s="305"/>
      <c r="BWJ17" s="305"/>
      <c r="BWK17" s="305"/>
      <c r="BWL17" s="305"/>
      <c r="BWM17" s="305"/>
      <c r="BWN17" s="305"/>
      <c r="BWO17" s="305"/>
      <c r="BWP17" s="305"/>
      <c r="BWQ17" s="305"/>
      <c r="BWR17" s="305"/>
      <c r="BWS17" s="305"/>
      <c r="BWT17" s="305"/>
      <c r="BWU17" s="305"/>
      <c r="BWV17" s="305"/>
      <c r="BWW17" s="305"/>
      <c r="BWX17" s="305"/>
      <c r="BWY17" s="305"/>
      <c r="BWZ17" s="305"/>
      <c r="BXA17" s="305"/>
      <c r="BXB17" s="305"/>
      <c r="BXC17" s="305"/>
      <c r="BXD17" s="305"/>
      <c r="BXE17" s="305"/>
      <c r="BXF17" s="305"/>
      <c r="BXG17" s="305"/>
      <c r="BXH17" s="305"/>
      <c r="BXI17" s="305"/>
      <c r="BXJ17" s="305"/>
      <c r="BXK17" s="305"/>
      <c r="BXL17" s="305"/>
      <c r="BXM17" s="305"/>
      <c r="BXN17" s="305"/>
      <c r="BXO17" s="305"/>
      <c r="BXP17" s="305"/>
      <c r="BXQ17" s="305"/>
      <c r="BXR17" s="305"/>
      <c r="BXS17" s="305"/>
      <c r="BXT17" s="305"/>
      <c r="BXU17" s="305"/>
      <c r="BXV17" s="305"/>
      <c r="BXW17" s="305"/>
      <c r="BXX17" s="305"/>
      <c r="BXY17" s="305"/>
      <c r="BXZ17" s="305"/>
      <c r="BYA17" s="305"/>
      <c r="BYB17" s="305"/>
      <c r="BYC17" s="305"/>
      <c r="BYD17" s="305"/>
      <c r="BYE17" s="305"/>
      <c r="BYF17" s="305"/>
      <c r="BYG17" s="305"/>
      <c r="BYH17" s="305"/>
      <c r="BYI17" s="305"/>
      <c r="BYJ17" s="305"/>
      <c r="BYK17" s="305"/>
      <c r="BYL17" s="305"/>
      <c r="BYM17" s="305"/>
      <c r="BYN17" s="305"/>
      <c r="BYO17" s="305"/>
      <c r="BYP17" s="305"/>
      <c r="BYQ17" s="305"/>
    </row>
    <row r="18" spans="1:2019" s="301" customFormat="1" ht="15" hidden="1" customHeight="1" x14ac:dyDescent="0.3">
      <c r="A18" s="631"/>
      <c r="B18" s="282" t="s">
        <v>703</v>
      </c>
      <c r="C18" s="302"/>
      <c r="D18" s="631"/>
      <c r="E18" s="631"/>
      <c r="F18" s="631"/>
      <c r="G18" s="282" t="s">
        <v>712</v>
      </c>
      <c r="H18" s="670"/>
      <c r="I18" s="671"/>
      <c r="J18" s="671"/>
      <c r="K18" s="671"/>
      <c r="L18" s="303"/>
      <c r="M18" s="631"/>
      <c r="N18" s="631"/>
      <c r="O18" s="282" t="s">
        <v>11</v>
      </c>
      <c r="P18" s="630">
        <v>-1</v>
      </c>
      <c r="Q18" s="305"/>
      <c r="R18" s="305"/>
      <c r="S18" s="306"/>
      <c r="T18" s="306"/>
      <c r="U18" s="305"/>
      <c r="V18" s="305"/>
      <c r="W18" s="305"/>
      <c r="X18" s="305"/>
      <c r="Y18" s="306"/>
      <c r="Z18" s="317"/>
      <c r="AA18" s="317"/>
      <c r="AB18" s="631"/>
      <c r="AC18" s="631"/>
      <c r="AD18" s="631"/>
      <c r="AE18" s="311"/>
      <c r="AF18" s="311"/>
      <c r="AG18" s="310"/>
      <c r="AH18" s="311"/>
      <c r="AI18" s="311"/>
      <c r="AJ18" s="311"/>
      <c r="AK18" s="311"/>
      <c r="AL18" s="631"/>
      <c r="AM18" s="631"/>
      <c r="AN18" s="631"/>
      <c r="AO18" s="631"/>
      <c r="AP18" s="631"/>
      <c r="AQ18" s="631"/>
      <c r="AR18" s="305"/>
      <c r="AS18" s="305"/>
      <c r="AT18" s="305"/>
      <c r="AU18" s="305"/>
      <c r="AV18" s="305"/>
      <c r="AW18" s="305"/>
      <c r="AX18" s="305"/>
      <c r="AY18" s="305"/>
      <c r="AZ18" s="305"/>
      <c r="BA18" s="305"/>
      <c r="BB18" s="305"/>
      <c r="BC18" s="305"/>
      <c r="BD18" s="305"/>
      <c r="BE18" s="305"/>
      <c r="BF18" s="305"/>
      <c r="BG18" s="305"/>
      <c r="BH18" s="305"/>
      <c r="BI18" s="305"/>
      <c r="BJ18" s="305"/>
      <c r="BK18" s="305"/>
      <c r="BL18" s="305"/>
      <c r="BM18" s="305"/>
      <c r="BN18" s="305"/>
      <c r="BO18" s="305"/>
      <c r="BP18" s="305"/>
      <c r="BQ18" s="305"/>
      <c r="BR18" s="305"/>
      <c r="BS18" s="305"/>
      <c r="BT18" s="305"/>
      <c r="BU18" s="305"/>
      <c r="BV18" s="305"/>
      <c r="BW18" s="305"/>
      <c r="BX18" s="305"/>
      <c r="BY18" s="305"/>
      <c r="BZ18" s="305"/>
      <c r="CA18" s="305"/>
      <c r="CB18" s="305"/>
      <c r="CC18" s="305"/>
      <c r="CD18" s="305"/>
      <c r="CE18" s="305"/>
      <c r="CF18" s="305"/>
      <c r="CG18" s="305"/>
      <c r="CH18" s="305"/>
      <c r="CI18" s="305"/>
      <c r="CJ18" s="305"/>
      <c r="CK18" s="305"/>
      <c r="CL18" s="305"/>
      <c r="CM18" s="305"/>
      <c r="CN18" s="305"/>
      <c r="CO18" s="305"/>
      <c r="CP18" s="305"/>
      <c r="CQ18" s="305"/>
      <c r="CR18" s="305"/>
      <c r="CS18" s="305"/>
      <c r="CT18" s="305"/>
      <c r="CU18" s="305"/>
      <c r="CV18" s="305"/>
      <c r="CW18" s="305"/>
      <c r="CX18" s="305"/>
      <c r="CY18" s="305"/>
      <c r="CZ18" s="305"/>
      <c r="DA18" s="305"/>
      <c r="DB18" s="305"/>
      <c r="DC18" s="305"/>
      <c r="DD18" s="305"/>
      <c r="DE18" s="305"/>
      <c r="DF18" s="305"/>
      <c r="DG18" s="305"/>
      <c r="DH18" s="305"/>
      <c r="DI18" s="305"/>
      <c r="DJ18" s="305"/>
      <c r="DK18" s="305"/>
      <c r="DL18" s="305"/>
      <c r="DM18" s="305"/>
      <c r="DN18" s="305"/>
      <c r="DO18" s="305"/>
      <c r="DP18" s="305"/>
      <c r="DQ18" s="305"/>
      <c r="DR18" s="305"/>
      <c r="DS18" s="305"/>
      <c r="DT18" s="305"/>
      <c r="DU18" s="305"/>
      <c r="DV18" s="305"/>
      <c r="DW18" s="305"/>
      <c r="DX18" s="305"/>
      <c r="DY18" s="305"/>
      <c r="DZ18" s="305"/>
      <c r="EA18" s="305"/>
      <c r="EB18" s="305"/>
      <c r="EC18" s="305"/>
      <c r="ED18" s="305"/>
      <c r="EE18" s="305"/>
      <c r="EF18" s="305"/>
      <c r="EG18" s="305"/>
      <c r="EH18" s="305"/>
      <c r="EI18" s="305"/>
      <c r="EJ18" s="305"/>
      <c r="EK18" s="305"/>
      <c r="EL18" s="305"/>
      <c r="EM18" s="305"/>
      <c r="EN18" s="305"/>
      <c r="EO18" s="305"/>
      <c r="EP18" s="305"/>
      <c r="EQ18" s="305"/>
      <c r="ER18" s="305"/>
      <c r="ES18" s="305"/>
      <c r="ET18" s="305"/>
      <c r="EU18" s="305"/>
      <c r="EV18" s="305"/>
      <c r="EW18" s="305"/>
      <c r="EX18" s="305"/>
      <c r="EY18" s="305"/>
      <c r="EZ18" s="305"/>
      <c r="FA18" s="305"/>
      <c r="FB18" s="305"/>
      <c r="FC18" s="305"/>
      <c r="FD18" s="305"/>
      <c r="FE18" s="305"/>
      <c r="FF18" s="305"/>
      <c r="FG18" s="305"/>
      <c r="FH18" s="305"/>
      <c r="FI18" s="305"/>
      <c r="FJ18" s="305"/>
      <c r="FK18" s="305"/>
      <c r="FL18" s="305"/>
      <c r="FM18" s="305"/>
      <c r="FN18" s="305"/>
      <c r="FO18" s="305"/>
      <c r="FP18" s="305"/>
      <c r="FQ18" s="305"/>
      <c r="FR18" s="305"/>
      <c r="FS18" s="305"/>
      <c r="FT18" s="305"/>
      <c r="FU18" s="305"/>
      <c r="FV18" s="305"/>
      <c r="FW18" s="305"/>
      <c r="FX18" s="305"/>
      <c r="FY18" s="305"/>
      <c r="FZ18" s="305"/>
      <c r="GA18" s="305"/>
      <c r="GB18" s="305"/>
      <c r="GC18" s="305"/>
      <c r="GD18" s="305"/>
      <c r="GE18" s="305"/>
      <c r="GF18" s="305"/>
      <c r="GG18" s="305"/>
      <c r="GH18" s="305"/>
      <c r="GI18" s="305"/>
      <c r="GJ18" s="305"/>
      <c r="GK18" s="305"/>
      <c r="GL18" s="305"/>
      <c r="GM18" s="305"/>
      <c r="GN18" s="305"/>
      <c r="GO18" s="305"/>
      <c r="GP18" s="305"/>
      <c r="GQ18" s="305"/>
      <c r="GR18" s="305"/>
      <c r="GS18" s="305"/>
      <c r="GT18" s="305"/>
      <c r="GU18" s="305"/>
      <c r="GV18" s="305"/>
      <c r="GW18" s="305"/>
      <c r="GX18" s="305"/>
      <c r="GY18" s="305"/>
      <c r="GZ18" s="305"/>
      <c r="HA18" s="305"/>
      <c r="HB18" s="305"/>
      <c r="HC18" s="305"/>
      <c r="HD18" s="305"/>
      <c r="HE18" s="305"/>
      <c r="HF18" s="305"/>
      <c r="HG18" s="305"/>
      <c r="HH18" s="305"/>
      <c r="HI18" s="305"/>
      <c r="HJ18" s="305"/>
      <c r="HK18" s="305"/>
      <c r="HL18" s="305"/>
      <c r="HM18" s="305"/>
      <c r="HN18" s="305"/>
      <c r="HO18" s="305"/>
      <c r="HP18" s="305"/>
      <c r="HQ18" s="305"/>
      <c r="HR18" s="305"/>
      <c r="HS18" s="305"/>
      <c r="HT18" s="305"/>
      <c r="HU18" s="305"/>
      <c r="HV18" s="305"/>
      <c r="HW18" s="305"/>
      <c r="HX18" s="305"/>
      <c r="HY18" s="305"/>
      <c r="HZ18" s="305"/>
      <c r="IA18" s="305"/>
      <c r="IB18" s="305"/>
      <c r="IC18" s="305"/>
      <c r="ID18" s="305"/>
      <c r="IE18" s="305"/>
      <c r="IF18" s="305"/>
      <c r="IG18" s="305"/>
      <c r="IH18" s="305"/>
      <c r="II18" s="305"/>
      <c r="IJ18" s="305"/>
      <c r="IK18" s="305"/>
      <c r="IL18" s="305"/>
      <c r="IM18" s="305"/>
      <c r="IN18" s="305"/>
      <c r="IO18" s="305"/>
      <c r="IP18" s="305"/>
      <c r="IQ18" s="305"/>
      <c r="IR18" s="305"/>
      <c r="IS18" s="305"/>
      <c r="IT18" s="305"/>
      <c r="IU18" s="305"/>
      <c r="IV18" s="305"/>
      <c r="IW18" s="305"/>
      <c r="IX18" s="305"/>
      <c r="IY18" s="305"/>
      <c r="IZ18" s="305"/>
      <c r="JA18" s="305"/>
      <c r="JB18" s="305"/>
      <c r="JC18" s="305"/>
      <c r="JD18" s="305"/>
      <c r="JE18" s="305"/>
      <c r="JF18" s="305"/>
      <c r="JG18" s="305"/>
      <c r="JH18" s="305"/>
      <c r="JI18" s="305"/>
      <c r="JJ18" s="305"/>
      <c r="JK18" s="305"/>
      <c r="JL18" s="305"/>
      <c r="JM18" s="305"/>
      <c r="JN18" s="305"/>
      <c r="JO18" s="305"/>
      <c r="JP18" s="305"/>
      <c r="JQ18" s="305"/>
      <c r="JR18" s="305"/>
      <c r="JS18" s="305"/>
      <c r="JT18" s="305"/>
      <c r="JU18" s="305"/>
      <c r="JV18" s="305"/>
      <c r="JW18" s="305"/>
      <c r="JX18" s="305"/>
      <c r="JY18" s="305"/>
      <c r="JZ18" s="305"/>
      <c r="KA18" s="305"/>
      <c r="KB18" s="305"/>
      <c r="KC18" s="305"/>
      <c r="KD18" s="305"/>
      <c r="KE18" s="305"/>
      <c r="KF18" s="305"/>
      <c r="KG18" s="305"/>
      <c r="KH18" s="305"/>
      <c r="KI18" s="305"/>
      <c r="KJ18" s="305"/>
      <c r="KK18" s="305"/>
      <c r="KL18" s="305"/>
      <c r="KM18" s="305"/>
      <c r="KN18" s="305"/>
      <c r="KO18" s="305"/>
      <c r="KP18" s="305"/>
      <c r="KQ18" s="305"/>
      <c r="KR18" s="305"/>
      <c r="KS18" s="305"/>
      <c r="KT18" s="305"/>
      <c r="KU18" s="305"/>
      <c r="KV18" s="305"/>
      <c r="KW18" s="305"/>
      <c r="KX18" s="305"/>
      <c r="KY18" s="305"/>
      <c r="KZ18" s="305"/>
      <c r="LA18" s="305"/>
      <c r="LB18" s="305"/>
      <c r="LC18" s="305"/>
      <c r="LD18" s="305"/>
      <c r="LE18" s="305"/>
      <c r="LF18" s="305"/>
      <c r="LG18" s="305"/>
      <c r="LH18" s="305"/>
      <c r="LI18" s="305"/>
      <c r="LJ18" s="305"/>
      <c r="LK18" s="305"/>
      <c r="LL18" s="305"/>
      <c r="LM18" s="305"/>
      <c r="LN18" s="305"/>
      <c r="LO18" s="305"/>
      <c r="LP18" s="305"/>
      <c r="LQ18" s="305"/>
      <c r="LR18" s="305"/>
      <c r="LS18" s="305"/>
      <c r="LT18" s="305"/>
      <c r="LU18" s="305"/>
      <c r="LV18" s="305"/>
      <c r="LW18" s="305"/>
      <c r="LX18" s="305"/>
      <c r="LY18" s="305"/>
      <c r="LZ18" s="305"/>
      <c r="MA18" s="305"/>
      <c r="MB18" s="305"/>
      <c r="MC18" s="305"/>
      <c r="MD18" s="305"/>
      <c r="ME18" s="305"/>
      <c r="MF18" s="305"/>
      <c r="MG18" s="305"/>
      <c r="MH18" s="305"/>
      <c r="MI18" s="305"/>
      <c r="MJ18" s="305"/>
      <c r="MK18" s="305"/>
      <c r="ML18" s="305"/>
      <c r="MM18" s="305"/>
      <c r="MN18" s="305"/>
      <c r="MO18" s="305"/>
      <c r="MP18" s="305"/>
      <c r="MQ18" s="305"/>
      <c r="MR18" s="305"/>
      <c r="MS18" s="305"/>
      <c r="MT18" s="305"/>
      <c r="MU18" s="305"/>
      <c r="MV18" s="305"/>
      <c r="MW18" s="305"/>
      <c r="MX18" s="305"/>
      <c r="MY18" s="305"/>
      <c r="MZ18" s="305"/>
      <c r="NA18" s="305"/>
      <c r="NB18" s="305"/>
      <c r="NC18" s="305"/>
      <c r="ND18" s="305"/>
      <c r="NE18" s="305"/>
      <c r="NF18" s="305"/>
      <c r="NG18" s="305"/>
      <c r="NH18" s="305"/>
      <c r="NI18" s="305"/>
      <c r="NJ18" s="305"/>
      <c r="NK18" s="305"/>
      <c r="NL18" s="305"/>
      <c r="NM18" s="305"/>
      <c r="NN18" s="305"/>
      <c r="NO18" s="305"/>
      <c r="NP18" s="305"/>
      <c r="NQ18" s="305"/>
      <c r="NR18" s="305"/>
      <c r="NS18" s="305"/>
      <c r="NT18" s="305"/>
      <c r="NU18" s="305"/>
      <c r="NV18" s="305"/>
      <c r="NW18" s="305"/>
      <c r="NX18" s="305"/>
      <c r="NY18" s="305"/>
      <c r="NZ18" s="305"/>
      <c r="OA18" s="305"/>
      <c r="OB18" s="305"/>
      <c r="OC18" s="305"/>
      <c r="OD18" s="305"/>
      <c r="OE18" s="305"/>
      <c r="OF18" s="305"/>
      <c r="OG18" s="305"/>
      <c r="OH18" s="305"/>
      <c r="OI18" s="305"/>
      <c r="OJ18" s="305"/>
      <c r="OK18" s="305"/>
      <c r="OL18" s="305"/>
      <c r="OM18" s="305"/>
      <c r="ON18" s="305"/>
      <c r="OO18" s="305"/>
      <c r="OP18" s="305"/>
      <c r="OQ18" s="305"/>
      <c r="OR18" s="305"/>
      <c r="OS18" s="305"/>
      <c r="OT18" s="305"/>
      <c r="OU18" s="305"/>
      <c r="OV18" s="305"/>
      <c r="OW18" s="305"/>
      <c r="OX18" s="305"/>
      <c r="OY18" s="305"/>
      <c r="OZ18" s="305"/>
      <c r="PA18" s="305"/>
      <c r="PB18" s="305"/>
      <c r="PC18" s="305"/>
      <c r="PD18" s="305"/>
      <c r="PE18" s="305"/>
      <c r="PF18" s="305"/>
      <c r="PG18" s="305"/>
      <c r="PH18" s="305"/>
      <c r="PI18" s="305"/>
      <c r="PJ18" s="305"/>
      <c r="PK18" s="305"/>
      <c r="PL18" s="305"/>
      <c r="PM18" s="305"/>
      <c r="PN18" s="305"/>
      <c r="PO18" s="305"/>
      <c r="PP18" s="305"/>
      <c r="PQ18" s="305"/>
      <c r="PR18" s="305"/>
      <c r="PS18" s="305"/>
      <c r="PT18" s="305"/>
      <c r="PU18" s="305"/>
      <c r="PV18" s="305"/>
      <c r="PW18" s="305"/>
      <c r="PX18" s="305"/>
      <c r="PY18" s="305"/>
      <c r="PZ18" s="305"/>
      <c r="QA18" s="305"/>
      <c r="QB18" s="305"/>
      <c r="QC18" s="305"/>
      <c r="QD18" s="305"/>
      <c r="QE18" s="305"/>
      <c r="QF18" s="305"/>
      <c r="QG18" s="305"/>
      <c r="QH18" s="305"/>
      <c r="QI18" s="305"/>
      <c r="QJ18" s="305"/>
      <c r="QK18" s="305"/>
      <c r="QL18" s="305"/>
      <c r="QM18" s="305"/>
      <c r="QN18" s="305"/>
      <c r="QO18" s="305"/>
      <c r="QP18" s="305"/>
      <c r="QQ18" s="305"/>
      <c r="QR18" s="305"/>
      <c r="QS18" s="305"/>
      <c r="QT18" s="305"/>
      <c r="QU18" s="305"/>
      <c r="QV18" s="305"/>
      <c r="QW18" s="305"/>
      <c r="QX18" s="305"/>
      <c r="QY18" s="305"/>
      <c r="QZ18" s="305"/>
      <c r="RA18" s="305"/>
      <c r="RB18" s="305"/>
      <c r="RC18" s="305"/>
      <c r="RD18" s="305"/>
      <c r="RE18" s="305"/>
      <c r="RF18" s="305"/>
      <c r="RG18" s="305"/>
      <c r="RH18" s="305"/>
      <c r="RI18" s="305"/>
      <c r="RJ18" s="305"/>
      <c r="RK18" s="305"/>
      <c r="RL18" s="305"/>
      <c r="RM18" s="305"/>
      <c r="RN18" s="305"/>
      <c r="RO18" s="305"/>
      <c r="RP18" s="305"/>
      <c r="RQ18" s="305"/>
      <c r="RR18" s="305"/>
      <c r="RS18" s="305"/>
      <c r="RT18" s="305"/>
      <c r="RU18" s="305"/>
      <c r="RV18" s="305"/>
      <c r="RW18" s="305"/>
      <c r="RX18" s="305"/>
      <c r="RY18" s="305"/>
      <c r="RZ18" s="305"/>
      <c r="SA18" s="305"/>
      <c r="SB18" s="305"/>
      <c r="SC18" s="305"/>
      <c r="SD18" s="305"/>
      <c r="SE18" s="305"/>
      <c r="SF18" s="305"/>
      <c r="SG18" s="305"/>
      <c r="SH18" s="305"/>
      <c r="SI18" s="305"/>
      <c r="SJ18" s="305"/>
      <c r="SK18" s="305"/>
      <c r="SL18" s="305"/>
      <c r="SM18" s="305"/>
      <c r="SN18" s="305"/>
      <c r="SO18" s="305"/>
      <c r="SP18" s="305"/>
      <c r="SQ18" s="305"/>
      <c r="SR18" s="305"/>
      <c r="SS18" s="305"/>
      <c r="ST18" s="305"/>
      <c r="SU18" s="305"/>
      <c r="SV18" s="305"/>
      <c r="SW18" s="305"/>
      <c r="SX18" s="305"/>
      <c r="SY18" s="305"/>
      <c r="SZ18" s="305"/>
      <c r="TA18" s="305"/>
      <c r="TB18" s="305"/>
      <c r="TC18" s="305"/>
      <c r="TD18" s="305"/>
      <c r="TE18" s="305"/>
      <c r="TF18" s="305"/>
      <c r="TG18" s="305"/>
      <c r="TH18" s="305"/>
      <c r="TI18" s="305"/>
      <c r="TJ18" s="305"/>
      <c r="TK18" s="305"/>
      <c r="TL18" s="305"/>
      <c r="TM18" s="305"/>
      <c r="TN18" s="305"/>
      <c r="TO18" s="305"/>
      <c r="TP18" s="305"/>
      <c r="TQ18" s="305"/>
      <c r="TR18" s="305"/>
      <c r="TS18" s="305"/>
      <c r="TT18" s="305"/>
      <c r="TU18" s="305"/>
      <c r="TV18" s="305"/>
      <c r="TW18" s="305"/>
      <c r="TX18" s="305"/>
      <c r="TY18" s="305"/>
      <c r="TZ18" s="305"/>
      <c r="UA18" s="305"/>
      <c r="UB18" s="305"/>
      <c r="UC18" s="305"/>
      <c r="UD18" s="305"/>
      <c r="UE18" s="305"/>
      <c r="UF18" s="305"/>
      <c r="UG18" s="305"/>
      <c r="UH18" s="305"/>
      <c r="UI18" s="305"/>
      <c r="UJ18" s="305"/>
      <c r="UK18" s="305"/>
      <c r="UL18" s="305"/>
      <c r="UM18" s="305"/>
      <c r="UN18" s="305"/>
      <c r="UO18" s="305"/>
      <c r="UP18" s="305"/>
      <c r="UQ18" s="305"/>
      <c r="UR18" s="305"/>
      <c r="US18" s="305"/>
      <c r="UT18" s="305"/>
      <c r="UU18" s="305"/>
      <c r="UV18" s="305"/>
      <c r="UW18" s="305"/>
      <c r="UX18" s="305"/>
      <c r="UY18" s="305"/>
      <c r="UZ18" s="305"/>
      <c r="VA18" s="305"/>
      <c r="VB18" s="305"/>
      <c r="VC18" s="305"/>
      <c r="VD18" s="305"/>
      <c r="VE18" s="305"/>
      <c r="VF18" s="305"/>
      <c r="VG18" s="305"/>
      <c r="VH18" s="305"/>
      <c r="VI18" s="305"/>
      <c r="VJ18" s="305"/>
      <c r="VK18" s="305"/>
      <c r="VL18" s="305"/>
      <c r="VM18" s="305"/>
      <c r="VN18" s="305"/>
      <c r="VO18" s="305"/>
      <c r="VP18" s="305"/>
      <c r="VQ18" s="305"/>
      <c r="VR18" s="305"/>
      <c r="VS18" s="305"/>
      <c r="VT18" s="305"/>
      <c r="VU18" s="305"/>
      <c r="VV18" s="305"/>
      <c r="VW18" s="305"/>
      <c r="VX18" s="305"/>
      <c r="VY18" s="305"/>
      <c r="VZ18" s="305"/>
      <c r="WA18" s="305"/>
      <c r="WB18" s="305"/>
      <c r="WC18" s="305"/>
      <c r="WD18" s="305"/>
      <c r="WE18" s="305"/>
      <c r="WF18" s="305"/>
      <c r="WG18" s="305"/>
      <c r="WH18" s="305"/>
      <c r="WI18" s="305"/>
      <c r="WJ18" s="305"/>
      <c r="WK18" s="305"/>
      <c r="WL18" s="305"/>
      <c r="WM18" s="305"/>
      <c r="WN18" s="305"/>
      <c r="WO18" s="305"/>
      <c r="WP18" s="305"/>
      <c r="WQ18" s="305"/>
      <c r="WR18" s="305"/>
      <c r="WS18" s="305"/>
      <c r="WT18" s="305"/>
      <c r="WU18" s="305"/>
      <c r="WV18" s="305"/>
      <c r="WW18" s="305"/>
      <c r="WX18" s="305"/>
      <c r="WY18" s="305"/>
      <c r="WZ18" s="305"/>
      <c r="XA18" s="305"/>
      <c r="XB18" s="305"/>
      <c r="XC18" s="305"/>
      <c r="XD18" s="305"/>
      <c r="XE18" s="305"/>
      <c r="XF18" s="305"/>
      <c r="XG18" s="305"/>
      <c r="XH18" s="305"/>
      <c r="XI18" s="305"/>
      <c r="XJ18" s="305"/>
      <c r="XK18" s="305"/>
      <c r="XL18" s="305"/>
      <c r="XM18" s="305"/>
      <c r="XN18" s="305"/>
      <c r="XO18" s="305"/>
      <c r="XP18" s="305"/>
      <c r="XQ18" s="305"/>
      <c r="XR18" s="305"/>
      <c r="XS18" s="305"/>
      <c r="XT18" s="305"/>
      <c r="XU18" s="305"/>
      <c r="XV18" s="305"/>
      <c r="XW18" s="305"/>
      <c r="XX18" s="305"/>
      <c r="XY18" s="305"/>
      <c r="XZ18" s="305"/>
      <c r="YA18" s="305"/>
      <c r="YB18" s="305"/>
      <c r="YC18" s="305"/>
      <c r="YD18" s="305"/>
      <c r="YE18" s="305"/>
      <c r="YF18" s="305"/>
      <c r="YG18" s="305"/>
      <c r="YH18" s="305"/>
      <c r="YI18" s="305"/>
      <c r="YJ18" s="305"/>
      <c r="YK18" s="305"/>
      <c r="YL18" s="305"/>
      <c r="YM18" s="305"/>
      <c r="YN18" s="305"/>
      <c r="YO18" s="305"/>
      <c r="YP18" s="305"/>
      <c r="YQ18" s="305"/>
      <c r="YR18" s="305"/>
      <c r="YS18" s="305"/>
      <c r="YT18" s="305"/>
      <c r="YU18" s="305"/>
      <c r="YV18" s="305"/>
      <c r="YW18" s="305"/>
      <c r="YX18" s="305"/>
      <c r="YY18" s="305"/>
      <c r="YZ18" s="305"/>
      <c r="ZA18" s="305"/>
      <c r="ZB18" s="305"/>
      <c r="ZC18" s="305"/>
      <c r="ZD18" s="305"/>
      <c r="ZE18" s="305"/>
      <c r="ZF18" s="305"/>
      <c r="ZG18" s="305"/>
      <c r="ZH18" s="305"/>
      <c r="ZI18" s="305"/>
      <c r="ZJ18" s="305"/>
      <c r="ZK18" s="305"/>
      <c r="ZL18" s="305"/>
      <c r="ZM18" s="305"/>
      <c r="ZN18" s="305"/>
      <c r="ZO18" s="305"/>
      <c r="ZP18" s="305"/>
      <c r="ZQ18" s="305"/>
      <c r="ZR18" s="305"/>
      <c r="ZS18" s="305"/>
      <c r="ZT18" s="305"/>
      <c r="ZU18" s="305"/>
      <c r="ZV18" s="305"/>
      <c r="ZW18" s="305"/>
      <c r="ZX18" s="305"/>
      <c r="ZY18" s="305"/>
      <c r="ZZ18" s="305"/>
      <c r="AAA18" s="305"/>
      <c r="AAB18" s="305"/>
      <c r="AAC18" s="305"/>
      <c r="AAD18" s="305"/>
      <c r="AAE18" s="305"/>
      <c r="AAF18" s="305"/>
      <c r="AAG18" s="305"/>
      <c r="AAH18" s="305"/>
      <c r="AAI18" s="305"/>
      <c r="AAJ18" s="305"/>
      <c r="AAK18" s="305"/>
      <c r="AAL18" s="305"/>
      <c r="AAM18" s="305"/>
      <c r="AAN18" s="305"/>
      <c r="AAO18" s="305"/>
      <c r="AAP18" s="305"/>
      <c r="AAQ18" s="305"/>
      <c r="AAR18" s="305"/>
      <c r="AAS18" s="305"/>
      <c r="AAT18" s="305"/>
      <c r="AAU18" s="305"/>
      <c r="AAV18" s="305"/>
      <c r="AAW18" s="305"/>
      <c r="AAX18" s="305"/>
      <c r="AAY18" s="305"/>
      <c r="AAZ18" s="305"/>
      <c r="ABA18" s="305"/>
      <c r="ABB18" s="305"/>
      <c r="ABC18" s="305"/>
      <c r="ABD18" s="305"/>
      <c r="ABE18" s="305"/>
      <c r="ABF18" s="305"/>
      <c r="ABG18" s="305"/>
      <c r="ABH18" s="305"/>
      <c r="ABI18" s="305"/>
      <c r="ABJ18" s="305"/>
      <c r="ABK18" s="305"/>
      <c r="ABL18" s="305"/>
      <c r="ABM18" s="305"/>
      <c r="ABN18" s="305"/>
      <c r="ABO18" s="305"/>
      <c r="ABP18" s="305"/>
      <c r="ABQ18" s="305"/>
      <c r="ABR18" s="305"/>
      <c r="ABS18" s="305"/>
      <c r="ABT18" s="305"/>
      <c r="ABU18" s="305"/>
      <c r="ABV18" s="305"/>
      <c r="ABW18" s="305"/>
      <c r="ABX18" s="305"/>
      <c r="ABY18" s="305"/>
      <c r="ABZ18" s="305"/>
      <c r="ACA18" s="305"/>
      <c r="ACB18" s="305"/>
      <c r="ACC18" s="305"/>
      <c r="ACD18" s="305"/>
      <c r="ACE18" s="305"/>
      <c r="ACF18" s="305"/>
      <c r="ACG18" s="305"/>
      <c r="ACH18" s="305"/>
      <c r="ACI18" s="305"/>
      <c r="ACJ18" s="305"/>
      <c r="ACK18" s="305"/>
      <c r="ACL18" s="305"/>
      <c r="ACM18" s="305"/>
      <c r="ACN18" s="305"/>
      <c r="ACO18" s="305"/>
      <c r="ACP18" s="305"/>
      <c r="ACQ18" s="305"/>
      <c r="ACR18" s="305"/>
      <c r="ACS18" s="305"/>
      <c r="ACT18" s="305"/>
      <c r="ACU18" s="305"/>
      <c r="ACV18" s="305"/>
      <c r="ACW18" s="305"/>
      <c r="ACX18" s="305"/>
      <c r="ACY18" s="305"/>
      <c r="ACZ18" s="305"/>
      <c r="ADA18" s="305"/>
      <c r="ADB18" s="305"/>
      <c r="ADC18" s="305"/>
      <c r="ADD18" s="305"/>
      <c r="ADE18" s="305"/>
      <c r="ADF18" s="305"/>
      <c r="ADG18" s="305"/>
      <c r="ADH18" s="305"/>
      <c r="ADI18" s="305"/>
      <c r="ADJ18" s="305"/>
      <c r="ADK18" s="305"/>
      <c r="ADL18" s="305"/>
      <c r="ADM18" s="305"/>
      <c r="ADN18" s="305"/>
      <c r="ADO18" s="305"/>
      <c r="ADP18" s="305"/>
      <c r="ADQ18" s="305"/>
      <c r="ADR18" s="305"/>
      <c r="ADS18" s="305"/>
      <c r="ADT18" s="305"/>
      <c r="ADU18" s="305"/>
      <c r="ADV18" s="305"/>
      <c r="ADW18" s="305"/>
      <c r="ADX18" s="305"/>
      <c r="ADY18" s="305"/>
      <c r="ADZ18" s="305"/>
      <c r="AEA18" s="305"/>
      <c r="AEB18" s="305"/>
      <c r="AEC18" s="305"/>
      <c r="AED18" s="305"/>
      <c r="AEE18" s="305"/>
      <c r="AEF18" s="305"/>
      <c r="AEG18" s="305"/>
      <c r="AEH18" s="305"/>
      <c r="AEI18" s="305"/>
      <c r="AEJ18" s="305"/>
      <c r="AEK18" s="305"/>
      <c r="AEL18" s="305"/>
      <c r="AEM18" s="305"/>
      <c r="AEN18" s="305"/>
      <c r="AEO18" s="305"/>
      <c r="AEP18" s="305"/>
      <c r="AEQ18" s="305"/>
      <c r="AER18" s="305"/>
      <c r="AES18" s="305"/>
      <c r="AET18" s="305"/>
      <c r="AEU18" s="305"/>
      <c r="AEV18" s="305"/>
      <c r="AEW18" s="305"/>
      <c r="AEX18" s="305"/>
      <c r="AEY18" s="305"/>
      <c r="AEZ18" s="305"/>
      <c r="AFA18" s="305"/>
      <c r="AFB18" s="305"/>
      <c r="AFC18" s="305"/>
      <c r="AFD18" s="305"/>
      <c r="AFE18" s="305"/>
      <c r="AFF18" s="305"/>
      <c r="AFG18" s="305"/>
      <c r="AFH18" s="305"/>
      <c r="AFI18" s="305"/>
      <c r="AFJ18" s="305"/>
      <c r="AFK18" s="305"/>
      <c r="AFL18" s="305"/>
      <c r="AFM18" s="305"/>
      <c r="AFN18" s="305"/>
      <c r="AFO18" s="305"/>
      <c r="AFP18" s="305"/>
      <c r="AFQ18" s="305"/>
      <c r="AFR18" s="305"/>
      <c r="AFS18" s="305"/>
      <c r="AFT18" s="305"/>
      <c r="AFU18" s="305"/>
      <c r="AFV18" s="305"/>
      <c r="AFW18" s="305"/>
      <c r="AFX18" s="305"/>
      <c r="AFY18" s="305"/>
      <c r="AFZ18" s="305"/>
      <c r="AGA18" s="305"/>
      <c r="AGB18" s="305"/>
      <c r="AGC18" s="305"/>
      <c r="AGD18" s="305"/>
      <c r="AGE18" s="305"/>
      <c r="AGF18" s="305"/>
      <c r="AGG18" s="305"/>
      <c r="AGH18" s="305"/>
      <c r="AGI18" s="305"/>
      <c r="AGJ18" s="305"/>
      <c r="AGK18" s="305"/>
      <c r="AGL18" s="305"/>
      <c r="AGM18" s="305"/>
      <c r="AGN18" s="305"/>
      <c r="AGO18" s="305"/>
      <c r="AGP18" s="305"/>
      <c r="AGQ18" s="305"/>
      <c r="AGR18" s="305"/>
      <c r="AGS18" s="305"/>
      <c r="AGT18" s="305"/>
      <c r="AGU18" s="305"/>
      <c r="AGV18" s="305"/>
      <c r="AGW18" s="305"/>
      <c r="AGX18" s="305"/>
      <c r="AGY18" s="305"/>
      <c r="AGZ18" s="305"/>
      <c r="AHA18" s="305"/>
      <c r="AHB18" s="305"/>
      <c r="AHC18" s="305"/>
      <c r="AHD18" s="305"/>
      <c r="AHE18" s="305"/>
      <c r="AHF18" s="305"/>
      <c r="AHG18" s="305"/>
      <c r="AHH18" s="305"/>
      <c r="AHI18" s="305"/>
      <c r="AHJ18" s="305"/>
      <c r="AHK18" s="305"/>
      <c r="AHL18" s="305"/>
      <c r="AHM18" s="305"/>
      <c r="AHN18" s="305"/>
      <c r="AHO18" s="305"/>
      <c r="AHP18" s="305"/>
      <c r="AHQ18" s="305"/>
      <c r="AHR18" s="305"/>
      <c r="AHS18" s="305"/>
      <c r="AHT18" s="305"/>
      <c r="AHU18" s="305"/>
      <c r="AHV18" s="305"/>
      <c r="AHW18" s="305"/>
      <c r="AHX18" s="305"/>
      <c r="AHY18" s="305"/>
      <c r="AHZ18" s="305"/>
      <c r="AIA18" s="305"/>
      <c r="AIB18" s="305"/>
      <c r="AIC18" s="305"/>
      <c r="AID18" s="305"/>
      <c r="AIE18" s="305"/>
      <c r="AIF18" s="305"/>
      <c r="AIG18" s="305"/>
      <c r="AIH18" s="305"/>
      <c r="AII18" s="305"/>
      <c r="AIJ18" s="305"/>
      <c r="AIK18" s="305"/>
      <c r="AIL18" s="305"/>
      <c r="AIM18" s="305"/>
      <c r="AIN18" s="305"/>
      <c r="AIO18" s="305"/>
      <c r="AIP18" s="305"/>
      <c r="AIQ18" s="305"/>
      <c r="AIR18" s="305"/>
      <c r="AIS18" s="305"/>
      <c r="AIT18" s="305"/>
      <c r="AIU18" s="305"/>
      <c r="AIV18" s="305"/>
      <c r="AIW18" s="305"/>
      <c r="AIX18" s="305"/>
      <c r="AIY18" s="305"/>
      <c r="AIZ18" s="305"/>
      <c r="AJA18" s="305"/>
      <c r="AJB18" s="305"/>
      <c r="AJC18" s="305"/>
      <c r="AJD18" s="305"/>
      <c r="AJE18" s="305"/>
      <c r="AJF18" s="305"/>
      <c r="AJG18" s="305"/>
      <c r="AJH18" s="305"/>
      <c r="AJI18" s="305"/>
      <c r="AJJ18" s="305"/>
      <c r="AJK18" s="305"/>
      <c r="AJL18" s="305"/>
      <c r="AJM18" s="305"/>
      <c r="AJN18" s="305"/>
      <c r="AJO18" s="305"/>
      <c r="AJP18" s="305"/>
      <c r="AJQ18" s="305"/>
      <c r="AJR18" s="305"/>
      <c r="AJS18" s="305"/>
      <c r="AJT18" s="305"/>
      <c r="AJU18" s="305"/>
      <c r="AJV18" s="305"/>
      <c r="AJW18" s="305"/>
      <c r="AJX18" s="305"/>
      <c r="AJY18" s="305"/>
      <c r="AJZ18" s="305"/>
      <c r="AKA18" s="305"/>
      <c r="AKB18" s="305"/>
      <c r="AKC18" s="305"/>
      <c r="AKD18" s="305"/>
      <c r="AKE18" s="305"/>
      <c r="AKF18" s="305"/>
      <c r="AKG18" s="305"/>
      <c r="AKH18" s="305"/>
      <c r="AKI18" s="305"/>
      <c r="AKJ18" s="305"/>
      <c r="AKK18" s="305"/>
      <c r="AKL18" s="305"/>
      <c r="AKM18" s="305"/>
      <c r="AKN18" s="305"/>
      <c r="AKO18" s="305"/>
      <c r="AKP18" s="305"/>
      <c r="AKQ18" s="305"/>
      <c r="AKR18" s="305"/>
      <c r="AKS18" s="305"/>
      <c r="AKT18" s="305"/>
      <c r="AKU18" s="305"/>
      <c r="AKV18" s="305"/>
      <c r="AKW18" s="305"/>
      <c r="AKX18" s="305"/>
      <c r="AKY18" s="305"/>
      <c r="AKZ18" s="305"/>
      <c r="ALA18" s="305"/>
      <c r="ALB18" s="305"/>
      <c r="ALC18" s="305"/>
      <c r="ALD18" s="305"/>
      <c r="ALE18" s="305"/>
      <c r="ALF18" s="305"/>
      <c r="ALG18" s="305"/>
      <c r="ALH18" s="305"/>
      <c r="ALI18" s="305"/>
      <c r="ALJ18" s="305"/>
      <c r="ALK18" s="305"/>
      <c r="ALL18" s="305"/>
      <c r="ALM18" s="305"/>
      <c r="ALN18" s="305"/>
      <c r="ALO18" s="305"/>
      <c r="ALP18" s="305"/>
      <c r="ALQ18" s="305"/>
      <c r="ALR18" s="305"/>
      <c r="ALS18" s="305"/>
      <c r="ALT18" s="305"/>
      <c r="ALU18" s="305"/>
      <c r="ALV18" s="305"/>
      <c r="ALW18" s="305"/>
      <c r="ALX18" s="305"/>
      <c r="ALY18" s="305"/>
      <c r="ALZ18" s="305"/>
      <c r="AMA18" s="305"/>
      <c r="AMB18" s="305"/>
      <c r="AMC18" s="305"/>
      <c r="AMD18" s="305"/>
      <c r="AME18" s="305"/>
      <c r="AMF18" s="305"/>
      <c r="AMG18" s="305"/>
      <c r="AMH18" s="305"/>
      <c r="AMI18" s="305"/>
      <c r="AMJ18" s="305"/>
      <c r="AMK18" s="305"/>
      <c r="AML18" s="305"/>
      <c r="AMM18" s="305"/>
      <c r="AMN18" s="305"/>
      <c r="AMO18" s="305"/>
      <c r="AMP18" s="305"/>
      <c r="AMQ18" s="305"/>
      <c r="AMR18" s="305"/>
      <c r="AMS18" s="305"/>
      <c r="AMT18" s="305"/>
      <c r="AMU18" s="305"/>
      <c r="AMV18" s="305"/>
      <c r="AMW18" s="305"/>
      <c r="AMX18" s="305"/>
      <c r="AMY18" s="305"/>
      <c r="AMZ18" s="305"/>
      <c r="ANA18" s="305"/>
      <c r="ANB18" s="305"/>
      <c r="ANC18" s="305"/>
      <c r="AND18" s="305"/>
      <c r="ANE18" s="305"/>
      <c r="ANF18" s="305"/>
      <c r="ANG18" s="305"/>
      <c r="ANH18" s="305"/>
      <c r="ANI18" s="305"/>
      <c r="ANJ18" s="305"/>
      <c r="ANK18" s="305"/>
      <c r="ANL18" s="305"/>
      <c r="ANM18" s="305"/>
      <c r="ANN18" s="305"/>
      <c r="ANO18" s="305"/>
      <c r="ANP18" s="305"/>
      <c r="ANQ18" s="305"/>
      <c r="ANR18" s="305"/>
      <c r="ANS18" s="305"/>
      <c r="ANT18" s="305"/>
      <c r="ANU18" s="305"/>
      <c r="ANV18" s="305"/>
      <c r="ANW18" s="305"/>
      <c r="ANX18" s="305"/>
      <c r="ANY18" s="305"/>
      <c r="ANZ18" s="305"/>
      <c r="AOA18" s="305"/>
      <c r="AOB18" s="305"/>
      <c r="AOC18" s="305"/>
      <c r="AOD18" s="305"/>
      <c r="AOE18" s="305"/>
      <c r="AOF18" s="305"/>
      <c r="AOG18" s="305"/>
      <c r="AOH18" s="305"/>
      <c r="AOI18" s="305"/>
      <c r="AOJ18" s="305"/>
      <c r="AOK18" s="305"/>
      <c r="AOL18" s="305"/>
      <c r="AOM18" s="305"/>
      <c r="AON18" s="305"/>
      <c r="AOO18" s="305"/>
      <c r="AOP18" s="305"/>
      <c r="AOQ18" s="305"/>
      <c r="AOR18" s="305"/>
      <c r="AOS18" s="305"/>
      <c r="AOT18" s="305"/>
      <c r="AOU18" s="305"/>
      <c r="AOV18" s="305"/>
      <c r="AOW18" s="305"/>
      <c r="AOX18" s="305"/>
      <c r="AOY18" s="305"/>
      <c r="AOZ18" s="305"/>
      <c r="APA18" s="305"/>
      <c r="APB18" s="305"/>
      <c r="APC18" s="305"/>
      <c r="APD18" s="305"/>
      <c r="APE18" s="305"/>
      <c r="APF18" s="305"/>
      <c r="APG18" s="305"/>
      <c r="APH18" s="305"/>
      <c r="API18" s="305"/>
      <c r="APJ18" s="305"/>
      <c r="APK18" s="305"/>
      <c r="APL18" s="305"/>
      <c r="APM18" s="305"/>
      <c r="APN18" s="305"/>
      <c r="APO18" s="305"/>
      <c r="APP18" s="305"/>
      <c r="APQ18" s="305"/>
      <c r="APR18" s="305"/>
      <c r="APS18" s="305"/>
      <c r="APT18" s="305"/>
      <c r="APU18" s="305"/>
      <c r="APV18" s="305"/>
      <c r="APW18" s="305"/>
      <c r="APX18" s="305"/>
      <c r="APY18" s="305"/>
      <c r="APZ18" s="305"/>
      <c r="AQA18" s="305"/>
      <c r="AQB18" s="305"/>
      <c r="AQC18" s="305"/>
      <c r="AQD18" s="305"/>
      <c r="AQE18" s="305"/>
      <c r="AQF18" s="305"/>
      <c r="AQG18" s="305"/>
      <c r="AQH18" s="305"/>
      <c r="AQI18" s="305"/>
      <c r="AQJ18" s="305"/>
      <c r="AQK18" s="305"/>
      <c r="AQL18" s="305"/>
      <c r="AQM18" s="305"/>
      <c r="AQN18" s="305"/>
      <c r="AQO18" s="305"/>
      <c r="AQP18" s="305"/>
      <c r="AQQ18" s="305"/>
      <c r="AQR18" s="305"/>
      <c r="AQS18" s="305"/>
      <c r="AQT18" s="305"/>
      <c r="AQU18" s="305"/>
      <c r="AQV18" s="305"/>
      <c r="AQW18" s="305"/>
      <c r="AQX18" s="305"/>
      <c r="AQY18" s="305"/>
      <c r="AQZ18" s="305"/>
      <c r="ARA18" s="305"/>
      <c r="ARB18" s="305"/>
      <c r="ARC18" s="305"/>
      <c r="ARD18" s="305"/>
      <c r="ARE18" s="305"/>
      <c r="ARF18" s="305"/>
      <c r="ARG18" s="305"/>
      <c r="ARH18" s="305"/>
      <c r="ARI18" s="305"/>
      <c r="ARJ18" s="305"/>
      <c r="ARK18" s="305"/>
      <c r="ARL18" s="305"/>
      <c r="ARM18" s="305"/>
      <c r="ARN18" s="305"/>
      <c r="ARO18" s="305"/>
      <c r="ARP18" s="305"/>
      <c r="ARQ18" s="305"/>
      <c r="ARR18" s="305"/>
      <c r="ARS18" s="305"/>
      <c r="ART18" s="305"/>
      <c r="ARU18" s="305"/>
      <c r="ARV18" s="305"/>
      <c r="ARW18" s="305"/>
      <c r="ARX18" s="305"/>
      <c r="ARY18" s="305"/>
      <c r="ARZ18" s="305"/>
      <c r="ASA18" s="305"/>
      <c r="ASB18" s="305"/>
      <c r="ASC18" s="305"/>
      <c r="ASD18" s="305"/>
      <c r="ASE18" s="305"/>
      <c r="ASF18" s="305"/>
      <c r="ASG18" s="305"/>
      <c r="ASH18" s="305"/>
      <c r="ASI18" s="305"/>
      <c r="ASJ18" s="305"/>
      <c r="ASK18" s="305"/>
      <c r="ASL18" s="305"/>
      <c r="ASM18" s="305"/>
      <c r="ASN18" s="305"/>
      <c r="ASO18" s="305"/>
      <c r="ASP18" s="305"/>
      <c r="ASQ18" s="305"/>
      <c r="ASR18" s="305"/>
      <c r="ASS18" s="305"/>
      <c r="AST18" s="305"/>
      <c r="ASU18" s="305"/>
      <c r="ASV18" s="305"/>
      <c r="ASW18" s="305"/>
      <c r="ASX18" s="305"/>
      <c r="ASY18" s="305"/>
      <c r="ASZ18" s="305"/>
      <c r="ATA18" s="305"/>
      <c r="ATB18" s="305"/>
      <c r="ATC18" s="305"/>
      <c r="ATD18" s="305"/>
      <c r="ATE18" s="305"/>
      <c r="ATF18" s="305"/>
      <c r="ATG18" s="305"/>
      <c r="ATH18" s="305"/>
      <c r="ATI18" s="305"/>
      <c r="ATJ18" s="305"/>
      <c r="ATK18" s="305"/>
      <c r="ATL18" s="305"/>
      <c r="ATM18" s="305"/>
      <c r="ATN18" s="305"/>
      <c r="ATO18" s="305"/>
      <c r="ATP18" s="305"/>
      <c r="ATQ18" s="305"/>
      <c r="ATR18" s="305"/>
      <c r="ATS18" s="305"/>
      <c r="ATT18" s="305"/>
      <c r="ATU18" s="305"/>
      <c r="ATV18" s="305"/>
      <c r="ATW18" s="305"/>
      <c r="ATX18" s="305"/>
      <c r="ATY18" s="305"/>
      <c r="ATZ18" s="305"/>
      <c r="AUA18" s="305"/>
      <c r="AUB18" s="305"/>
      <c r="AUC18" s="305"/>
      <c r="AUD18" s="305"/>
      <c r="AUE18" s="305"/>
      <c r="AUF18" s="305"/>
      <c r="AUG18" s="305"/>
      <c r="AUH18" s="305"/>
      <c r="AUI18" s="305"/>
      <c r="AUJ18" s="305"/>
      <c r="AUK18" s="305"/>
      <c r="AUL18" s="305"/>
      <c r="AUM18" s="305"/>
      <c r="AUN18" s="305"/>
      <c r="AUO18" s="305"/>
      <c r="AUP18" s="305"/>
      <c r="AUQ18" s="305"/>
      <c r="AUR18" s="305"/>
      <c r="AUS18" s="305"/>
      <c r="AUT18" s="305"/>
      <c r="AUU18" s="305"/>
      <c r="AUV18" s="305"/>
      <c r="AUW18" s="305"/>
      <c r="AUX18" s="305"/>
      <c r="AUY18" s="305"/>
      <c r="AUZ18" s="305"/>
      <c r="AVA18" s="305"/>
      <c r="AVB18" s="305"/>
      <c r="AVC18" s="305"/>
      <c r="AVD18" s="305"/>
      <c r="AVE18" s="305"/>
      <c r="AVF18" s="305"/>
      <c r="AVG18" s="305"/>
      <c r="AVH18" s="305"/>
      <c r="AVI18" s="305"/>
      <c r="AVJ18" s="305"/>
      <c r="AVK18" s="305"/>
      <c r="AVL18" s="305"/>
      <c r="AVM18" s="305"/>
      <c r="AVN18" s="305"/>
      <c r="AVO18" s="305"/>
      <c r="AVP18" s="305"/>
      <c r="AVQ18" s="305"/>
      <c r="AVR18" s="305"/>
      <c r="AVS18" s="305"/>
      <c r="AVT18" s="305"/>
      <c r="AVU18" s="305"/>
      <c r="AVV18" s="305"/>
      <c r="AVW18" s="305"/>
      <c r="AVX18" s="305"/>
      <c r="AVY18" s="305"/>
      <c r="AVZ18" s="305"/>
      <c r="AWA18" s="305"/>
      <c r="AWB18" s="305"/>
      <c r="AWC18" s="305"/>
      <c r="AWD18" s="305"/>
      <c r="AWE18" s="305"/>
      <c r="AWF18" s="305"/>
      <c r="AWG18" s="305"/>
      <c r="AWH18" s="305"/>
      <c r="AWI18" s="305"/>
      <c r="AWJ18" s="305"/>
      <c r="AWK18" s="305"/>
      <c r="AWL18" s="305"/>
      <c r="AWM18" s="305"/>
      <c r="AWN18" s="305"/>
      <c r="AWO18" s="305"/>
      <c r="AWP18" s="305"/>
      <c r="AWQ18" s="305"/>
      <c r="AWR18" s="305"/>
      <c r="AWS18" s="305"/>
      <c r="AWT18" s="305"/>
      <c r="AWU18" s="305"/>
      <c r="AWV18" s="305"/>
      <c r="AWW18" s="305"/>
      <c r="AWX18" s="305"/>
      <c r="AWY18" s="305"/>
      <c r="AWZ18" s="305"/>
      <c r="AXA18" s="305"/>
      <c r="AXB18" s="305"/>
      <c r="AXC18" s="305"/>
      <c r="AXD18" s="305"/>
      <c r="AXE18" s="305"/>
      <c r="AXF18" s="305"/>
      <c r="AXG18" s="305"/>
      <c r="AXH18" s="305"/>
      <c r="AXI18" s="305"/>
      <c r="AXJ18" s="305"/>
      <c r="AXK18" s="305"/>
      <c r="AXL18" s="305"/>
      <c r="AXM18" s="305"/>
      <c r="AXN18" s="305"/>
      <c r="AXO18" s="305"/>
      <c r="AXP18" s="305"/>
      <c r="AXQ18" s="305"/>
      <c r="AXR18" s="305"/>
      <c r="AXS18" s="305"/>
      <c r="AXT18" s="305"/>
      <c r="AXU18" s="305"/>
      <c r="AXV18" s="305"/>
      <c r="AXW18" s="305"/>
      <c r="AXX18" s="305"/>
      <c r="AXY18" s="305"/>
      <c r="AXZ18" s="305"/>
      <c r="AYA18" s="305"/>
      <c r="AYB18" s="305"/>
      <c r="AYC18" s="305"/>
      <c r="AYD18" s="305"/>
      <c r="AYE18" s="305"/>
      <c r="AYF18" s="305"/>
      <c r="AYG18" s="305"/>
      <c r="AYH18" s="305"/>
      <c r="AYI18" s="305"/>
      <c r="AYJ18" s="305"/>
      <c r="AYK18" s="305"/>
      <c r="AYL18" s="305"/>
      <c r="AYM18" s="305"/>
      <c r="AYN18" s="305"/>
      <c r="AYO18" s="305"/>
      <c r="AYP18" s="305"/>
      <c r="AYQ18" s="305"/>
      <c r="AYR18" s="305"/>
      <c r="AYS18" s="305"/>
      <c r="AYT18" s="305"/>
      <c r="AYU18" s="305"/>
      <c r="AYV18" s="305"/>
      <c r="AYW18" s="305"/>
      <c r="AYX18" s="305"/>
      <c r="AYY18" s="305"/>
      <c r="AYZ18" s="305"/>
      <c r="AZA18" s="305"/>
      <c r="AZB18" s="305"/>
      <c r="AZC18" s="305"/>
      <c r="AZD18" s="305"/>
      <c r="AZE18" s="305"/>
      <c r="AZF18" s="305"/>
      <c r="AZG18" s="305"/>
      <c r="AZH18" s="305"/>
      <c r="AZI18" s="305"/>
      <c r="AZJ18" s="305"/>
      <c r="AZK18" s="305"/>
      <c r="AZL18" s="305"/>
      <c r="AZM18" s="305"/>
      <c r="AZN18" s="305"/>
      <c r="AZO18" s="305"/>
      <c r="AZP18" s="305"/>
      <c r="AZQ18" s="305"/>
      <c r="AZR18" s="305"/>
      <c r="AZS18" s="305"/>
      <c r="AZT18" s="305"/>
      <c r="AZU18" s="305"/>
      <c r="AZV18" s="305"/>
      <c r="AZW18" s="305"/>
      <c r="AZX18" s="305"/>
      <c r="AZY18" s="305"/>
      <c r="AZZ18" s="305"/>
      <c r="BAA18" s="305"/>
      <c r="BAB18" s="305"/>
      <c r="BAC18" s="305"/>
      <c r="BAD18" s="305"/>
      <c r="BAE18" s="305"/>
      <c r="BAF18" s="305"/>
      <c r="BAG18" s="305"/>
      <c r="BAH18" s="305"/>
      <c r="BAI18" s="305"/>
      <c r="BAJ18" s="305"/>
      <c r="BAK18" s="305"/>
      <c r="BAL18" s="305"/>
      <c r="BAM18" s="305"/>
      <c r="BAN18" s="305"/>
      <c r="BAO18" s="305"/>
      <c r="BAP18" s="305"/>
      <c r="BAQ18" s="305"/>
      <c r="BAR18" s="305"/>
      <c r="BAS18" s="305"/>
      <c r="BAT18" s="305"/>
      <c r="BAU18" s="305"/>
      <c r="BAV18" s="305"/>
      <c r="BAW18" s="305"/>
      <c r="BAX18" s="305"/>
      <c r="BAY18" s="305"/>
      <c r="BAZ18" s="305"/>
      <c r="BBA18" s="305"/>
      <c r="BBB18" s="305"/>
      <c r="BBC18" s="305"/>
      <c r="BBD18" s="305"/>
      <c r="BBE18" s="305"/>
      <c r="BBF18" s="305"/>
      <c r="BBG18" s="305"/>
      <c r="BBH18" s="305"/>
      <c r="BBI18" s="305"/>
      <c r="BBJ18" s="305"/>
      <c r="BBK18" s="305"/>
      <c r="BBL18" s="305"/>
      <c r="BBM18" s="305"/>
      <c r="BBN18" s="305"/>
      <c r="BBO18" s="305"/>
      <c r="BBP18" s="305"/>
      <c r="BBQ18" s="305"/>
      <c r="BBR18" s="305"/>
      <c r="BBS18" s="305"/>
      <c r="BBT18" s="305"/>
      <c r="BBU18" s="305"/>
      <c r="BBV18" s="305"/>
      <c r="BBW18" s="305"/>
      <c r="BBX18" s="305"/>
      <c r="BBY18" s="305"/>
      <c r="BBZ18" s="305"/>
      <c r="BCA18" s="305"/>
      <c r="BCB18" s="305"/>
      <c r="BCC18" s="305"/>
      <c r="BCD18" s="305"/>
      <c r="BCE18" s="305"/>
      <c r="BCF18" s="305"/>
      <c r="BCG18" s="305"/>
      <c r="BCH18" s="305"/>
      <c r="BCI18" s="305"/>
      <c r="BCJ18" s="305"/>
      <c r="BCK18" s="305"/>
      <c r="BCL18" s="305"/>
      <c r="BCM18" s="305"/>
      <c r="BCN18" s="305"/>
      <c r="BCO18" s="305"/>
      <c r="BCP18" s="305"/>
      <c r="BCQ18" s="305"/>
      <c r="BCR18" s="305"/>
      <c r="BCS18" s="305"/>
      <c r="BCT18" s="305"/>
      <c r="BCU18" s="305"/>
      <c r="BCV18" s="305"/>
      <c r="BCW18" s="305"/>
      <c r="BCX18" s="305"/>
      <c r="BCY18" s="305"/>
      <c r="BCZ18" s="305"/>
      <c r="BDA18" s="305"/>
      <c r="BDB18" s="305"/>
      <c r="BDC18" s="305"/>
      <c r="BDD18" s="305"/>
      <c r="BDE18" s="305"/>
      <c r="BDF18" s="305"/>
      <c r="BDG18" s="305"/>
      <c r="BDH18" s="305"/>
      <c r="BDI18" s="305"/>
      <c r="BDJ18" s="305"/>
      <c r="BDK18" s="305"/>
      <c r="BDL18" s="305"/>
      <c r="BDM18" s="305"/>
      <c r="BDN18" s="305"/>
      <c r="BDO18" s="305"/>
      <c r="BDP18" s="305"/>
      <c r="BDQ18" s="305"/>
      <c r="BDR18" s="305"/>
      <c r="BDS18" s="305"/>
      <c r="BDT18" s="305"/>
      <c r="BDU18" s="305"/>
      <c r="BDV18" s="305"/>
      <c r="BDW18" s="305"/>
      <c r="BDX18" s="305"/>
      <c r="BDY18" s="305"/>
      <c r="BDZ18" s="305"/>
      <c r="BEA18" s="305"/>
      <c r="BEB18" s="305"/>
      <c r="BEC18" s="305"/>
      <c r="BED18" s="305"/>
      <c r="BEE18" s="305"/>
      <c r="BEF18" s="305"/>
      <c r="BEG18" s="305"/>
      <c r="BEH18" s="305"/>
      <c r="BEI18" s="305"/>
      <c r="BEJ18" s="305"/>
      <c r="BEK18" s="305"/>
      <c r="BEL18" s="305"/>
      <c r="BEM18" s="305"/>
      <c r="BEN18" s="305"/>
      <c r="BEO18" s="305"/>
      <c r="BEP18" s="305"/>
      <c r="BEQ18" s="305"/>
      <c r="BER18" s="305"/>
      <c r="BES18" s="305"/>
      <c r="BET18" s="305"/>
      <c r="BEU18" s="305"/>
      <c r="BEV18" s="305"/>
      <c r="BEW18" s="305"/>
      <c r="BEX18" s="305"/>
      <c r="BEY18" s="305"/>
      <c r="BEZ18" s="305"/>
      <c r="BFA18" s="305"/>
      <c r="BFB18" s="305"/>
      <c r="BFC18" s="305"/>
      <c r="BFD18" s="305"/>
      <c r="BFE18" s="305"/>
      <c r="BFF18" s="305"/>
      <c r="BFG18" s="305"/>
      <c r="BFH18" s="305"/>
      <c r="BFI18" s="305"/>
      <c r="BFJ18" s="305"/>
      <c r="BFK18" s="305"/>
      <c r="BFL18" s="305"/>
      <c r="BFM18" s="305"/>
      <c r="BFN18" s="305"/>
      <c r="BFO18" s="305"/>
      <c r="BFP18" s="305"/>
      <c r="BFQ18" s="305"/>
      <c r="BFR18" s="305"/>
      <c r="BFS18" s="305"/>
      <c r="BFT18" s="305"/>
      <c r="BFU18" s="305"/>
      <c r="BFV18" s="305"/>
      <c r="BFW18" s="305"/>
      <c r="BFX18" s="305"/>
      <c r="BFY18" s="305"/>
      <c r="BFZ18" s="305"/>
      <c r="BGA18" s="305"/>
      <c r="BGB18" s="305"/>
      <c r="BGC18" s="305"/>
      <c r="BGD18" s="305"/>
      <c r="BGE18" s="305"/>
      <c r="BGF18" s="305"/>
      <c r="BGG18" s="305"/>
      <c r="BGH18" s="305"/>
      <c r="BGI18" s="305"/>
      <c r="BGJ18" s="305"/>
      <c r="BGK18" s="305"/>
      <c r="BGL18" s="305"/>
      <c r="BGM18" s="305"/>
      <c r="BGN18" s="305"/>
      <c r="BGO18" s="305"/>
      <c r="BGP18" s="305"/>
      <c r="BGQ18" s="305"/>
      <c r="BGR18" s="305"/>
      <c r="BGS18" s="305"/>
      <c r="BGT18" s="305"/>
      <c r="BGU18" s="305"/>
      <c r="BGV18" s="305"/>
      <c r="BGW18" s="305"/>
      <c r="BGX18" s="305"/>
      <c r="BGY18" s="305"/>
      <c r="BGZ18" s="305"/>
      <c r="BHA18" s="305"/>
      <c r="BHB18" s="305"/>
      <c r="BHC18" s="305"/>
      <c r="BHD18" s="305"/>
      <c r="BHE18" s="305"/>
      <c r="BHF18" s="305"/>
      <c r="BHG18" s="305"/>
      <c r="BHH18" s="305"/>
      <c r="BHI18" s="305"/>
      <c r="BHJ18" s="305"/>
      <c r="BHK18" s="305"/>
      <c r="BHL18" s="305"/>
      <c r="BHM18" s="305"/>
      <c r="BHN18" s="305"/>
      <c r="BHO18" s="305"/>
      <c r="BHP18" s="305"/>
      <c r="BHQ18" s="305"/>
      <c r="BHR18" s="305"/>
      <c r="BHS18" s="305"/>
      <c r="BHT18" s="305"/>
      <c r="BHU18" s="305"/>
      <c r="BHV18" s="305"/>
      <c r="BHW18" s="305"/>
      <c r="BHX18" s="305"/>
      <c r="BHY18" s="305"/>
      <c r="BHZ18" s="305"/>
      <c r="BIA18" s="305"/>
      <c r="BIB18" s="305"/>
      <c r="BIC18" s="305"/>
      <c r="BID18" s="305"/>
      <c r="BIE18" s="305"/>
      <c r="BIF18" s="305"/>
      <c r="BIG18" s="305"/>
      <c r="BIH18" s="305"/>
      <c r="BII18" s="305"/>
      <c r="BIJ18" s="305"/>
      <c r="BIK18" s="305"/>
      <c r="BIL18" s="305"/>
      <c r="BIM18" s="305"/>
      <c r="BIN18" s="305"/>
      <c r="BIO18" s="305"/>
      <c r="BIP18" s="305"/>
      <c r="BIQ18" s="305"/>
      <c r="BIR18" s="305"/>
      <c r="BIS18" s="305"/>
      <c r="BIT18" s="305"/>
      <c r="BIU18" s="305"/>
      <c r="BIV18" s="305"/>
      <c r="BIW18" s="305"/>
      <c r="BIX18" s="305"/>
      <c r="BIY18" s="305"/>
      <c r="BIZ18" s="305"/>
      <c r="BJA18" s="305"/>
      <c r="BJB18" s="305"/>
      <c r="BJC18" s="305"/>
      <c r="BJD18" s="305"/>
      <c r="BJE18" s="305"/>
      <c r="BJF18" s="305"/>
      <c r="BJG18" s="305"/>
      <c r="BJH18" s="305"/>
      <c r="BJI18" s="305"/>
      <c r="BJJ18" s="305"/>
      <c r="BJK18" s="305"/>
      <c r="BJL18" s="305"/>
      <c r="BJM18" s="305"/>
      <c r="BJN18" s="305"/>
      <c r="BJO18" s="305"/>
      <c r="BJP18" s="305"/>
      <c r="BJQ18" s="305"/>
      <c r="BJR18" s="305"/>
      <c r="BJS18" s="305"/>
      <c r="BJT18" s="305"/>
      <c r="BJU18" s="305"/>
      <c r="BJV18" s="305"/>
      <c r="BJW18" s="305"/>
      <c r="BJX18" s="305"/>
      <c r="BJY18" s="305"/>
      <c r="BJZ18" s="305"/>
      <c r="BKA18" s="305"/>
      <c r="BKB18" s="305"/>
      <c r="BKC18" s="305"/>
      <c r="BKD18" s="305"/>
      <c r="BKE18" s="305"/>
      <c r="BKF18" s="305"/>
      <c r="BKG18" s="305"/>
      <c r="BKH18" s="305"/>
      <c r="BKI18" s="305"/>
      <c r="BKJ18" s="305"/>
      <c r="BKK18" s="305"/>
      <c r="BKL18" s="305"/>
      <c r="BKM18" s="305"/>
      <c r="BKN18" s="305"/>
      <c r="BKO18" s="305"/>
      <c r="BKP18" s="305"/>
      <c r="BKQ18" s="305"/>
      <c r="BKR18" s="305"/>
      <c r="BKS18" s="305"/>
      <c r="BKT18" s="305"/>
      <c r="BKU18" s="305"/>
      <c r="BKV18" s="305"/>
      <c r="BKW18" s="305"/>
      <c r="BKX18" s="305"/>
      <c r="BKY18" s="305"/>
      <c r="BKZ18" s="305"/>
      <c r="BLA18" s="305"/>
      <c r="BLB18" s="305"/>
      <c r="BLC18" s="305"/>
      <c r="BLD18" s="305"/>
      <c r="BLE18" s="305"/>
      <c r="BLF18" s="305"/>
      <c r="BLG18" s="305"/>
      <c r="BLH18" s="305"/>
      <c r="BLI18" s="305"/>
      <c r="BLJ18" s="305"/>
      <c r="BLK18" s="305"/>
      <c r="BLL18" s="305"/>
      <c r="BLM18" s="305"/>
      <c r="BLN18" s="305"/>
      <c r="BLO18" s="305"/>
      <c r="BLP18" s="305"/>
      <c r="BLQ18" s="305"/>
      <c r="BLR18" s="305"/>
      <c r="BLS18" s="305"/>
      <c r="BLT18" s="305"/>
      <c r="BLU18" s="305"/>
      <c r="BLV18" s="305"/>
      <c r="BLW18" s="305"/>
      <c r="BLX18" s="305"/>
      <c r="BLY18" s="305"/>
      <c r="BLZ18" s="305"/>
      <c r="BMA18" s="305"/>
      <c r="BMB18" s="305"/>
      <c r="BMC18" s="305"/>
      <c r="BMD18" s="305"/>
      <c r="BME18" s="305"/>
      <c r="BMF18" s="305"/>
      <c r="BMG18" s="305"/>
      <c r="BMH18" s="305"/>
      <c r="BMI18" s="305"/>
      <c r="BMJ18" s="305"/>
      <c r="BMK18" s="305"/>
      <c r="BML18" s="305"/>
      <c r="BMM18" s="305"/>
      <c r="BMN18" s="305"/>
      <c r="BMO18" s="305"/>
      <c r="BMP18" s="305"/>
      <c r="BMQ18" s="305"/>
      <c r="BMR18" s="305"/>
      <c r="BMS18" s="305"/>
      <c r="BMT18" s="305"/>
      <c r="BMU18" s="305"/>
      <c r="BMV18" s="305"/>
      <c r="BMW18" s="305"/>
      <c r="BMX18" s="305"/>
      <c r="BMY18" s="305"/>
      <c r="BMZ18" s="305"/>
      <c r="BNA18" s="305"/>
      <c r="BNB18" s="305"/>
      <c r="BNC18" s="305"/>
      <c r="BND18" s="305"/>
      <c r="BNE18" s="305"/>
      <c r="BNF18" s="305"/>
      <c r="BNG18" s="305"/>
      <c r="BNH18" s="305"/>
      <c r="BNI18" s="305"/>
      <c r="BNJ18" s="305"/>
      <c r="BNK18" s="305"/>
      <c r="BNL18" s="305"/>
      <c r="BNM18" s="305"/>
      <c r="BNN18" s="305"/>
      <c r="BNO18" s="305"/>
      <c r="BNP18" s="305"/>
      <c r="BNQ18" s="305"/>
      <c r="BNR18" s="305"/>
      <c r="BNS18" s="305"/>
      <c r="BNT18" s="305"/>
      <c r="BNU18" s="305"/>
      <c r="BNV18" s="305"/>
      <c r="BNW18" s="305"/>
      <c r="BNX18" s="305"/>
      <c r="BNY18" s="305"/>
      <c r="BNZ18" s="305"/>
      <c r="BOA18" s="305"/>
      <c r="BOB18" s="305"/>
      <c r="BOC18" s="305"/>
      <c r="BOD18" s="305"/>
      <c r="BOE18" s="305"/>
      <c r="BOF18" s="305"/>
      <c r="BOG18" s="305"/>
      <c r="BOH18" s="305"/>
      <c r="BOI18" s="305"/>
      <c r="BOJ18" s="305"/>
      <c r="BOK18" s="305"/>
      <c r="BOL18" s="305"/>
      <c r="BOM18" s="305"/>
      <c r="BON18" s="305"/>
      <c r="BOO18" s="305"/>
      <c r="BOP18" s="305"/>
      <c r="BOQ18" s="305"/>
      <c r="BOR18" s="305"/>
      <c r="BOS18" s="305"/>
      <c r="BOT18" s="305"/>
      <c r="BOU18" s="305"/>
      <c r="BOV18" s="305"/>
      <c r="BOW18" s="305"/>
      <c r="BOX18" s="305"/>
      <c r="BOY18" s="305"/>
      <c r="BOZ18" s="305"/>
      <c r="BPA18" s="305"/>
      <c r="BPB18" s="305"/>
      <c r="BPC18" s="305"/>
      <c r="BPD18" s="305"/>
      <c r="BPE18" s="305"/>
      <c r="BPF18" s="305"/>
      <c r="BPG18" s="305"/>
      <c r="BPH18" s="305"/>
      <c r="BPI18" s="305"/>
      <c r="BPJ18" s="305"/>
      <c r="BPK18" s="305"/>
      <c r="BPL18" s="305"/>
      <c r="BPM18" s="305"/>
      <c r="BPN18" s="305"/>
      <c r="BPO18" s="305"/>
      <c r="BPP18" s="305"/>
      <c r="BPQ18" s="305"/>
      <c r="BPR18" s="305"/>
      <c r="BPS18" s="305"/>
      <c r="BPT18" s="305"/>
      <c r="BPU18" s="305"/>
      <c r="BPV18" s="305"/>
      <c r="BPW18" s="305"/>
      <c r="BPX18" s="305"/>
      <c r="BPY18" s="305"/>
      <c r="BPZ18" s="305"/>
      <c r="BQA18" s="305"/>
      <c r="BQB18" s="305"/>
      <c r="BQC18" s="305"/>
      <c r="BQD18" s="305"/>
      <c r="BQE18" s="305"/>
      <c r="BQF18" s="305"/>
      <c r="BQG18" s="305"/>
      <c r="BQH18" s="305"/>
      <c r="BQI18" s="305"/>
      <c r="BQJ18" s="305"/>
      <c r="BQK18" s="305"/>
      <c r="BQL18" s="305"/>
      <c r="BQM18" s="305"/>
      <c r="BQN18" s="305"/>
      <c r="BQO18" s="305"/>
      <c r="BQP18" s="305"/>
      <c r="BQQ18" s="305"/>
      <c r="BQR18" s="305"/>
      <c r="BQS18" s="305"/>
      <c r="BQT18" s="305"/>
      <c r="BQU18" s="305"/>
      <c r="BQV18" s="305"/>
      <c r="BQW18" s="305"/>
      <c r="BQX18" s="305"/>
      <c r="BQY18" s="305"/>
      <c r="BQZ18" s="305"/>
      <c r="BRA18" s="305"/>
      <c r="BRB18" s="305"/>
      <c r="BRC18" s="305"/>
      <c r="BRD18" s="305"/>
      <c r="BRE18" s="305"/>
      <c r="BRF18" s="305"/>
      <c r="BRG18" s="305"/>
      <c r="BRH18" s="305"/>
      <c r="BRI18" s="305"/>
      <c r="BRJ18" s="305"/>
      <c r="BRK18" s="305"/>
      <c r="BRL18" s="305"/>
      <c r="BRM18" s="305"/>
      <c r="BRN18" s="305"/>
      <c r="BRO18" s="305"/>
      <c r="BRP18" s="305"/>
      <c r="BRQ18" s="305"/>
      <c r="BRR18" s="305"/>
      <c r="BRS18" s="305"/>
      <c r="BRT18" s="305"/>
      <c r="BRU18" s="305"/>
      <c r="BRV18" s="305"/>
      <c r="BRW18" s="305"/>
      <c r="BRX18" s="305"/>
      <c r="BRY18" s="305"/>
      <c r="BRZ18" s="305"/>
      <c r="BSA18" s="305"/>
      <c r="BSB18" s="305"/>
      <c r="BSC18" s="305"/>
      <c r="BSD18" s="305"/>
      <c r="BSE18" s="305"/>
      <c r="BSF18" s="305"/>
      <c r="BSG18" s="305"/>
      <c r="BSH18" s="305"/>
      <c r="BSI18" s="305"/>
      <c r="BSJ18" s="305"/>
      <c r="BSK18" s="305"/>
      <c r="BSL18" s="305"/>
      <c r="BSM18" s="305"/>
      <c r="BSN18" s="305"/>
      <c r="BSO18" s="305"/>
      <c r="BSP18" s="305"/>
      <c r="BSQ18" s="305"/>
      <c r="BSR18" s="305"/>
      <c r="BSS18" s="305"/>
      <c r="BST18" s="305"/>
      <c r="BSU18" s="305"/>
      <c r="BSV18" s="305"/>
      <c r="BSW18" s="305"/>
      <c r="BSX18" s="305"/>
      <c r="BSY18" s="305"/>
      <c r="BSZ18" s="305"/>
      <c r="BTA18" s="305"/>
      <c r="BTB18" s="305"/>
      <c r="BTC18" s="305"/>
      <c r="BTD18" s="305"/>
      <c r="BTE18" s="305"/>
      <c r="BTF18" s="305"/>
      <c r="BTG18" s="305"/>
      <c r="BTH18" s="305"/>
      <c r="BTI18" s="305"/>
      <c r="BTJ18" s="305"/>
      <c r="BTK18" s="305"/>
      <c r="BTL18" s="305"/>
      <c r="BTM18" s="305"/>
      <c r="BTN18" s="305"/>
      <c r="BTO18" s="305"/>
      <c r="BTP18" s="305"/>
      <c r="BTQ18" s="305"/>
      <c r="BTR18" s="305"/>
      <c r="BTS18" s="305"/>
      <c r="BTT18" s="305"/>
      <c r="BTU18" s="305"/>
      <c r="BTV18" s="305"/>
      <c r="BTW18" s="305"/>
      <c r="BTX18" s="305"/>
      <c r="BTY18" s="305"/>
      <c r="BTZ18" s="305"/>
      <c r="BUA18" s="305"/>
      <c r="BUB18" s="305"/>
      <c r="BUC18" s="305"/>
      <c r="BUD18" s="305"/>
      <c r="BUE18" s="305"/>
      <c r="BUF18" s="305"/>
      <c r="BUG18" s="305"/>
      <c r="BUH18" s="305"/>
      <c r="BUI18" s="305"/>
      <c r="BUJ18" s="305"/>
      <c r="BUK18" s="305"/>
      <c r="BUL18" s="305"/>
      <c r="BUM18" s="305"/>
      <c r="BUN18" s="305"/>
      <c r="BUO18" s="305"/>
      <c r="BUP18" s="305"/>
      <c r="BUQ18" s="305"/>
      <c r="BUR18" s="305"/>
      <c r="BUS18" s="305"/>
      <c r="BUT18" s="305"/>
      <c r="BUU18" s="305"/>
      <c r="BUV18" s="305"/>
      <c r="BUW18" s="305"/>
      <c r="BUX18" s="305"/>
      <c r="BUY18" s="305"/>
      <c r="BUZ18" s="305"/>
      <c r="BVA18" s="305"/>
      <c r="BVB18" s="305"/>
      <c r="BVC18" s="305"/>
      <c r="BVD18" s="305"/>
      <c r="BVE18" s="305"/>
      <c r="BVF18" s="305"/>
      <c r="BVG18" s="305"/>
      <c r="BVH18" s="305"/>
      <c r="BVI18" s="305"/>
      <c r="BVJ18" s="305"/>
      <c r="BVK18" s="305"/>
      <c r="BVL18" s="305"/>
      <c r="BVM18" s="305"/>
      <c r="BVN18" s="305"/>
      <c r="BVO18" s="305"/>
      <c r="BVP18" s="305"/>
      <c r="BVQ18" s="305"/>
      <c r="BVR18" s="305"/>
      <c r="BVS18" s="305"/>
      <c r="BVT18" s="305"/>
      <c r="BVU18" s="305"/>
      <c r="BVV18" s="305"/>
      <c r="BVW18" s="305"/>
      <c r="BVX18" s="305"/>
      <c r="BVY18" s="305"/>
      <c r="BVZ18" s="305"/>
      <c r="BWA18" s="305"/>
      <c r="BWB18" s="305"/>
      <c r="BWC18" s="305"/>
      <c r="BWD18" s="305"/>
      <c r="BWE18" s="305"/>
      <c r="BWF18" s="305"/>
      <c r="BWG18" s="305"/>
      <c r="BWH18" s="305"/>
      <c r="BWI18" s="305"/>
      <c r="BWJ18" s="305"/>
      <c r="BWK18" s="305"/>
      <c r="BWL18" s="305"/>
      <c r="BWM18" s="305"/>
      <c r="BWN18" s="305"/>
      <c r="BWO18" s="305"/>
      <c r="BWP18" s="305"/>
      <c r="BWQ18" s="305"/>
      <c r="BWR18" s="305"/>
      <c r="BWS18" s="305"/>
      <c r="BWT18" s="305"/>
      <c r="BWU18" s="305"/>
      <c r="BWV18" s="305"/>
      <c r="BWW18" s="305"/>
      <c r="BWX18" s="305"/>
      <c r="BWY18" s="305"/>
      <c r="BWZ18" s="305"/>
      <c r="BXA18" s="305"/>
      <c r="BXB18" s="305"/>
      <c r="BXC18" s="305"/>
      <c r="BXD18" s="305"/>
      <c r="BXE18" s="305"/>
      <c r="BXF18" s="305"/>
      <c r="BXG18" s="305"/>
      <c r="BXH18" s="305"/>
      <c r="BXI18" s="305"/>
      <c r="BXJ18" s="305"/>
      <c r="BXK18" s="305"/>
      <c r="BXL18" s="305"/>
      <c r="BXM18" s="305"/>
      <c r="BXN18" s="305"/>
      <c r="BXO18" s="305"/>
      <c r="BXP18" s="305"/>
      <c r="BXQ18" s="305"/>
      <c r="BXR18" s="305"/>
      <c r="BXS18" s="305"/>
      <c r="BXT18" s="305"/>
      <c r="BXU18" s="305"/>
      <c r="BXV18" s="305"/>
      <c r="BXW18" s="305"/>
      <c r="BXX18" s="305"/>
      <c r="BXY18" s="305"/>
      <c r="BXZ18" s="305"/>
      <c r="BYA18" s="305"/>
      <c r="BYB18" s="305"/>
      <c r="BYC18" s="305"/>
      <c r="BYD18" s="305"/>
      <c r="BYE18" s="305"/>
      <c r="BYF18" s="305"/>
      <c r="BYG18" s="305"/>
      <c r="BYH18" s="305"/>
      <c r="BYI18" s="305"/>
      <c r="BYJ18" s="305"/>
      <c r="BYK18" s="305"/>
      <c r="BYL18" s="305"/>
      <c r="BYM18" s="305"/>
      <c r="BYN18" s="305"/>
      <c r="BYO18" s="305"/>
      <c r="BYP18" s="305"/>
      <c r="BYQ18" s="305"/>
    </row>
    <row r="19" spans="1:2019" s="301" customFormat="1" ht="15" hidden="1" customHeight="1" x14ac:dyDescent="0.3">
      <c r="A19" s="631"/>
      <c r="B19" s="282" t="s">
        <v>704</v>
      </c>
      <c r="C19" s="630" t="s">
        <v>29</v>
      </c>
      <c r="D19" s="631"/>
      <c r="E19" s="631"/>
      <c r="F19" s="631"/>
      <c r="G19" s="282" t="s">
        <v>713</v>
      </c>
      <c r="H19" s="670"/>
      <c r="I19" s="671"/>
      <c r="J19" s="671"/>
      <c r="K19" s="671"/>
      <c r="L19" s="303"/>
      <c r="M19" s="631"/>
      <c r="N19" s="631"/>
      <c r="O19" s="282" t="s">
        <v>13</v>
      </c>
      <c r="P19" s="630">
        <v>-1</v>
      </c>
      <c r="Q19" s="305"/>
      <c r="R19" s="305"/>
      <c r="S19" s="306"/>
      <c r="T19" s="306"/>
      <c r="U19" s="305"/>
      <c r="V19" s="305"/>
      <c r="W19" s="305"/>
      <c r="X19" s="633"/>
      <c r="Y19" s="305"/>
      <c r="Z19" s="305"/>
      <c r="AA19" s="305"/>
      <c r="AB19" s="631"/>
      <c r="AC19" s="282" t="s">
        <v>731</v>
      </c>
      <c r="AD19" s="493" t="s">
        <v>1879</v>
      </c>
      <c r="AE19" s="311"/>
      <c r="AF19" s="311"/>
      <c r="AG19" s="310"/>
      <c r="AH19" s="311"/>
      <c r="AI19" s="311"/>
      <c r="AJ19" s="311"/>
      <c r="AK19" s="311"/>
      <c r="AL19" s="631"/>
      <c r="AM19" s="631"/>
      <c r="AN19" s="631"/>
      <c r="AO19" s="631"/>
      <c r="AP19" s="631"/>
      <c r="AQ19" s="631"/>
      <c r="AR19" s="305"/>
      <c r="AS19" s="305"/>
      <c r="AT19" s="305"/>
      <c r="AU19" s="305"/>
      <c r="AV19" s="305"/>
      <c r="AW19" s="305"/>
      <c r="AX19" s="305"/>
      <c r="AY19" s="305"/>
      <c r="AZ19" s="305"/>
      <c r="BA19" s="305"/>
      <c r="BB19" s="305"/>
      <c r="BC19" s="305"/>
      <c r="BD19" s="305"/>
      <c r="BE19" s="305"/>
      <c r="BF19" s="305"/>
      <c r="BG19" s="305"/>
      <c r="BH19" s="305"/>
      <c r="BI19" s="305"/>
      <c r="BJ19" s="305"/>
      <c r="BK19" s="305"/>
      <c r="BL19" s="305"/>
      <c r="BM19" s="305"/>
      <c r="BN19" s="305"/>
      <c r="BO19" s="305"/>
      <c r="BP19" s="305"/>
      <c r="BQ19" s="305"/>
      <c r="BR19" s="305"/>
      <c r="BS19" s="305"/>
      <c r="BT19" s="305"/>
      <c r="BU19" s="305"/>
      <c r="BV19" s="305"/>
      <c r="BW19" s="305"/>
      <c r="BX19" s="305"/>
      <c r="BY19" s="305"/>
      <c r="BZ19" s="305"/>
      <c r="CA19" s="305"/>
      <c r="CB19" s="305"/>
      <c r="CC19" s="305"/>
      <c r="CD19" s="305"/>
      <c r="CE19" s="305"/>
      <c r="CF19" s="305"/>
      <c r="CG19" s="305"/>
      <c r="CH19" s="305"/>
      <c r="CI19" s="305"/>
      <c r="CJ19" s="305"/>
      <c r="CK19" s="305"/>
      <c r="CL19" s="305"/>
      <c r="CM19" s="305"/>
      <c r="CN19" s="305"/>
      <c r="CO19" s="305"/>
      <c r="CP19" s="305"/>
      <c r="CQ19" s="305"/>
      <c r="CR19" s="305"/>
      <c r="CS19" s="305"/>
      <c r="CT19" s="305"/>
      <c r="CU19" s="305"/>
      <c r="CV19" s="305"/>
      <c r="CW19" s="305"/>
      <c r="CX19" s="305"/>
      <c r="CY19" s="305"/>
      <c r="CZ19" s="305"/>
      <c r="DA19" s="305"/>
      <c r="DB19" s="305"/>
      <c r="DC19" s="305"/>
      <c r="DD19" s="305"/>
      <c r="DE19" s="305"/>
      <c r="DF19" s="305"/>
      <c r="DG19" s="305"/>
      <c r="DH19" s="305"/>
      <c r="DI19" s="305"/>
      <c r="DJ19" s="305"/>
      <c r="DK19" s="305"/>
      <c r="DL19" s="305"/>
      <c r="DM19" s="305"/>
      <c r="DN19" s="305"/>
      <c r="DO19" s="305"/>
      <c r="DP19" s="305"/>
      <c r="DQ19" s="305"/>
      <c r="DR19" s="305"/>
      <c r="DS19" s="305"/>
      <c r="DT19" s="305"/>
      <c r="DU19" s="305"/>
      <c r="DV19" s="305"/>
      <c r="DW19" s="305"/>
      <c r="DX19" s="305"/>
      <c r="DY19" s="305"/>
      <c r="DZ19" s="305"/>
      <c r="EA19" s="305"/>
      <c r="EB19" s="305"/>
      <c r="EC19" s="305"/>
      <c r="ED19" s="305"/>
      <c r="EE19" s="305"/>
      <c r="EF19" s="305"/>
      <c r="EG19" s="305"/>
      <c r="EH19" s="305"/>
      <c r="EI19" s="305"/>
      <c r="EJ19" s="305"/>
      <c r="EK19" s="305"/>
      <c r="EL19" s="305"/>
      <c r="EM19" s="305"/>
      <c r="EN19" s="305"/>
      <c r="EO19" s="305"/>
      <c r="EP19" s="305"/>
      <c r="EQ19" s="305"/>
      <c r="ER19" s="305"/>
      <c r="ES19" s="305"/>
      <c r="ET19" s="305"/>
      <c r="EU19" s="305"/>
      <c r="EV19" s="305"/>
      <c r="EW19" s="305"/>
      <c r="EX19" s="305"/>
      <c r="EY19" s="305"/>
      <c r="EZ19" s="305"/>
      <c r="FA19" s="305"/>
      <c r="FB19" s="305"/>
      <c r="FC19" s="305"/>
      <c r="FD19" s="305"/>
      <c r="FE19" s="305"/>
      <c r="FF19" s="305"/>
      <c r="FG19" s="305"/>
      <c r="FH19" s="305"/>
      <c r="FI19" s="305"/>
      <c r="FJ19" s="305"/>
      <c r="FK19" s="305"/>
      <c r="FL19" s="305"/>
      <c r="FM19" s="305"/>
      <c r="FN19" s="305"/>
      <c r="FO19" s="305"/>
      <c r="FP19" s="305"/>
      <c r="FQ19" s="305"/>
      <c r="FR19" s="305"/>
      <c r="FS19" s="305"/>
      <c r="FT19" s="305"/>
      <c r="FU19" s="305"/>
      <c r="FV19" s="305"/>
      <c r="FW19" s="305"/>
      <c r="FX19" s="305"/>
      <c r="FY19" s="305"/>
      <c r="FZ19" s="305"/>
      <c r="GA19" s="305"/>
      <c r="GB19" s="305"/>
      <c r="GC19" s="305"/>
      <c r="GD19" s="305"/>
      <c r="GE19" s="305"/>
      <c r="GF19" s="305"/>
      <c r="GG19" s="305"/>
      <c r="GH19" s="305"/>
      <c r="GI19" s="305"/>
      <c r="GJ19" s="305"/>
      <c r="GK19" s="305"/>
      <c r="GL19" s="305"/>
      <c r="GM19" s="305"/>
      <c r="GN19" s="305"/>
      <c r="GO19" s="305"/>
      <c r="GP19" s="305"/>
      <c r="GQ19" s="305"/>
      <c r="GR19" s="305"/>
      <c r="GS19" s="305"/>
      <c r="GT19" s="305"/>
      <c r="GU19" s="305"/>
      <c r="GV19" s="305"/>
      <c r="GW19" s="305"/>
      <c r="GX19" s="305"/>
      <c r="GY19" s="305"/>
      <c r="GZ19" s="305"/>
      <c r="HA19" s="305"/>
      <c r="HB19" s="305"/>
      <c r="HC19" s="305"/>
      <c r="HD19" s="305"/>
      <c r="HE19" s="305"/>
      <c r="HF19" s="305"/>
      <c r="HG19" s="305"/>
      <c r="HH19" s="305"/>
      <c r="HI19" s="305"/>
      <c r="HJ19" s="305"/>
      <c r="HK19" s="305"/>
      <c r="HL19" s="305"/>
      <c r="HM19" s="305"/>
      <c r="HN19" s="305"/>
      <c r="HO19" s="305"/>
      <c r="HP19" s="305"/>
      <c r="HQ19" s="305"/>
      <c r="HR19" s="305"/>
      <c r="HS19" s="305"/>
      <c r="HT19" s="305"/>
      <c r="HU19" s="305"/>
      <c r="HV19" s="305"/>
      <c r="HW19" s="305"/>
      <c r="HX19" s="305"/>
      <c r="HY19" s="305"/>
      <c r="HZ19" s="305"/>
      <c r="IA19" s="305"/>
      <c r="IB19" s="305"/>
      <c r="IC19" s="305"/>
      <c r="ID19" s="305"/>
      <c r="IE19" s="305"/>
      <c r="IF19" s="305"/>
      <c r="IG19" s="305"/>
      <c r="IH19" s="305"/>
      <c r="II19" s="305"/>
      <c r="IJ19" s="305"/>
      <c r="IK19" s="305"/>
      <c r="IL19" s="305"/>
      <c r="IM19" s="305"/>
      <c r="IN19" s="305"/>
      <c r="IO19" s="305"/>
      <c r="IP19" s="305"/>
      <c r="IQ19" s="305"/>
      <c r="IR19" s="305"/>
      <c r="IS19" s="305"/>
      <c r="IT19" s="305"/>
      <c r="IU19" s="305"/>
      <c r="IV19" s="305"/>
      <c r="IW19" s="305"/>
      <c r="IX19" s="305"/>
      <c r="IY19" s="305"/>
      <c r="IZ19" s="305"/>
      <c r="JA19" s="305"/>
      <c r="JB19" s="305"/>
      <c r="JC19" s="305"/>
      <c r="JD19" s="305"/>
      <c r="JE19" s="305"/>
      <c r="JF19" s="305"/>
      <c r="JG19" s="305"/>
      <c r="JH19" s="305"/>
      <c r="JI19" s="305"/>
      <c r="JJ19" s="305"/>
      <c r="JK19" s="305"/>
      <c r="JL19" s="305"/>
      <c r="JM19" s="305"/>
      <c r="JN19" s="305"/>
      <c r="JO19" s="305"/>
      <c r="JP19" s="305"/>
      <c r="JQ19" s="305"/>
      <c r="JR19" s="305"/>
      <c r="JS19" s="305"/>
      <c r="JT19" s="305"/>
      <c r="JU19" s="305"/>
      <c r="JV19" s="305"/>
      <c r="JW19" s="305"/>
      <c r="JX19" s="305"/>
      <c r="JY19" s="305"/>
      <c r="JZ19" s="305"/>
      <c r="KA19" s="305"/>
      <c r="KB19" s="305"/>
      <c r="KC19" s="305"/>
      <c r="KD19" s="305"/>
      <c r="KE19" s="305"/>
      <c r="KF19" s="305"/>
      <c r="KG19" s="305"/>
      <c r="KH19" s="305"/>
      <c r="KI19" s="305"/>
      <c r="KJ19" s="305"/>
      <c r="KK19" s="305"/>
      <c r="KL19" s="305"/>
      <c r="KM19" s="305"/>
      <c r="KN19" s="305"/>
      <c r="KO19" s="305"/>
      <c r="KP19" s="305"/>
      <c r="KQ19" s="305"/>
      <c r="KR19" s="305"/>
      <c r="KS19" s="305"/>
      <c r="KT19" s="305"/>
      <c r="KU19" s="305"/>
      <c r="KV19" s="305"/>
      <c r="KW19" s="305"/>
      <c r="KX19" s="305"/>
      <c r="KY19" s="305"/>
      <c r="KZ19" s="305"/>
      <c r="LA19" s="305"/>
      <c r="LB19" s="305"/>
      <c r="LC19" s="305"/>
      <c r="LD19" s="305"/>
      <c r="LE19" s="305"/>
      <c r="LF19" s="305"/>
      <c r="LG19" s="305"/>
      <c r="LH19" s="305"/>
      <c r="LI19" s="305"/>
      <c r="LJ19" s="305"/>
      <c r="LK19" s="305"/>
      <c r="LL19" s="305"/>
      <c r="LM19" s="305"/>
      <c r="LN19" s="305"/>
      <c r="LO19" s="305"/>
      <c r="LP19" s="305"/>
      <c r="LQ19" s="305"/>
      <c r="LR19" s="305"/>
      <c r="LS19" s="305"/>
      <c r="LT19" s="305"/>
      <c r="LU19" s="305"/>
      <c r="LV19" s="305"/>
      <c r="LW19" s="305"/>
      <c r="LX19" s="305"/>
      <c r="LY19" s="305"/>
      <c r="LZ19" s="305"/>
      <c r="MA19" s="305"/>
      <c r="MB19" s="305"/>
      <c r="MC19" s="305"/>
      <c r="MD19" s="305"/>
      <c r="ME19" s="305"/>
      <c r="MF19" s="305"/>
      <c r="MG19" s="305"/>
      <c r="MH19" s="305"/>
      <c r="MI19" s="305"/>
      <c r="MJ19" s="305"/>
      <c r="MK19" s="305"/>
      <c r="ML19" s="305"/>
      <c r="MM19" s="305"/>
      <c r="MN19" s="305"/>
      <c r="MO19" s="305"/>
      <c r="MP19" s="305"/>
      <c r="MQ19" s="305"/>
      <c r="MR19" s="305"/>
      <c r="MS19" s="305"/>
      <c r="MT19" s="305"/>
      <c r="MU19" s="305"/>
      <c r="MV19" s="305"/>
      <c r="MW19" s="305"/>
      <c r="MX19" s="305"/>
      <c r="MY19" s="305"/>
      <c r="MZ19" s="305"/>
      <c r="NA19" s="305"/>
      <c r="NB19" s="305"/>
      <c r="NC19" s="305"/>
      <c r="ND19" s="305"/>
      <c r="NE19" s="305"/>
      <c r="NF19" s="305"/>
      <c r="NG19" s="305"/>
      <c r="NH19" s="305"/>
      <c r="NI19" s="305"/>
      <c r="NJ19" s="305"/>
      <c r="NK19" s="305"/>
      <c r="NL19" s="305"/>
      <c r="NM19" s="305"/>
      <c r="NN19" s="305"/>
      <c r="NO19" s="305"/>
      <c r="NP19" s="305"/>
      <c r="NQ19" s="305"/>
      <c r="NR19" s="305"/>
      <c r="NS19" s="305"/>
      <c r="NT19" s="305"/>
      <c r="NU19" s="305"/>
      <c r="NV19" s="305"/>
      <c r="NW19" s="305"/>
      <c r="NX19" s="305"/>
      <c r="NY19" s="305"/>
      <c r="NZ19" s="305"/>
      <c r="OA19" s="305"/>
      <c r="OB19" s="305"/>
      <c r="OC19" s="305"/>
      <c r="OD19" s="305"/>
      <c r="OE19" s="305"/>
      <c r="OF19" s="305"/>
      <c r="OG19" s="305"/>
      <c r="OH19" s="305"/>
      <c r="OI19" s="305"/>
      <c r="OJ19" s="305"/>
      <c r="OK19" s="305"/>
      <c r="OL19" s="305"/>
      <c r="OM19" s="305"/>
      <c r="ON19" s="305"/>
      <c r="OO19" s="305"/>
      <c r="OP19" s="305"/>
      <c r="OQ19" s="305"/>
      <c r="OR19" s="305"/>
      <c r="OS19" s="305"/>
      <c r="OT19" s="305"/>
      <c r="OU19" s="305"/>
      <c r="OV19" s="305"/>
      <c r="OW19" s="305"/>
      <c r="OX19" s="305"/>
      <c r="OY19" s="305"/>
      <c r="OZ19" s="305"/>
      <c r="PA19" s="305"/>
      <c r="PB19" s="305"/>
      <c r="PC19" s="305"/>
      <c r="PD19" s="305"/>
      <c r="PE19" s="305"/>
      <c r="PF19" s="305"/>
      <c r="PG19" s="305"/>
      <c r="PH19" s="305"/>
      <c r="PI19" s="305"/>
      <c r="PJ19" s="305"/>
      <c r="PK19" s="305"/>
      <c r="PL19" s="305"/>
      <c r="PM19" s="305"/>
      <c r="PN19" s="305"/>
      <c r="PO19" s="305"/>
      <c r="PP19" s="305"/>
      <c r="PQ19" s="305"/>
      <c r="PR19" s="305"/>
      <c r="PS19" s="305"/>
      <c r="PT19" s="305"/>
      <c r="PU19" s="305"/>
      <c r="PV19" s="305"/>
      <c r="PW19" s="305"/>
      <c r="PX19" s="305"/>
      <c r="PY19" s="305"/>
      <c r="PZ19" s="305"/>
      <c r="QA19" s="305"/>
      <c r="QB19" s="305"/>
      <c r="QC19" s="305"/>
      <c r="QD19" s="305"/>
      <c r="QE19" s="305"/>
      <c r="QF19" s="305"/>
      <c r="QG19" s="305"/>
      <c r="QH19" s="305"/>
      <c r="QI19" s="305"/>
      <c r="QJ19" s="305"/>
      <c r="QK19" s="305"/>
      <c r="QL19" s="305"/>
      <c r="QM19" s="305"/>
      <c r="QN19" s="305"/>
      <c r="QO19" s="305"/>
      <c r="QP19" s="305"/>
      <c r="QQ19" s="305"/>
      <c r="QR19" s="305"/>
      <c r="QS19" s="305"/>
      <c r="QT19" s="305"/>
      <c r="QU19" s="305"/>
      <c r="QV19" s="305"/>
      <c r="QW19" s="305"/>
      <c r="QX19" s="305"/>
      <c r="QY19" s="305"/>
      <c r="QZ19" s="305"/>
      <c r="RA19" s="305"/>
      <c r="RB19" s="305"/>
      <c r="RC19" s="305"/>
      <c r="RD19" s="305"/>
      <c r="RE19" s="305"/>
      <c r="RF19" s="305"/>
      <c r="RG19" s="305"/>
      <c r="RH19" s="305"/>
      <c r="RI19" s="305"/>
      <c r="RJ19" s="305"/>
      <c r="RK19" s="305"/>
      <c r="RL19" s="305"/>
      <c r="RM19" s="305"/>
      <c r="RN19" s="305"/>
      <c r="RO19" s="305"/>
      <c r="RP19" s="305"/>
      <c r="RQ19" s="305"/>
      <c r="RR19" s="305"/>
      <c r="RS19" s="305"/>
      <c r="RT19" s="305"/>
      <c r="RU19" s="305"/>
      <c r="RV19" s="305"/>
      <c r="RW19" s="305"/>
      <c r="RX19" s="305"/>
      <c r="RY19" s="305"/>
      <c r="RZ19" s="305"/>
      <c r="SA19" s="305"/>
      <c r="SB19" s="305"/>
      <c r="SC19" s="305"/>
      <c r="SD19" s="305"/>
      <c r="SE19" s="305"/>
      <c r="SF19" s="305"/>
      <c r="SG19" s="305"/>
      <c r="SH19" s="305"/>
      <c r="SI19" s="305"/>
      <c r="SJ19" s="305"/>
      <c r="SK19" s="305"/>
      <c r="SL19" s="305"/>
      <c r="SM19" s="305"/>
      <c r="SN19" s="305"/>
      <c r="SO19" s="305"/>
      <c r="SP19" s="305"/>
      <c r="SQ19" s="305"/>
      <c r="SR19" s="305"/>
      <c r="SS19" s="305"/>
      <c r="ST19" s="305"/>
      <c r="SU19" s="305"/>
      <c r="SV19" s="305"/>
      <c r="SW19" s="305"/>
      <c r="SX19" s="305"/>
      <c r="SY19" s="305"/>
      <c r="SZ19" s="305"/>
      <c r="TA19" s="305"/>
      <c r="TB19" s="305"/>
      <c r="TC19" s="305"/>
      <c r="TD19" s="305"/>
      <c r="TE19" s="305"/>
      <c r="TF19" s="305"/>
      <c r="TG19" s="305"/>
      <c r="TH19" s="305"/>
      <c r="TI19" s="305"/>
      <c r="TJ19" s="305"/>
      <c r="TK19" s="305"/>
      <c r="TL19" s="305"/>
      <c r="TM19" s="305"/>
      <c r="TN19" s="305"/>
      <c r="TO19" s="305"/>
      <c r="TP19" s="305"/>
      <c r="TQ19" s="305"/>
      <c r="TR19" s="305"/>
      <c r="TS19" s="305"/>
      <c r="TT19" s="305"/>
      <c r="TU19" s="305"/>
      <c r="TV19" s="305"/>
      <c r="TW19" s="305"/>
      <c r="TX19" s="305"/>
      <c r="TY19" s="305"/>
      <c r="TZ19" s="305"/>
      <c r="UA19" s="305"/>
      <c r="UB19" s="305"/>
      <c r="UC19" s="305"/>
      <c r="UD19" s="305"/>
      <c r="UE19" s="305"/>
      <c r="UF19" s="305"/>
      <c r="UG19" s="305"/>
      <c r="UH19" s="305"/>
      <c r="UI19" s="305"/>
      <c r="UJ19" s="305"/>
      <c r="UK19" s="305"/>
      <c r="UL19" s="305"/>
      <c r="UM19" s="305"/>
      <c r="UN19" s="305"/>
      <c r="UO19" s="305"/>
      <c r="UP19" s="305"/>
      <c r="UQ19" s="305"/>
      <c r="UR19" s="305"/>
      <c r="US19" s="305"/>
      <c r="UT19" s="305"/>
      <c r="UU19" s="305"/>
      <c r="UV19" s="305"/>
      <c r="UW19" s="305"/>
      <c r="UX19" s="305"/>
      <c r="UY19" s="305"/>
      <c r="UZ19" s="305"/>
      <c r="VA19" s="305"/>
      <c r="VB19" s="305"/>
      <c r="VC19" s="305"/>
      <c r="VD19" s="305"/>
      <c r="VE19" s="305"/>
      <c r="VF19" s="305"/>
      <c r="VG19" s="305"/>
      <c r="VH19" s="305"/>
      <c r="VI19" s="305"/>
      <c r="VJ19" s="305"/>
      <c r="VK19" s="305"/>
      <c r="VL19" s="305"/>
      <c r="VM19" s="305"/>
      <c r="VN19" s="305"/>
      <c r="VO19" s="305"/>
      <c r="VP19" s="305"/>
      <c r="VQ19" s="305"/>
      <c r="VR19" s="305"/>
      <c r="VS19" s="305"/>
      <c r="VT19" s="305"/>
      <c r="VU19" s="305"/>
      <c r="VV19" s="305"/>
      <c r="VW19" s="305"/>
      <c r="VX19" s="305"/>
      <c r="VY19" s="305"/>
      <c r="VZ19" s="305"/>
      <c r="WA19" s="305"/>
      <c r="WB19" s="305"/>
      <c r="WC19" s="305"/>
      <c r="WD19" s="305"/>
      <c r="WE19" s="305"/>
      <c r="WF19" s="305"/>
      <c r="WG19" s="305"/>
      <c r="WH19" s="305"/>
      <c r="WI19" s="305"/>
      <c r="WJ19" s="305"/>
      <c r="WK19" s="305"/>
      <c r="WL19" s="305"/>
      <c r="WM19" s="305"/>
      <c r="WN19" s="305"/>
      <c r="WO19" s="305"/>
      <c r="WP19" s="305"/>
      <c r="WQ19" s="305"/>
      <c r="WR19" s="305"/>
      <c r="WS19" s="305"/>
      <c r="WT19" s="305"/>
      <c r="WU19" s="305"/>
      <c r="WV19" s="305"/>
      <c r="WW19" s="305"/>
      <c r="WX19" s="305"/>
      <c r="WY19" s="305"/>
      <c r="WZ19" s="305"/>
      <c r="XA19" s="305"/>
      <c r="XB19" s="305"/>
      <c r="XC19" s="305"/>
      <c r="XD19" s="305"/>
      <c r="XE19" s="305"/>
      <c r="XF19" s="305"/>
      <c r="XG19" s="305"/>
      <c r="XH19" s="305"/>
      <c r="XI19" s="305"/>
      <c r="XJ19" s="305"/>
      <c r="XK19" s="305"/>
      <c r="XL19" s="305"/>
      <c r="XM19" s="305"/>
      <c r="XN19" s="305"/>
      <c r="XO19" s="305"/>
      <c r="XP19" s="305"/>
      <c r="XQ19" s="305"/>
      <c r="XR19" s="305"/>
      <c r="XS19" s="305"/>
      <c r="XT19" s="305"/>
      <c r="XU19" s="305"/>
      <c r="XV19" s="305"/>
      <c r="XW19" s="305"/>
      <c r="XX19" s="305"/>
      <c r="XY19" s="305"/>
      <c r="XZ19" s="305"/>
      <c r="YA19" s="305"/>
      <c r="YB19" s="305"/>
      <c r="YC19" s="305"/>
      <c r="YD19" s="305"/>
      <c r="YE19" s="305"/>
      <c r="YF19" s="305"/>
      <c r="YG19" s="305"/>
      <c r="YH19" s="305"/>
      <c r="YI19" s="305"/>
      <c r="YJ19" s="305"/>
      <c r="YK19" s="305"/>
      <c r="YL19" s="305"/>
      <c r="YM19" s="305"/>
      <c r="YN19" s="305"/>
      <c r="YO19" s="305"/>
      <c r="YP19" s="305"/>
      <c r="YQ19" s="305"/>
      <c r="YR19" s="305"/>
      <c r="YS19" s="305"/>
      <c r="YT19" s="305"/>
      <c r="YU19" s="305"/>
      <c r="YV19" s="305"/>
      <c r="YW19" s="305"/>
      <c r="YX19" s="305"/>
      <c r="YY19" s="305"/>
      <c r="YZ19" s="305"/>
      <c r="ZA19" s="305"/>
      <c r="ZB19" s="305"/>
      <c r="ZC19" s="305"/>
      <c r="ZD19" s="305"/>
      <c r="ZE19" s="305"/>
      <c r="ZF19" s="305"/>
      <c r="ZG19" s="305"/>
      <c r="ZH19" s="305"/>
      <c r="ZI19" s="305"/>
      <c r="ZJ19" s="305"/>
      <c r="ZK19" s="305"/>
      <c r="ZL19" s="305"/>
      <c r="ZM19" s="305"/>
      <c r="ZN19" s="305"/>
      <c r="ZO19" s="305"/>
      <c r="ZP19" s="305"/>
      <c r="ZQ19" s="305"/>
      <c r="ZR19" s="305"/>
      <c r="ZS19" s="305"/>
      <c r="ZT19" s="305"/>
      <c r="ZU19" s="305"/>
      <c r="ZV19" s="305"/>
      <c r="ZW19" s="305"/>
      <c r="ZX19" s="305"/>
      <c r="ZY19" s="305"/>
      <c r="ZZ19" s="305"/>
      <c r="AAA19" s="305"/>
      <c r="AAB19" s="305"/>
      <c r="AAC19" s="305"/>
      <c r="AAD19" s="305"/>
      <c r="AAE19" s="305"/>
      <c r="AAF19" s="305"/>
      <c r="AAG19" s="305"/>
      <c r="AAH19" s="305"/>
      <c r="AAI19" s="305"/>
      <c r="AAJ19" s="305"/>
      <c r="AAK19" s="305"/>
      <c r="AAL19" s="305"/>
      <c r="AAM19" s="305"/>
      <c r="AAN19" s="305"/>
      <c r="AAO19" s="305"/>
      <c r="AAP19" s="305"/>
      <c r="AAQ19" s="305"/>
      <c r="AAR19" s="305"/>
      <c r="AAS19" s="305"/>
      <c r="AAT19" s="305"/>
      <c r="AAU19" s="305"/>
      <c r="AAV19" s="305"/>
      <c r="AAW19" s="305"/>
      <c r="AAX19" s="305"/>
      <c r="AAY19" s="305"/>
      <c r="AAZ19" s="305"/>
      <c r="ABA19" s="305"/>
      <c r="ABB19" s="305"/>
      <c r="ABC19" s="305"/>
      <c r="ABD19" s="305"/>
      <c r="ABE19" s="305"/>
      <c r="ABF19" s="305"/>
      <c r="ABG19" s="305"/>
      <c r="ABH19" s="305"/>
      <c r="ABI19" s="305"/>
      <c r="ABJ19" s="305"/>
      <c r="ABK19" s="305"/>
      <c r="ABL19" s="305"/>
      <c r="ABM19" s="305"/>
      <c r="ABN19" s="305"/>
      <c r="ABO19" s="305"/>
      <c r="ABP19" s="305"/>
      <c r="ABQ19" s="305"/>
      <c r="ABR19" s="305"/>
      <c r="ABS19" s="305"/>
      <c r="ABT19" s="305"/>
      <c r="ABU19" s="305"/>
      <c r="ABV19" s="305"/>
      <c r="ABW19" s="305"/>
      <c r="ABX19" s="305"/>
      <c r="ABY19" s="305"/>
      <c r="ABZ19" s="305"/>
      <c r="ACA19" s="305"/>
      <c r="ACB19" s="305"/>
      <c r="ACC19" s="305"/>
      <c r="ACD19" s="305"/>
      <c r="ACE19" s="305"/>
      <c r="ACF19" s="305"/>
      <c r="ACG19" s="305"/>
      <c r="ACH19" s="305"/>
      <c r="ACI19" s="305"/>
      <c r="ACJ19" s="305"/>
      <c r="ACK19" s="305"/>
      <c r="ACL19" s="305"/>
      <c r="ACM19" s="305"/>
      <c r="ACN19" s="305"/>
      <c r="ACO19" s="305"/>
      <c r="ACP19" s="305"/>
      <c r="ACQ19" s="305"/>
      <c r="ACR19" s="305"/>
      <c r="ACS19" s="305"/>
      <c r="ACT19" s="305"/>
      <c r="ACU19" s="305"/>
      <c r="ACV19" s="305"/>
      <c r="ACW19" s="305"/>
      <c r="ACX19" s="305"/>
      <c r="ACY19" s="305"/>
      <c r="ACZ19" s="305"/>
      <c r="ADA19" s="305"/>
      <c r="ADB19" s="305"/>
      <c r="ADC19" s="305"/>
      <c r="ADD19" s="305"/>
      <c r="ADE19" s="305"/>
      <c r="ADF19" s="305"/>
      <c r="ADG19" s="305"/>
      <c r="ADH19" s="305"/>
      <c r="ADI19" s="305"/>
      <c r="ADJ19" s="305"/>
      <c r="ADK19" s="305"/>
      <c r="ADL19" s="305"/>
      <c r="ADM19" s="305"/>
      <c r="ADN19" s="305"/>
      <c r="ADO19" s="305"/>
      <c r="ADP19" s="305"/>
      <c r="ADQ19" s="305"/>
      <c r="ADR19" s="305"/>
      <c r="ADS19" s="305"/>
      <c r="ADT19" s="305"/>
      <c r="ADU19" s="305"/>
      <c r="ADV19" s="305"/>
      <c r="ADW19" s="305"/>
      <c r="ADX19" s="305"/>
      <c r="ADY19" s="305"/>
      <c r="ADZ19" s="305"/>
      <c r="AEA19" s="305"/>
      <c r="AEB19" s="305"/>
      <c r="AEC19" s="305"/>
      <c r="AED19" s="305"/>
      <c r="AEE19" s="305"/>
      <c r="AEF19" s="305"/>
      <c r="AEG19" s="305"/>
      <c r="AEH19" s="305"/>
      <c r="AEI19" s="305"/>
      <c r="AEJ19" s="305"/>
      <c r="AEK19" s="305"/>
      <c r="AEL19" s="305"/>
      <c r="AEM19" s="305"/>
      <c r="AEN19" s="305"/>
      <c r="AEO19" s="305"/>
      <c r="AEP19" s="305"/>
      <c r="AEQ19" s="305"/>
      <c r="AER19" s="305"/>
      <c r="AES19" s="305"/>
      <c r="AET19" s="305"/>
      <c r="AEU19" s="305"/>
      <c r="AEV19" s="305"/>
      <c r="AEW19" s="305"/>
      <c r="AEX19" s="305"/>
      <c r="AEY19" s="305"/>
      <c r="AEZ19" s="305"/>
      <c r="AFA19" s="305"/>
      <c r="AFB19" s="305"/>
      <c r="AFC19" s="305"/>
      <c r="AFD19" s="305"/>
      <c r="AFE19" s="305"/>
      <c r="AFF19" s="305"/>
      <c r="AFG19" s="305"/>
      <c r="AFH19" s="305"/>
      <c r="AFI19" s="305"/>
      <c r="AFJ19" s="305"/>
      <c r="AFK19" s="305"/>
      <c r="AFL19" s="305"/>
      <c r="AFM19" s="305"/>
      <c r="AFN19" s="305"/>
      <c r="AFO19" s="305"/>
      <c r="AFP19" s="305"/>
      <c r="AFQ19" s="305"/>
      <c r="AFR19" s="305"/>
      <c r="AFS19" s="305"/>
      <c r="AFT19" s="305"/>
      <c r="AFU19" s="305"/>
      <c r="AFV19" s="305"/>
      <c r="AFW19" s="305"/>
      <c r="AFX19" s="305"/>
      <c r="AFY19" s="305"/>
      <c r="AFZ19" s="305"/>
      <c r="AGA19" s="305"/>
      <c r="AGB19" s="305"/>
      <c r="AGC19" s="305"/>
      <c r="AGD19" s="305"/>
      <c r="AGE19" s="305"/>
      <c r="AGF19" s="305"/>
      <c r="AGG19" s="305"/>
      <c r="AGH19" s="305"/>
      <c r="AGI19" s="305"/>
      <c r="AGJ19" s="305"/>
      <c r="AGK19" s="305"/>
      <c r="AGL19" s="305"/>
      <c r="AGM19" s="305"/>
      <c r="AGN19" s="305"/>
      <c r="AGO19" s="305"/>
      <c r="AGP19" s="305"/>
      <c r="AGQ19" s="305"/>
      <c r="AGR19" s="305"/>
      <c r="AGS19" s="305"/>
      <c r="AGT19" s="305"/>
      <c r="AGU19" s="305"/>
      <c r="AGV19" s="305"/>
      <c r="AGW19" s="305"/>
      <c r="AGX19" s="305"/>
      <c r="AGY19" s="305"/>
      <c r="AGZ19" s="305"/>
      <c r="AHA19" s="305"/>
      <c r="AHB19" s="305"/>
      <c r="AHC19" s="305"/>
      <c r="AHD19" s="305"/>
      <c r="AHE19" s="305"/>
      <c r="AHF19" s="305"/>
      <c r="AHG19" s="305"/>
      <c r="AHH19" s="305"/>
      <c r="AHI19" s="305"/>
      <c r="AHJ19" s="305"/>
      <c r="AHK19" s="305"/>
      <c r="AHL19" s="305"/>
      <c r="AHM19" s="305"/>
      <c r="AHN19" s="305"/>
      <c r="AHO19" s="305"/>
      <c r="AHP19" s="305"/>
      <c r="AHQ19" s="305"/>
      <c r="AHR19" s="305"/>
      <c r="AHS19" s="305"/>
      <c r="AHT19" s="305"/>
      <c r="AHU19" s="305"/>
      <c r="AHV19" s="305"/>
      <c r="AHW19" s="305"/>
      <c r="AHX19" s="305"/>
      <c r="AHY19" s="305"/>
      <c r="AHZ19" s="305"/>
      <c r="AIA19" s="305"/>
      <c r="AIB19" s="305"/>
      <c r="AIC19" s="305"/>
      <c r="AID19" s="305"/>
      <c r="AIE19" s="305"/>
      <c r="AIF19" s="305"/>
      <c r="AIG19" s="305"/>
      <c r="AIH19" s="305"/>
      <c r="AII19" s="305"/>
      <c r="AIJ19" s="305"/>
      <c r="AIK19" s="305"/>
      <c r="AIL19" s="305"/>
      <c r="AIM19" s="305"/>
      <c r="AIN19" s="305"/>
      <c r="AIO19" s="305"/>
      <c r="AIP19" s="305"/>
      <c r="AIQ19" s="305"/>
      <c r="AIR19" s="305"/>
      <c r="AIS19" s="305"/>
      <c r="AIT19" s="305"/>
      <c r="AIU19" s="305"/>
      <c r="AIV19" s="305"/>
      <c r="AIW19" s="305"/>
      <c r="AIX19" s="305"/>
      <c r="AIY19" s="305"/>
      <c r="AIZ19" s="305"/>
      <c r="AJA19" s="305"/>
      <c r="AJB19" s="305"/>
      <c r="AJC19" s="305"/>
      <c r="AJD19" s="305"/>
      <c r="AJE19" s="305"/>
      <c r="AJF19" s="305"/>
      <c r="AJG19" s="305"/>
      <c r="AJH19" s="305"/>
      <c r="AJI19" s="305"/>
      <c r="AJJ19" s="305"/>
      <c r="AJK19" s="305"/>
      <c r="AJL19" s="305"/>
      <c r="AJM19" s="305"/>
      <c r="AJN19" s="305"/>
      <c r="AJO19" s="305"/>
      <c r="AJP19" s="305"/>
      <c r="AJQ19" s="305"/>
      <c r="AJR19" s="305"/>
      <c r="AJS19" s="305"/>
      <c r="AJT19" s="305"/>
      <c r="AJU19" s="305"/>
      <c r="AJV19" s="305"/>
      <c r="AJW19" s="305"/>
      <c r="AJX19" s="305"/>
      <c r="AJY19" s="305"/>
      <c r="AJZ19" s="305"/>
      <c r="AKA19" s="305"/>
      <c r="AKB19" s="305"/>
      <c r="AKC19" s="305"/>
      <c r="AKD19" s="305"/>
      <c r="AKE19" s="305"/>
      <c r="AKF19" s="305"/>
      <c r="AKG19" s="305"/>
      <c r="AKH19" s="305"/>
      <c r="AKI19" s="305"/>
      <c r="AKJ19" s="305"/>
      <c r="AKK19" s="305"/>
      <c r="AKL19" s="305"/>
      <c r="AKM19" s="305"/>
      <c r="AKN19" s="305"/>
      <c r="AKO19" s="305"/>
      <c r="AKP19" s="305"/>
      <c r="AKQ19" s="305"/>
      <c r="AKR19" s="305"/>
      <c r="AKS19" s="305"/>
      <c r="AKT19" s="305"/>
      <c r="AKU19" s="305"/>
      <c r="AKV19" s="305"/>
      <c r="AKW19" s="305"/>
      <c r="AKX19" s="305"/>
      <c r="AKY19" s="305"/>
      <c r="AKZ19" s="305"/>
      <c r="ALA19" s="305"/>
      <c r="ALB19" s="305"/>
      <c r="ALC19" s="305"/>
      <c r="ALD19" s="305"/>
      <c r="ALE19" s="305"/>
      <c r="ALF19" s="305"/>
      <c r="ALG19" s="305"/>
      <c r="ALH19" s="305"/>
      <c r="ALI19" s="305"/>
      <c r="ALJ19" s="305"/>
      <c r="ALK19" s="305"/>
      <c r="ALL19" s="305"/>
      <c r="ALM19" s="305"/>
      <c r="ALN19" s="305"/>
      <c r="ALO19" s="305"/>
      <c r="ALP19" s="305"/>
      <c r="ALQ19" s="305"/>
      <c r="ALR19" s="305"/>
      <c r="ALS19" s="305"/>
      <c r="ALT19" s="305"/>
      <c r="ALU19" s="305"/>
      <c r="ALV19" s="305"/>
      <c r="ALW19" s="305"/>
      <c r="ALX19" s="305"/>
      <c r="ALY19" s="305"/>
      <c r="ALZ19" s="305"/>
      <c r="AMA19" s="305"/>
      <c r="AMB19" s="305"/>
      <c r="AMC19" s="305"/>
      <c r="AMD19" s="305"/>
      <c r="AME19" s="305"/>
      <c r="AMF19" s="305"/>
      <c r="AMG19" s="305"/>
      <c r="AMH19" s="305"/>
      <c r="AMI19" s="305"/>
      <c r="AMJ19" s="305"/>
      <c r="AMK19" s="305"/>
      <c r="AML19" s="305"/>
      <c r="AMM19" s="305"/>
      <c r="AMN19" s="305"/>
      <c r="AMO19" s="305"/>
      <c r="AMP19" s="305"/>
      <c r="AMQ19" s="305"/>
      <c r="AMR19" s="305"/>
      <c r="AMS19" s="305"/>
      <c r="AMT19" s="305"/>
      <c r="AMU19" s="305"/>
      <c r="AMV19" s="305"/>
      <c r="AMW19" s="305"/>
      <c r="AMX19" s="305"/>
      <c r="AMY19" s="305"/>
      <c r="AMZ19" s="305"/>
      <c r="ANA19" s="305"/>
      <c r="ANB19" s="305"/>
      <c r="ANC19" s="305"/>
      <c r="AND19" s="305"/>
      <c r="ANE19" s="305"/>
      <c r="ANF19" s="305"/>
      <c r="ANG19" s="305"/>
      <c r="ANH19" s="305"/>
      <c r="ANI19" s="305"/>
      <c r="ANJ19" s="305"/>
      <c r="ANK19" s="305"/>
      <c r="ANL19" s="305"/>
      <c r="ANM19" s="305"/>
      <c r="ANN19" s="305"/>
      <c r="ANO19" s="305"/>
      <c r="ANP19" s="305"/>
      <c r="ANQ19" s="305"/>
      <c r="ANR19" s="305"/>
      <c r="ANS19" s="305"/>
      <c r="ANT19" s="305"/>
      <c r="ANU19" s="305"/>
      <c r="ANV19" s="305"/>
      <c r="ANW19" s="305"/>
      <c r="ANX19" s="305"/>
      <c r="ANY19" s="305"/>
      <c r="ANZ19" s="305"/>
      <c r="AOA19" s="305"/>
      <c r="AOB19" s="305"/>
      <c r="AOC19" s="305"/>
      <c r="AOD19" s="305"/>
      <c r="AOE19" s="305"/>
      <c r="AOF19" s="305"/>
      <c r="AOG19" s="305"/>
      <c r="AOH19" s="305"/>
      <c r="AOI19" s="305"/>
      <c r="AOJ19" s="305"/>
      <c r="AOK19" s="305"/>
      <c r="AOL19" s="305"/>
      <c r="AOM19" s="305"/>
      <c r="AON19" s="305"/>
      <c r="AOO19" s="305"/>
      <c r="AOP19" s="305"/>
      <c r="AOQ19" s="305"/>
      <c r="AOR19" s="305"/>
      <c r="AOS19" s="305"/>
      <c r="AOT19" s="305"/>
      <c r="AOU19" s="305"/>
      <c r="AOV19" s="305"/>
      <c r="AOW19" s="305"/>
      <c r="AOX19" s="305"/>
      <c r="AOY19" s="305"/>
      <c r="AOZ19" s="305"/>
      <c r="APA19" s="305"/>
      <c r="APB19" s="305"/>
      <c r="APC19" s="305"/>
      <c r="APD19" s="305"/>
      <c r="APE19" s="305"/>
      <c r="APF19" s="305"/>
      <c r="APG19" s="305"/>
      <c r="APH19" s="305"/>
      <c r="API19" s="305"/>
      <c r="APJ19" s="305"/>
      <c r="APK19" s="305"/>
      <c r="APL19" s="305"/>
      <c r="APM19" s="305"/>
      <c r="APN19" s="305"/>
      <c r="APO19" s="305"/>
      <c r="APP19" s="305"/>
      <c r="APQ19" s="305"/>
      <c r="APR19" s="305"/>
      <c r="APS19" s="305"/>
      <c r="APT19" s="305"/>
      <c r="APU19" s="305"/>
      <c r="APV19" s="305"/>
      <c r="APW19" s="305"/>
      <c r="APX19" s="305"/>
      <c r="APY19" s="305"/>
      <c r="APZ19" s="305"/>
      <c r="AQA19" s="305"/>
      <c r="AQB19" s="305"/>
      <c r="AQC19" s="305"/>
      <c r="AQD19" s="305"/>
      <c r="AQE19" s="305"/>
      <c r="AQF19" s="305"/>
      <c r="AQG19" s="305"/>
      <c r="AQH19" s="305"/>
      <c r="AQI19" s="305"/>
      <c r="AQJ19" s="305"/>
      <c r="AQK19" s="305"/>
      <c r="AQL19" s="305"/>
      <c r="AQM19" s="305"/>
      <c r="AQN19" s="305"/>
      <c r="AQO19" s="305"/>
      <c r="AQP19" s="305"/>
      <c r="AQQ19" s="305"/>
      <c r="AQR19" s="305"/>
      <c r="AQS19" s="305"/>
      <c r="AQT19" s="305"/>
      <c r="AQU19" s="305"/>
      <c r="AQV19" s="305"/>
      <c r="AQW19" s="305"/>
      <c r="AQX19" s="305"/>
      <c r="AQY19" s="305"/>
      <c r="AQZ19" s="305"/>
      <c r="ARA19" s="305"/>
      <c r="ARB19" s="305"/>
      <c r="ARC19" s="305"/>
      <c r="ARD19" s="305"/>
      <c r="ARE19" s="305"/>
      <c r="ARF19" s="305"/>
      <c r="ARG19" s="305"/>
      <c r="ARH19" s="305"/>
      <c r="ARI19" s="305"/>
      <c r="ARJ19" s="305"/>
      <c r="ARK19" s="305"/>
      <c r="ARL19" s="305"/>
      <c r="ARM19" s="305"/>
      <c r="ARN19" s="305"/>
      <c r="ARO19" s="305"/>
      <c r="ARP19" s="305"/>
      <c r="ARQ19" s="305"/>
      <c r="ARR19" s="305"/>
      <c r="ARS19" s="305"/>
      <c r="ART19" s="305"/>
      <c r="ARU19" s="305"/>
      <c r="ARV19" s="305"/>
      <c r="ARW19" s="305"/>
      <c r="ARX19" s="305"/>
      <c r="ARY19" s="305"/>
      <c r="ARZ19" s="305"/>
      <c r="ASA19" s="305"/>
      <c r="ASB19" s="305"/>
      <c r="ASC19" s="305"/>
      <c r="ASD19" s="305"/>
      <c r="ASE19" s="305"/>
      <c r="ASF19" s="305"/>
      <c r="ASG19" s="305"/>
      <c r="ASH19" s="305"/>
      <c r="ASI19" s="305"/>
      <c r="ASJ19" s="305"/>
      <c r="ASK19" s="305"/>
      <c r="ASL19" s="305"/>
      <c r="ASM19" s="305"/>
      <c r="ASN19" s="305"/>
      <c r="ASO19" s="305"/>
      <c r="ASP19" s="305"/>
      <c r="ASQ19" s="305"/>
      <c r="ASR19" s="305"/>
      <c r="ASS19" s="305"/>
      <c r="AST19" s="305"/>
      <c r="ASU19" s="305"/>
      <c r="ASV19" s="305"/>
      <c r="ASW19" s="305"/>
      <c r="ASX19" s="305"/>
      <c r="ASY19" s="305"/>
      <c r="ASZ19" s="305"/>
      <c r="ATA19" s="305"/>
      <c r="ATB19" s="305"/>
      <c r="ATC19" s="305"/>
      <c r="ATD19" s="305"/>
      <c r="ATE19" s="305"/>
      <c r="ATF19" s="305"/>
      <c r="ATG19" s="305"/>
      <c r="ATH19" s="305"/>
      <c r="ATI19" s="305"/>
      <c r="ATJ19" s="305"/>
      <c r="ATK19" s="305"/>
      <c r="ATL19" s="305"/>
      <c r="ATM19" s="305"/>
      <c r="ATN19" s="305"/>
      <c r="ATO19" s="305"/>
      <c r="ATP19" s="305"/>
      <c r="ATQ19" s="305"/>
      <c r="ATR19" s="305"/>
      <c r="ATS19" s="305"/>
      <c r="ATT19" s="305"/>
      <c r="ATU19" s="305"/>
      <c r="ATV19" s="305"/>
      <c r="ATW19" s="305"/>
      <c r="ATX19" s="305"/>
      <c r="ATY19" s="305"/>
      <c r="ATZ19" s="305"/>
      <c r="AUA19" s="305"/>
      <c r="AUB19" s="305"/>
      <c r="AUC19" s="305"/>
      <c r="AUD19" s="305"/>
      <c r="AUE19" s="305"/>
      <c r="AUF19" s="305"/>
      <c r="AUG19" s="305"/>
      <c r="AUH19" s="305"/>
      <c r="AUI19" s="305"/>
      <c r="AUJ19" s="305"/>
      <c r="AUK19" s="305"/>
      <c r="AUL19" s="305"/>
      <c r="AUM19" s="305"/>
      <c r="AUN19" s="305"/>
      <c r="AUO19" s="305"/>
      <c r="AUP19" s="305"/>
      <c r="AUQ19" s="305"/>
      <c r="AUR19" s="305"/>
      <c r="AUS19" s="305"/>
      <c r="AUT19" s="305"/>
      <c r="AUU19" s="305"/>
      <c r="AUV19" s="305"/>
      <c r="AUW19" s="305"/>
      <c r="AUX19" s="305"/>
      <c r="AUY19" s="305"/>
      <c r="AUZ19" s="305"/>
      <c r="AVA19" s="305"/>
      <c r="AVB19" s="305"/>
      <c r="AVC19" s="305"/>
      <c r="AVD19" s="305"/>
      <c r="AVE19" s="305"/>
      <c r="AVF19" s="305"/>
      <c r="AVG19" s="305"/>
      <c r="AVH19" s="305"/>
      <c r="AVI19" s="305"/>
      <c r="AVJ19" s="305"/>
      <c r="AVK19" s="305"/>
      <c r="AVL19" s="305"/>
      <c r="AVM19" s="305"/>
      <c r="AVN19" s="305"/>
      <c r="AVO19" s="305"/>
      <c r="AVP19" s="305"/>
      <c r="AVQ19" s="305"/>
      <c r="AVR19" s="305"/>
      <c r="AVS19" s="305"/>
      <c r="AVT19" s="305"/>
      <c r="AVU19" s="305"/>
      <c r="AVV19" s="305"/>
      <c r="AVW19" s="305"/>
      <c r="AVX19" s="305"/>
      <c r="AVY19" s="305"/>
      <c r="AVZ19" s="305"/>
      <c r="AWA19" s="305"/>
      <c r="AWB19" s="305"/>
      <c r="AWC19" s="305"/>
      <c r="AWD19" s="305"/>
      <c r="AWE19" s="305"/>
      <c r="AWF19" s="305"/>
      <c r="AWG19" s="305"/>
      <c r="AWH19" s="305"/>
      <c r="AWI19" s="305"/>
      <c r="AWJ19" s="305"/>
      <c r="AWK19" s="305"/>
      <c r="AWL19" s="305"/>
      <c r="AWM19" s="305"/>
      <c r="AWN19" s="305"/>
      <c r="AWO19" s="305"/>
      <c r="AWP19" s="305"/>
      <c r="AWQ19" s="305"/>
      <c r="AWR19" s="305"/>
      <c r="AWS19" s="305"/>
      <c r="AWT19" s="305"/>
      <c r="AWU19" s="305"/>
      <c r="AWV19" s="305"/>
      <c r="AWW19" s="305"/>
      <c r="AWX19" s="305"/>
      <c r="AWY19" s="305"/>
      <c r="AWZ19" s="305"/>
      <c r="AXA19" s="305"/>
      <c r="AXB19" s="305"/>
      <c r="AXC19" s="305"/>
      <c r="AXD19" s="305"/>
      <c r="AXE19" s="305"/>
      <c r="AXF19" s="305"/>
      <c r="AXG19" s="305"/>
      <c r="AXH19" s="305"/>
      <c r="AXI19" s="305"/>
      <c r="AXJ19" s="305"/>
      <c r="AXK19" s="305"/>
      <c r="AXL19" s="305"/>
      <c r="AXM19" s="305"/>
      <c r="AXN19" s="305"/>
      <c r="AXO19" s="305"/>
      <c r="AXP19" s="305"/>
      <c r="AXQ19" s="305"/>
      <c r="AXR19" s="305"/>
      <c r="AXS19" s="305"/>
      <c r="AXT19" s="305"/>
      <c r="AXU19" s="305"/>
      <c r="AXV19" s="305"/>
      <c r="AXW19" s="305"/>
      <c r="AXX19" s="305"/>
      <c r="AXY19" s="305"/>
      <c r="AXZ19" s="305"/>
      <c r="AYA19" s="305"/>
      <c r="AYB19" s="305"/>
      <c r="AYC19" s="305"/>
      <c r="AYD19" s="305"/>
      <c r="AYE19" s="305"/>
      <c r="AYF19" s="305"/>
      <c r="AYG19" s="305"/>
      <c r="AYH19" s="305"/>
      <c r="AYI19" s="305"/>
      <c r="AYJ19" s="305"/>
      <c r="AYK19" s="305"/>
      <c r="AYL19" s="305"/>
      <c r="AYM19" s="305"/>
      <c r="AYN19" s="305"/>
      <c r="AYO19" s="305"/>
      <c r="AYP19" s="305"/>
      <c r="AYQ19" s="305"/>
      <c r="AYR19" s="305"/>
      <c r="AYS19" s="305"/>
      <c r="AYT19" s="305"/>
      <c r="AYU19" s="305"/>
      <c r="AYV19" s="305"/>
      <c r="AYW19" s="305"/>
      <c r="AYX19" s="305"/>
      <c r="AYY19" s="305"/>
      <c r="AYZ19" s="305"/>
      <c r="AZA19" s="305"/>
      <c r="AZB19" s="305"/>
      <c r="AZC19" s="305"/>
      <c r="AZD19" s="305"/>
      <c r="AZE19" s="305"/>
      <c r="AZF19" s="305"/>
      <c r="AZG19" s="305"/>
      <c r="AZH19" s="305"/>
      <c r="AZI19" s="305"/>
      <c r="AZJ19" s="305"/>
      <c r="AZK19" s="305"/>
      <c r="AZL19" s="305"/>
      <c r="AZM19" s="305"/>
      <c r="AZN19" s="305"/>
      <c r="AZO19" s="305"/>
      <c r="AZP19" s="305"/>
      <c r="AZQ19" s="305"/>
      <c r="AZR19" s="305"/>
      <c r="AZS19" s="305"/>
      <c r="AZT19" s="305"/>
      <c r="AZU19" s="305"/>
      <c r="AZV19" s="305"/>
      <c r="AZW19" s="305"/>
      <c r="AZX19" s="305"/>
      <c r="AZY19" s="305"/>
      <c r="AZZ19" s="305"/>
      <c r="BAA19" s="305"/>
      <c r="BAB19" s="305"/>
      <c r="BAC19" s="305"/>
      <c r="BAD19" s="305"/>
      <c r="BAE19" s="305"/>
      <c r="BAF19" s="305"/>
      <c r="BAG19" s="305"/>
      <c r="BAH19" s="305"/>
      <c r="BAI19" s="305"/>
      <c r="BAJ19" s="305"/>
      <c r="BAK19" s="305"/>
      <c r="BAL19" s="305"/>
      <c r="BAM19" s="305"/>
      <c r="BAN19" s="305"/>
      <c r="BAO19" s="305"/>
      <c r="BAP19" s="305"/>
      <c r="BAQ19" s="305"/>
      <c r="BAR19" s="305"/>
      <c r="BAS19" s="305"/>
      <c r="BAT19" s="305"/>
      <c r="BAU19" s="305"/>
      <c r="BAV19" s="305"/>
      <c r="BAW19" s="305"/>
      <c r="BAX19" s="305"/>
      <c r="BAY19" s="305"/>
      <c r="BAZ19" s="305"/>
      <c r="BBA19" s="305"/>
      <c r="BBB19" s="305"/>
      <c r="BBC19" s="305"/>
      <c r="BBD19" s="305"/>
      <c r="BBE19" s="305"/>
      <c r="BBF19" s="305"/>
      <c r="BBG19" s="305"/>
      <c r="BBH19" s="305"/>
      <c r="BBI19" s="305"/>
      <c r="BBJ19" s="305"/>
      <c r="BBK19" s="305"/>
      <c r="BBL19" s="305"/>
      <c r="BBM19" s="305"/>
      <c r="BBN19" s="305"/>
      <c r="BBO19" s="305"/>
      <c r="BBP19" s="305"/>
      <c r="BBQ19" s="305"/>
      <c r="BBR19" s="305"/>
      <c r="BBS19" s="305"/>
      <c r="BBT19" s="305"/>
      <c r="BBU19" s="305"/>
      <c r="BBV19" s="305"/>
      <c r="BBW19" s="305"/>
      <c r="BBX19" s="305"/>
      <c r="BBY19" s="305"/>
      <c r="BBZ19" s="305"/>
      <c r="BCA19" s="305"/>
      <c r="BCB19" s="305"/>
      <c r="BCC19" s="305"/>
      <c r="BCD19" s="305"/>
      <c r="BCE19" s="305"/>
      <c r="BCF19" s="305"/>
      <c r="BCG19" s="305"/>
      <c r="BCH19" s="305"/>
      <c r="BCI19" s="305"/>
      <c r="BCJ19" s="305"/>
      <c r="BCK19" s="305"/>
      <c r="BCL19" s="305"/>
      <c r="BCM19" s="305"/>
      <c r="BCN19" s="305"/>
      <c r="BCO19" s="305"/>
      <c r="BCP19" s="305"/>
      <c r="BCQ19" s="305"/>
      <c r="BCR19" s="305"/>
      <c r="BCS19" s="305"/>
      <c r="BCT19" s="305"/>
      <c r="BCU19" s="305"/>
      <c r="BCV19" s="305"/>
      <c r="BCW19" s="305"/>
      <c r="BCX19" s="305"/>
      <c r="BCY19" s="305"/>
      <c r="BCZ19" s="305"/>
      <c r="BDA19" s="305"/>
      <c r="BDB19" s="305"/>
      <c r="BDC19" s="305"/>
      <c r="BDD19" s="305"/>
      <c r="BDE19" s="305"/>
      <c r="BDF19" s="305"/>
      <c r="BDG19" s="305"/>
      <c r="BDH19" s="305"/>
      <c r="BDI19" s="305"/>
      <c r="BDJ19" s="305"/>
      <c r="BDK19" s="305"/>
      <c r="BDL19" s="305"/>
      <c r="BDM19" s="305"/>
      <c r="BDN19" s="305"/>
      <c r="BDO19" s="305"/>
      <c r="BDP19" s="305"/>
      <c r="BDQ19" s="305"/>
      <c r="BDR19" s="305"/>
      <c r="BDS19" s="305"/>
      <c r="BDT19" s="305"/>
      <c r="BDU19" s="305"/>
      <c r="BDV19" s="305"/>
      <c r="BDW19" s="305"/>
      <c r="BDX19" s="305"/>
      <c r="BDY19" s="305"/>
      <c r="BDZ19" s="305"/>
      <c r="BEA19" s="305"/>
      <c r="BEB19" s="305"/>
      <c r="BEC19" s="305"/>
      <c r="BED19" s="305"/>
      <c r="BEE19" s="305"/>
      <c r="BEF19" s="305"/>
      <c r="BEG19" s="305"/>
      <c r="BEH19" s="305"/>
      <c r="BEI19" s="305"/>
      <c r="BEJ19" s="305"/>
      <c r="BEK19" s="305"/>
      <c r="BEL19" s="305"/>
      <c r="BEM19" s="305"/>
      <c r="BEN19" s="305"/>
      <c r="BEO19" s="305"/>
      <c r="BEP19" s="305"/>
      <c r="BEQ19" s="305"/>
      <c r="BER19" s="305"/>
      <c r="BES19" s="305"/>
      <c r="BET19" s="305"/>
      <c r="BEU19" s="305"/>
      <c r="BEV19" s="305"/>
      <c r="BEW19" s="305"/>
      <c r="BEX19" s="305"/>
      <c r="BEY19" s="305"/>
      <c r="BEZ19" s="305"/>
      <c r="BFA19" s="305"/>
      <c r="BFB19" s="305"/>
      <c r="BFC19" s="305"/>
      <c r="BFD19" s="305"/>
      <c r="BFE19" s="305"/>
      <c r="BFF19" s="305"/>
      <c r="BFG19" s="305"/>
      <c r="BFH19" s="305"/>
      <c r="BFI19" s="305"/>
      <c r="BFJ19" s="305"/>
      <c r="BFK19" s="305"/>
      <c r="BFL19" s="305"/>
      <c r="BFM19" s="305"/>
      <c r="BFN19" s="305"/>
      <c r="BFO19" s="305"/>
      <c r="BFP19" s="305"/>
      <c r="BFQ19" s="305"/>
      <c r="BFR19" s="305"/>
      <c r="BFS19" s="305"/>
      <c r="BFT19" s="305"/>
      <c r="BFU19" s="305"/>
      <c r="BFV19" s="305"/>
      <c r="BFW19" s="305"/>
      <c r="BFX19" s="305"/>
      <c r="BFY19" s="305"/>
      <c r="BFZ19" s="305"/>
      <c r="BGA19" s="305"/>
      <c r="BGB19" s="305"/>
      <c r="BGC19" s="305"/>
      <c r="BGD19" s="305"/>
      <c r="BGE19" s="305"/>
      <c r="BGF19" s="305"/>
      <c r="BGG19" s="305"/>
      <c r="BGH19" s="305"/>
      <c r="BGI19" s="305"/>
      <c r="BGJ19" s="305"/>
      <c r="BGK19" s="305"/>
      <c r="BGL19" s="305"/>
      <c r="BGM19" s="305"/>
      <c r="BGN19" s="305"/>
      <c r="BGO19" s="305"/>
      <c r="BGP19" s="305"/>
      <c r="BGQ19" s="305"/>
      <c r="BGR19" s="305"/>
      <c r="BGS19" s="305"/>
      <c r="BGT19" s="305"/>
      <c r="BGU19" s="305"/>
      <c r="BGV19" s="305"/>
      <c r="BGW19" s="305"/>
      <c r="BGX19" s="305"/>
      <c r="BGY19" s="305"/>
      <c r="BGZ19" s="305"/>
      <c r="BHA19" s="305"/>
      <c r="BHB19" s="305"/>
      <c r="BHC19" s="305"/>
      <c r="BHD19" s="305"/>
      <c r="BHE19" s="305"/>
      <c r="BHF19" s="305"/>
      <c r="BHG19" s="305"/>
      <c r="BHH19" s="305"/>
      <c r="BHI19" s="305"/>
      <c r="BHJ19" s="305"/>
      <c r="BHK19" s="305"/>
      <c r="BHL19" s="305"/>
      <c r="BHM19" s="305"/>
      <c r="BHN19" s="305"/>
      <c r="BHO19" s="305"/>
      <c r="BHP19" s="305"/>
      <c r="BHQ19" s="305"/>
      <c r="BHR19" s="305"/>
      <c r="BHS19" s="305"/>
      <c r="BHT19" s="305"/>
      <c r="BHU19" s="305"/>
      <c r="BHV19" s="305"/>
      <c r="BHW19" s="305"/>
      <c r="BHX19" s="305"/>
      <c r="BHY19" s="305"/>
      <c r="BHZ19" s="305"/>
      <c r="BIA19" s="305"/>
      <c r="BIB19" s="305"/>
      <c r="BIC19" s="305"/>
      <c r="BID19" s="305"/>
      <c r="BIE19" s="305"/>
      <c r="BIF19" s="305"/>
      <c r="BIG19" s="305"/>
      <c r="BIH19" s="305"/>
      <c r="BII19" s="305"/>
      <c r="BIJ19" s="305"/>
      <c r="BIK19" s="305"/>
      <c r="BIL19" s="305"/>
      <c r="BIM19" s="305"/>
      <c r="BIN19" s="305"/>
      <c r="BIO19" s="305"/>
      <c r="BIP19" s="305"/>
      <c r="BIQ19" s="305"/>
      <c r="BIR19" s="305"/>
      <c r="BIS19" s="305"/>
      <c r="BIT19" s="305"/>
      <c r="BIU19" s="305"/>
      <c r="BIV19" s="305"/>
      <c r="BIW19" s="305"/>
      <c r="BIX19" s="305"/>
      <c r="BIY19" s="305"/>
      <c r="BIZ19" s="305"/>
      <c r="BJA19" s="305"/>
      <c r="BJB19" s="305"/>
      <c r="BJC19" s="305"/>
      <c r="BJD19" s="305"/>
      <c r="BJE19" s="305"/>
      <c r="BJF19" s="305"/>
      <c r="BJG19" s="305"/>
      <c r="BJH19" s="305"/>
      <c r="BJI19" s="305"/>
      <c r="BJJ19" s="305"/>
      <c r="BJK19" s="305"/>
      <c r="BJL19" s="305"/>
      <c r="BJM19" s="305"/>
      <c r="BJN19" s="305"/>
      <c r="BJO19" s="305"/>
      <c r="BJP19" s="305"/>
      <c r="BJQ19" s="305"/>
      <c r="BJR19" s="305"/>
      <c r="BJS19" s="305"/>
      <c r="BJT19" s="305"/>
      <c r="BJU19" s="305"/>
      <c r="BJV19" s="305"/>
      <c r="BJW19" s="305"/>
      <c r="BJX19" s="305"/>
      <c r="BJY19" s="305"/>
      <c r="BJZ19" s="305"/>
      <c r="BKA19" s="305"/>
      <c r="BKB19" s="305"/>
      <c r="BKC19" s="305"/>
      <c r="BKD19" s="305"/>
      <c r="BKE19" s="305"/>
      <c r="BKF19" s="305"/>
      <c r="BKG19" s="305"/>
      <c r="BKH19" s="305"/>
      <c r="BKI19" s="305"/>
      <c r="BKJ19" s="305"/>
      <c r="BKK19" s="305"/>
      <c r="BKL19" s="305"/>
      <c r="BKM19" s="305"/>
      <c r="BKN19" s="305"/>
      <c r="BKO19" s="305"/>
      <c r="BKP19" s="305"/>
      <c r="BKQ19" s="305"/>
      <c r="BKR19" s="305"/>
      <c r="BKS19" s="305"/>
      <c r="BKT19" s="305"/>
      <c r="BKU19" s="305"/>
      <c r="BKV19" s="305"/>
      <c r="BKW19" s="305"/>
      <c r="BKX19" s="305"/>
      <c r="BKY19" s="305"/>
      <c r="BKZ19" s="305"/>
      <c r="BLA19" s="305"/>
      <c r="BLB19" s="305"/>
      <c r="BLC19" s="305"/>
      <c r="BLD19" s="305"/>
      <c r="BLE19" s="305"/>
      <c r="BLF19" s="305"/>
      <c r="BLG19" s="305"/>
      <c r="BLH19" s="305"/>
      <c r="BLI19" s="305"/>
      <c r="BLJ19" s="305"/>
      <c r="BLK19" s="305"/>
      <c r="BLL19" s="305"/>
      <c r="BLM19" s="305"/>
      <c r="BLN19" s="305"/>
      <c r="BLO19" s="305"/>
      <c r="BLP19" s="305"/>
      <c r="BLQ19" s="305"/>
      <c r="BLR19" s="305"/>
      <c r="BLS19" s="305"/>
      <c r="BLT19" s="305"/>
      <c r="BLU19" s="305"/>
      <c r="BLV19" s="305"/>
      <c r="BLW19" s="305"/>
      <c r="BLX19" s="305"/>
      <c r="BLY19" s="305"/>
      <c r="BLZ19" s="305"/>
      <c r="BMA19" s="305"/>
      <c r="BMB19" s="305"/>
      <c r="BMC19" s="305"/>
      <c r="BMD19" s="305"/>
      <c r="BME19" s="305"/>
      <c r="BMF19" s="305"/>
      <c r="BMG19" s="305"/>
      <c r="BMH19" s="305"/>
      <c r="BMI19" s="305"/>
      <c r="BMJ19" s="305"/>
      <c r="BMK19" s="305"/>
      <c r="BML19" s="305"/>
      <c r="BMM19" s="305"/>
      <c r="BMN19" s="305"/>
      <c r="BMO19" s="305"/>
      <c r="BMP19" s="305"/>
      <c r="BMQ19" s="305"/>
      <c r="BMR19" s="305"/>
      <c r="BMS19" s="305"/>
      <c r="BMT19" s="305"/>
      <c r="BMU19" s="305"/>
      <c r="BMV19" s="305"/>
      <c r="BMW19" s="305"/>
      <c r="BMX19" s="305"/>
      <c r="BMY19" s="305"/>
      <c r="BMZ19" s="305"/>
      <c r="BNA19" s="305"/>
      <c r="BNB19" s="305"/>
      <c r="BNC19" s="305"/>
      <c r="BND19" s="305"/>
      <c r="BNE19" s="305"/>
      <c r="BNF19" s="305"/>
      <c r="BNG19" s="305"/>
      <c r="BNH19" s="305"/>
      <c r="BNI19" s="305"/>
      <c r="BNJ19" s="305"/>
      <c r="BNK19" s="305"/>
      <c r="BNL19" s="305"/>
      <c r="BNM19" s="305"/>
      <c r="BNN19" s="305"/>
      <c r="BNO19" s="305"/>
      <c r="BNP19" s="305"/>
      <c r="BNQ19" s="305"/>
      <c r="BNR19" s="305"/>
      <c r="BNS19" s="305"/>
      <c r="BNT19" s="305"/>
      <c r="BNU19" s="305"/>
      <c r="BNV19" s="305"/>
      <c r="BNW19" s="305"/>
      <c r="BNX19" s="305"/>
      <c r="BNY19" s="305"/>
      <c r="BNZ19" s="305"/>
      <c r="BOA19" s="305"/>
      <c r="BOB19" s="305"/>
      <c r="BOC19" s="305"/>
      <c r="BOD19" s="305"/>
      <c r="BOE19" s="305"/>
      <c r="BOF19" s="305"/>
      <c r="BOG19" s="305"/>
      <c r="BOH19" s="305"/>
      <c r="BOI19" s="305"/>
      <c r="BOJ19" s="305"/>
      <c r="BOK19" s="305"/>
      <c r="BOL19" s="305"/>
      <c r="BOM19" s="305"/>
      <c r="BON19" s="305"/>
      <c r="BOO19" s="305"/>
      <c r="BOP19" s="305"/>
      <c r="BOQ19" s="305"/>
      <c r="BOR19" s="305"/>
      <c r="BOS19" s="305"/>
      <c r="BOT19" s="305"/>
      <c r="BOU19" s="305"/>
      <c r="BOV19" s="305"/>
      <c r="BOW19" s="305"/>
      <c r="BOX19" s="305"/>
      <c r="BOY19" s="305"/>
      <c r="BOZ19" s="305"/>
      <c r="BPA19" s="305"/>
      <c r="BPB19" s="305"/>
      <c r="BPC19" s="305"/>
      <c r="BPD19" s="305"/>
      <c r="BPE19" s="305"/>
      <c r="BPF19" s="305"/>
      <c r="BPG19" s="305"/>
      <c r="BPH19" s="305"/>
      <c r="BPI19" s="305"/>
      <c r="BPJ19" s="305"/>
      <c r="BPK19" s="305"/>
      <c r="BPL19" s="305"/>
      <c r="BPM19" s="305"/>
      <c r="BPN19" s="305"/>
      <c r="BPO19" s="305"/>
      <c r="BPP19" s="305"/>
      <c r="BPQ19" s="305"/>
      <c r="BPR19" s="305"/>
      <c r="BPS19" s="305"/>
      <c r="BPT19" s="305"/>
      <c r="BPU19" s="305"/>
      <c r="BPV19" s="305"/>
      <c r="BPW19" s="305"/>
      <c r="BPX19" s="305"/>
      <c r="BPY19" s="305"/>
      <c r="BPZ19" s="305"/>
      <c r="BQA19" s="305"/>
      <c r="BQB19" s="305"/>
      <c r="BQC19" s="305"/>
      <c r="BQD19" s="305"/>
      <c r="BQE19" s="305"/>
      <c r="BQF19" s="305"/>
      <c r="BQG19" s="305"/>
      <c r="BQH19" s="305"/>
      <c r="BQI19" s="305"/>
      <c r="BQJ19" s="305"/>
      <c r="BQK19" s="305"/>
      <c r="BQL19" s="305"/>
      <c r="BQM19" s="305"/>
      <c r="BQN19" s="305"/>
      <c r="BQO19" s="305"/>
      <c r="BQP19" s="305"/>
      <c r="BQQ19" s="305"/>
      <c r="BQR19" s="305"/>
      <c r="BQS19" s="305"/>
      <c r="BQT19" s="305"/>
      <c r="BQU19" s="305"/>
      <c r="BQV19" s="305"/>
      <c r="BQW19" s="305"/>
      <c r="BQX19" s="305"/>
      <c r="BQY19" s="305"/>
      <c r="BQZ19" s="305"/>
      <c r="BRA19" s="305"/>
      <c r="BRB19" s="305"/>
      <c r="BRC19" s="305"/>
      <c r="BRD19" s="305"/>
      <c r="BRE19" s="305"/>
      <c r="BRF19" s="305"/>
      <c r="BRG19" s="305"/>
      <c r="BRH19" s="305"/>
      <c r="BRI19" s="305"/>
      <c r="BRJ19" s="305"/>
      <c r="BRK19" s="305"/>
      <c r="BRL19" s="305"/>
      <c r="BRM19" s="305"/>
      <c r="BRN19" s="305"/>
      <c r="BRO19" s="305"/>
      <c r="BRP19" s="305"/>
      <c r="BRQ19" s="305"/>
      <c r="BRR19" s="305"/>
      <c r="BRS19" s="305"/>
      <c r="BRT19" s="305"/>
      <c r="BRU19" s="305"/>
      <c r="BRV19" s="305"/>
      <c r="BRW19" s="305"/>
      <c r="BRX19" s="305"/>
      <c r="BRY19" s="305"/>
      <c r="BRZ19" s="305"/>
      <c r="BSA19" s="305"/>
      <c r="BSB19" s="305"/>
      <c r="BSC19" s="305"/>
      <c r="BSD19" s="305"/>
      <c r="BSE19" s="305"/>
      <c r="BSF19" s="305"/>
      <c r="BSG19" s="305"/>
      <c r="BSH19" s="305"/>
      <c r="BSI19" s="305"/>
      <c r="BSJ19" s="305"/>
      <c r="BSK19" s="305"/>
      <c r="BSL19" s="305"/>
      <c r="BSM19" s="305"/>
      <c r="BSN19" s="305"/>
      <c r="BSO19" s="305"/>
      <c r="BSP19" s="305"/>
      <c r="BSQ19" s="305"/>
      <c r="BSR19" s="305"/>
      <c r="BSS19" s="305"/>
      <c r="BST19" s="305"/>
      <c r="BSU19" s="305"/>
      <c r="BSV19" s="305"/>
      <c r="BSW19" s="305"/>
      <c r="BSX19" s="305"/>
      <c r="BSY19" s="305"/>
      <c r="BSZ19" s="305"/>
      <c r="BTA19" s="305"/>
      <c r="BTB19" s="305"/>
      <c r="BTC19" s="305"/>
      <c r="BTD19" s="305"/>
      <c r="BTE19" s="305"/>
      <c r="BTF19" s="305"/>
      <c r="BTG19" s="305"/>
      <c r="BTH19" s="305"/>
      <c r="BTI19" s="305"/>
      <c r="BTJ19" s="305"/>
      <c r="BTK19" s="305"/>
      <c r="BTL19" s="305"/>
      <c r="BTM19" s="305"/>
      <c r="BTN19" s="305"/>
      <c r="BTO19" s="305"/>
      <c r="BTP19" s="305"/>
      <c r="BTQ19" s="305"/>
      <c r="BTR19" s="305"/>
      <c r="BTS19" s="305"/>
      <c r="BTT19" s="305"/>
      <c r="BTU19" s="305"/>
      <c r="BTV19" s="305"/>
      <c r="BTW19" s="305"/>
      <c r="BTX19" s="305"/>
      <c r="BTY19" s="305"/>
      <c r="BTZ19" s="305"/>
      <c r="BUA19" s="305"/>
      <c r="BUB19" s="305"/>
      <c r="BUC19" s="305"/>
      <c r="BUD19" s="305"/>
      <c r="BUE19" s="305"/>
      <c r="BUF19" s="305"/>
      <c r="BUG19" s="305"/>
      <c r="BUH19" s="305"/>
      <c r="BUI19" s="305"/>
      <c r="BUJ19" s="305"/>
      <c r="BUK19" s="305"/>
      <c r="BUL19" s="305"/>
      <c r="BUM19" s="305"/>
      <c r="BUN19" s="305"/>
      <c r="BUO19" s="305"/>
      <c r="BUP19" s="305"/>
      <c r="BUQ19" s="305"/>
      <c r="BUR19" s="305"/>
      <c r="BUS19" s="305"/>
      <c r="BUT19" s="305"/>
      <c r="BUU19" s="305"/>
      <c r="BUV19" s="305"/>
      <c r="BUW19" s="305"/>
      <c r="BUX19" s="305"/>
      <c r="BUY19" s="305"/>
      <c r="BUZ19" s="305"/>
      <c r="BVA19" s="305"/>
      <c r="BVB19" s="305"/>
      <c r="BVC19" s="305"/>
      <c r="BVD19" s="305"/>
      <c r="BVE19" s="305"/>
      <c r="BVF19" s="305"/>
      <c r="BVG19" s="305"/>
      <c r="BVH19" s="305"/>
      <c r="BVI19" s="305"/>
      <c r="BVJ19" s="305"/>
      <c r="BVK19" s="305"/>
      <c r="BVL19" s="305"/>
      <c r="BVM19" s="305"/>
      <c r="BVN19" s="305"/>
      <c r="BVO19" s="305"/>
      <c r="BVP19" s="305"/>
      <c r="BVQ19" s="305"/>
      <c r="BVR19" s="305"/>
      <c r="BVS19" s="305"/>
      <c r="BVT19" s="305"/>
      <c r="BVU19" s="305"/>
      <c r="BVV19" s="305"/>
      <c r="BVW19" s="305"/>
      <c r="BVX19" s="305"/>
      <c r="BVY19" s="305"/>
      <c r="BVZ19" s="305"/>
      <c r="BWA19" s="305"/>
      <c r="BWB19" s="305"/>
      <c r="BWC19" s="305"/>
      <c r="BWD19" s="305"/>
      <c r="BWE19" s="305"/>
      <c r="BWF19" s="305"/>
      <c r="BWG19" s="305"/>
      <c r="BWH19" s="305"/>
      <c r="BWI19" s="305"/>
      <c r="BWJ19" s="305"/>
      <c r="BWK19" s="305"/>
      <c r="BWL19" s="305"/>
      <c r="BWM19" s="305"/>
      <c r="BWN19" s="305"/>
      <c r="BWO19" s="305"/>
      <c r="BWP19" s="305"/>
      <c r="BWQ19" s="305"/>
      <c r="BWR19" s="305"/>
      <c r="BWS19" s="305"/>
      <c r="BWT19" s="305"/>
      <c r="BWU19" s="305"/>
      <c r="BWV19" s="305"/>
      <c r="BWW19" s="305"/>
      <c r="BWX19" s="305"/>
      <c r="BWY19" s="305"/>
      <c r="BWZ19" s="305"/>
      <c r="BXA19" s="305"/>
      <c r="BXB19" s="305"/>
      <c r="BXC19" s="305"/>
      <c r="BXD19" s="305"/>
      <c r="BXE19" s="305"/>
      <c r="BXF19" s="305"/>
      <c r="BXG19" s="305"/>
      <c r="BXH19" s="305"/>
      <c r="BXI19" s="305"/>
      <c r="BXJ19" s="305"/>
      <c r="BXK19" s="305"/>
      <c r="BXL19" s="305"/>
      <c r="BXM19" s="305"/>
      <c r="BXN19" s="305"/>
      <c r="BXO19" s="305"/>
      <c r="BXP19" s="305"/>
      <c r="BXQ19" s="305"/>
      <c r="BXR19" s="305"/>
      <c r="BXS19" s="305"/>
      <c r="BXT19" s="305"/>
      <c r="BXU19" s="305"/>
      <c r="BXV19" s="305"/>
      <c r="BXW19" s="305"/>
      <c r="BXX19" s="305"/>
      <c r="BXY19" s="305"/>
      <c r="BXZ19" s="305"/>
      <c r="BYA19" s="305"/>
      <c r="BYB19" s="305"/>
      <c r="BYC19" s="305"/>
      <c r="BYD19" s="305"/>
      <c r="BYE19" s="305"/>
      <c r="BYF19" s="305"/>
      <c r="BYG19" s="305"/>
      <c r="BYH19" s="305"/>
      <c r="BYI19" s="305"/>
      <c r="BYJ19" s="305"/>
      <c r="BYK19" s="305"/>
      <c r="BYL19" s="305"/>
      <c r="BYM19" s="305"/>
      <c r="BYN19" s="305"/>
      <c r="BYO19" s="305"/>
      <c r="BYP19" s="305"/>
      <c r="BYQ19" s="305"/>
    </row>
    <row r="20" spans="1:2019" s="301" customFormat="1" ht="15" hidden="1" customHeight="1" x14ac:dyDescent="0.3">
      <c r="A20" s="631"/>
      <c r="B20" s="282" t="s">
        <v>705</v>
      </c>
      <c r="C20" s="302"/>
      <c r="D20" s="631"/>
      <c r="E20" s="631"/>
      <c r="F20" s="631"/>
      <c r="G20" s="282" t="s">
        <v>714</v>
      </c>
      <c r="H20" s="670"/>
      <c r="I20" s="671"/>
      <c r="J20" s="671"/>
      <c r="K20" s="671"/>
      <c r="L20" s="303"/>
      <c r="M20" s="631"/>
      <c r="N20" s="631"/>
      <c r="O20" s="282" t="s">
        <v>722</v>
      </c>
      <c r="P20" s="630">
        <v>-1</v>
      </c>
      <c r="Q20" s="305"/>
      <c r="R20" s="305"/>
      <c r="S20" s="306"/>
      <c r="T20" s="306"/>
      <c r="U20" s="305"/>
      <c r="V20" s="305"/>
      <c r="W20" s="305"/>
      <c r="X20" s="305"/>
      <c r="Y20" s="305"/>
      <c r="Z20" s="305"/>
      <c r="AA20" s="305"/>
      <c r="AB20" s="631"/>
      <c r="AC20" s="282" t="s">
        <v>730</v>
      </c>
      <c r="AD20" s="493" t="s">
        <v>1879</v>
      </c>
      <c r="AE20" s="311"/>
      <c r="AF20" s="311"/>
      <c r="AG20" s="310"/>
      <c r="AH20" s="311"/>
      <c r="AI20" s="311"/>
      <c r="AJ20" s="311"/>
      <c r="AK20" s="311"/>
      <c r="AL20" s="631"/>
      <c r="AM20" s="631"/>
      <c r="AN20" s="631"/>
      <c r="AO20" s="631"/>
      <c r="AP20" s="631"/>
      <c r="AQ20" s="631"/>
      <c r="AR20" s="305"/>
      <c r="AS20" s="305"/>
      <c r="AT20" s="305"/>
      <c r="AU20" s="305"/>
      <c r="AV20" s="305"/>
      <c r="AW20" s="305"/>
      <c r="AX20" s="305"/>
      <c r="AY20" s="305"/>
      <c r="AZ20" s="305"/>
      <c r="BA20" s="305"/>
      <c r="BB20" s="305"/>
      <c r="BC20" s="305"/>
      <c r="BD20" s="305"/>
      <c r="BE20" s="305"/>
      <c r="BF20" s="305"/>
      <c r="BG20" s="305"/>
      <c r="BH20" s="305"/>
      <c r="BI20" s="305"/>
      <c r="BJ20" s="305"/>
      <c r="BK20" s="305"/>
      <c r="BL20" s="305"/>
      <c r="BM20" s="305"/>
      <c r="BN20" s="305"/>
      <c r="BO20" s="305"/>
      <c r="BP20" s="305"/>
      <c r="BQ20" s="305"/>
      <c r="BR20" s="305"/>
      <c r="BS20" s="305"/>
      <c r="BT20" s="305"/>
      <c r="BU20" s="305"/>
      <c r="BV20" s="305"/>
      <c r="BW20" s="305"/>
      <c r="BX20" s="305"/>
      <c r="BY20" s="305"/>
      <c r="BZ20" s="305"/>
      <c r="CA20" s="305"/>
      <c r="CB20" s="305"/>
      <c r="CC20" s="305"/>
      <c r="CD20" s="305"/>
      <c r="CE20" s="305"/>
      <c r="CF20" s="305"/>
      <c r="CG20" s="305"/>
      <c r="CH20" s="305"/>
      <c r="CI20" s="305"/>
      <c r="CJ20" s="305"/>
      <c r="CK20" s="305"/>
      <c r="CL20" s="305"/>
      <c r="CM20" s="305"/>
      <c r="CN20" s="305"/>
      <c r="CO20" s="305"/>
      <c r="CP20" s="305"/>
      <c r="CQ20" s="305"/>
      <c r="CR20" s="305"/>
      <c r="CS20" s="305"/>
      <c r="CT20" s="305"/>
      <c r="CU20" s="305"/>
      <c r="CV20" s="305"/>
      <c r="CW20" s="305"/>
      <c r="CX20" s="305"/>
      <c r="CY20" s="305"/>
      <c r="CZ20" s="305"/>
      <c r="DA20" s="305"/>
      <c r="DB20" s="305"/>
      <c r="DC20" s="305"/>
      <c r="DD20" s="305"/>
      <c r="DE20" s="305"/>
      <c r="DF20" s="305"/>
      <c r="DG20" s="305"/>
      <c r="DH20" s="305"/>
      <c r="DI20" s="305"/>
      <c r="DJ20" s="305"/>
      <c r="DK20" s="305"/>
      <c r="DL20" s="305"/>
      <c r="DM20" s="305"/>
      <c r="DN20" s="305"/>
      <c r="DO20" s="305"/>
      <c r="DP20" s="305"/>
      <c r="DQ20" s="305"/>
      <c r="DR20" s="305"/>
      <c r="DS20" s="305"/>
      <c r="DT20" s="305"/>
      <c r="DU20" s="305"/>
      <c r="DV20" s="305"/>
      <c r="DW20" s="305"/>
      <c r="DX20" s="305"/>
      <c r="DY20" s="305"/>
      <c r="DZ20" s="305"/>
      <c r="EA20" s="305"/>
      <c r="EB20" s="305"/>
      <c r="EC20" s="305"/>
      <c r="ED20" s="305"/>
      <c r="EE20" s="305"/>
      <c r="EF20" s="305"/>
      <c r="EG20" s="305"/>
      <c r="EH20" s="305"/>
      <c r="EI20" s="305"/>
      <c r="EJ20" s="305"/>
      <c r="EK20" s="305"/>
      <c r="EL20" s="305"/>
      <c r="EM20" s="305"/>
      <c r="EN20" s="305"/>
      <c r="EO20" s="305"/>
      <c r="EP20" s="305"/>
      <c r="EQ20" s="305"/>
      <c r="ER20" s="305"/>
      <c r="ES20" s="305"/>
      <c r="ET20" s="305"/>
      <c r="EU20" s="305"/>
      <c r="EV20" s="305"/>
      <c r="EW20" s="305"/>
      <c r="EX20" s="305"/>
      <c r="EY20" s="305"/>
      <c r="EZ20" s="305"/>
      <c r="FA20" s="305"/>
      <c r="FB20" s="305"/>
      <c r="FC20" s="305"/>
      <c r="FD20" s="305"/>
      <c r="FE20" s="305"/>
      <c r="FF20" s="305"/>
      <c r="FG20" s="305"/>
      <c r="FH20" s="305"/>
      <c r="FI20" s="305"/>
      <c r="FJ20" s="305"/>
      <c r="FK20" s="305"/>
      <c r="FL20" s="305"/>
      <c r="FM20" s="305"/>
      <c r="FN20" s="305"/>
      <c r="FO20" s="305"/>
      <c r="FP20" s="305"/>
      <c r="FQ20" s="305"/>
      <c r="FR20" s="305"/>
      <c r="FS20" s="305"/>
      <c r="FT20" s="305"/>
      <c r="FU20" s="305"/>
      <c r="FV20" s="305"/>
      <c r="FW20" s="305"/>
      <c r="FX20" s="305"/>
      <c r="FY20" s="305"/>
      <c r="FZ20" s="305"/>
      <c r="GA20" s="305"/>
      <c r="GB20" s="305"/>
      <c r="GC20" s="305"/>
      <c r="GD20" s="305"/>
      <c r="GE20" s="305"/>
      <c r="GF20" s="305"/>
      <c r="GG20" s="305"/>
      <c r="GH20" s="305"/>
      <c r="GI20" s="305"/>
      <c r="GJ20" s="305"/>
      <c r="GK20" s="305"/>
      <c r="GL20" s="305"/>
      <c r="GM20" s="305"/>
      <c r="GN20" s="305"/>
      <c r="GO20" s="305"/>
      <c r="GP20" s="305"/>
      <c r="GQ20" s="305"/>
      <c r="GR20" s="305"/>
      <c r="GS20" s="305"/>
      <c r="GT20" s="305"/>
      <c r="GU20" s="305"/>
      <c r="GV20" s="305"/>
      <c r="GW20" s="305"/>
      <c r="GX20" s="305"/>
      <c r="GY20" s="305"/>
      <c r="GZ20" s="305"/>
      <c r="HA20" s="305"/>
      <c r="HB20" s="305"/>
      <c r="HC20" s="305"/>
      <c r="HD20" s="305"/>
      <c r="HE20" s="305"/>
      <c r="HF20" s="305"/>
      <c r="HG20" s="305"/>
      <c r="HH20" s="305"/>
      <c r="HI20" s="305"/>
      <c r="HJ20" s="305"/>
      <c r="HK20" s="305"/>
      <c r="HL20" s="305"/>
      <c r="HM20" s="305"/>
      <c r="HN20" s="305"/>
      <c r="HO20" s="305"/>
      <c r="HP20" s="305"/>
      <c r="HQ20" s="305"/>
      <c r="HR20" s="305"/>
      <c r="HS20" s="305"/>
      <c r="HT20" s="305"/>
      <c r="HU20" s="305"/>
      <c r="HV20" s="305"/>
      <c r="HW20" s="305"/>
      <c r="HX20" s="305"/>
      <c r="HY20" s="305"/>
      <c r="HZ20" s="305"/>
      <c r="IA20" s="305"/>
      <c r="IB20" s="305"/>
      <c r="IC20" s="305"/>
      <c r="ID20" s="305"/>
      <c r="IE20" s="305"/>
      <c r="IF20" s="305"/>
      <c r="IG20" s="305"/>
      <c r="IH20" s="305"/>
      <c r="II20" s="305"/>
      <c r="IJ20" s="305"/>
      <c r="IK20" s="305"/>
      <c r="IL20" s="305"/>
      <c r="IM20" s="305"/>
      <c r="IN20" s="305"/>
      <c r="IO20" s="305"/>
      <c r="IP20" s="305"/>
      <c r="IQ20" s="305"/>
      <c r="IR20" s="305"/>
      <c r="IS20" s="305"/>
      <c r="IT20" s="305"/>
      <c r="IU20" s="305"/>
      <c r="IV20" s="305"/>
      <c r="IW20" s="305"/>
      <c r="IX20" s="305"/>
      <c r="IY20" s="305"/>
      <c r="IZ20" s="305"/>
      <c r="JA20" s="305"/>
      <c r="JB20" s="305"/>
      <c r="JC20" s="305"/>
      <c r="JD20" s="305"/>
      <c r="JE20" s="305"/>
      <c r="JF20" s="305"/>
      <c r="JG20" s="305"/>
      <c r="JH20" s="305"/>
      <c r="JI20" s="305"/>
      <c r="JJ20" s="305"/>
      <c r="JK20" s="305"/>
      <c r="JL20" s="305"/>
      <c r="JM20" s="305"/>
      <c r="JN20" s="305"/>
      <c r="JO20" s="305"/>
      <c r="JP20" s="305"/>
      <c r="JQ20" s="305"/>
      <c r="JR20" s="305"/>
      <c r="JS20" s="305"/>
      <c r="JT20" s="305"/>
      <c r="JU20" s="305"/>
      <c r="JV20" s="305"/>
      <c r="JW20" s="305"/>
      <c r="JX20" s="305"/>
      <c r="JY20" s="305"/>
      <c r="JZ20" s="305"/>
      <c r="KA20" s="305"/>
      <c r="KB20" s="305"/>
      <c r="KC20" s="305"/>
      <c r="KD20" s="305"/>
      <c r="KE20" s="305"/>
      <c r="KF20" s="305"/>
      <c r="KG20" s="305"/>
      <c r="KH20" s="305"/>
      <c r="KI20" s="305"/>
      <c r="KJ20" s="305"/>
      <c r="KK20" s="305"/>
      <c r="KL20" s="305"/>
      <c r="KM20" s="305"/>
      <c r="KN20" s="305"/>
      <c r="KO20" s="305"/>
      <c r="KP20" s="305"/>
      <c r="KQ20" s="305"/>
      <c r="KR20" s="305"/>
      <c r="KS20" s="305"/>
      <c r="KT20" s="305"/>
      <c r="KU20" s="305"/>
      <c r="KV20" s="305"/>
      <c r="KW20" s="305"/>
      <c r="KX20" s="305"/>
      <c r="KY20" s="305"/>
      <c r="KZ20" s="305"/>
      <c r="LA20" s="305"/>
      <c r="LB20" s="305"/>
      <c r="LC20" s="305"/>
      <c r="LD20" s="305"/>
      <c r="LE20" s="305"/>
      <c r="LF20" s="305"/>
      <c r="LG20" s="305"/>
      <c r="LH20" s="305"/>
      <c r="LI20" s="305"/>
      <c r="LJ20" s="305"/>
      <c r="LK20" s="305"/>
      <c r="LL20" s="305"/>
      <c r="LM20" s="305"/>
      <c r="LN20" s="305"/>
      <c r="LO20" s="305"/>
      <c r="LP20" s="305"/>
      <c r="LQ20" s="305"/>
      <c r="LR20" s="305"/>
      <c r="LS20" s="305"/>
      <c r="LT20" s="305"/>
      <c r="LU20" s="305"/>
      <c r="LV20" s="305"/>
      <c r="LW20" s="305"/>
      <c r="LX20" s="305"/>
      <c r="LY20" s="305"/>
      <c r="LZ20" s="305"/>
      <c r="MA20" s="305"/>
      <c r="MB20" s="305"/>
      <c r="MC20" s="305"/>
      <c r="MD20" s="305"/>
      <c r="ME20" s="305"/>
      <c r="MF20" s="305"/>
      <c r="MG20" s="305"/>
      <c r="MH20" s="305"/>
      <c r="MI20" s="305"/>
      <c r="MJ20" s="305"/>
      <c r="MK20" s="305"/>
      <c r="ML20" s="305"/>
      <c r="MM20" s="305"/>
      <c r="MN20" s="305"/>
      <c r="MO20" s="305"/>
      <c r="MP20" s="305"/>
      <c r="MQ20" s="305"/>
      <c r="MR20" s="305"/>
      <c r="MS20" s="305"/>
      <c r="MT20" s="305"/>
      <c r="MU20" s="305"/>
      <c r="MV20" s="305"/>
      <c r="MW20" s="305"/>
      <c r="MX20" s="305"/>
      <c r="MY20" s="305"/>
      <c r="MZ20" s="305"/>
      <c r="NA20" s="305"/>
      <c r="NB20" s="305"/>
      <c r="NC20" s="305"/>
      <c r="ND20" s="305"/>
      <c r="NE20" s="305"/>
      <c r="NF20" s="305"/>
      <c r="NG20" s="305"/>
      <c r="NH20" s="305"/>
      <c r="NI20" s="305"/>
      <c r="NJ20" s="305"/>
      <c r="NK20" s="305"/>
      <c r="NL20" s="305"/>
      <c r="NM20" s="305"/>
      <c r="NN20" s="305"/>
      <c r="NO20" s="305"/>
      <c r="NP20" s="305"/>
      <c r="NQ20" s="305"/>
      <c r="NR20" s="305"/>
      <c r="NS20" s="305"/>
      <c r="NT20" s="305"/>
      <c r="NU20" s="305"/>
      <c r="NV20" s="305"/>
      <c r="NW20" s="305"/>
      <c r="NX20" s="305"/>
      <c r="NY20" s="305"/>
      <c r="NZ20" s="305"/>
      <c r="OA20" s="305"/>
      <c r="OB20" s="305"/>
      <c r="OC20" s="305"/>
      <c r="OD20" s="305"/>
      <c r="OE20" s="305"/>
      <c r="OF20" s="305"/>
      <c r="OG20" s="305"/>
      <c r="OH20" s="305"/>
      <c r="OI20" s="305"/>
      <c r="OJ20" s="305"/>
      <c r="OK20" s="305"/>
      <c r="OL20" s="305"/>
      <c r="OM20" s="305"/>
      <c r="ON20" s="305"/>
      <c r="OO20" s="305"/>
      <c r="OP20" s="305"/>
      <c r="OQ20" s="305"/>
      <c r="OR20" s="305"/>
      <c r="OS20" s="305"/>
      <c r="OT20" s="305"/>
      <c r="OU20" s="305"/>
      <c r="OV20" s="305"/>
      <c r="OW20" s="305"/>
      <c r="OX20" s="305"/>
      <c r="OY20" s="305"/>
      <c r="OZ20" s="305"/>
      <c r="PA20" s="305"/>
      <c r="PB20" s="305"/>
      <c r="PC20" s="305"/>
      <c r="PD20" s="305"/>
      <c r="PE20" s="305"/>
      <c r="PF20" s="305"/>
      <c r="PG20" s="305"/>
      <c r="PH20" s="305"/>
      <c r="PI20" s="305"/>
      <c r="PJ20" s="305"/>
      <c r="PK20" s="305"/>
      <c r="PL20" s="305"/>
      <c r="PM20" s="305"/>
      <c r="PN20" s="305"/>
      <c r="PO20" s="305"/>
      <c r="PP20" s="305"/>
      <c r="PQ20" s="305"/>
      <c r="PR20" s="305"/>
      <c r="PS20" s="305"/>
      <c r="PT20" s="305"/>
      <c r="PU20" s="305"/>
      <c r="PV20" s="305"/>
      <c r="PW20" s="305"/>
      <c r="PX20" s="305"/>
      <c r="PY20" s="305"/>
      <c r="PZ20" s="305"/>
      <c r="QA20" s="305"/>
      <c r="QB20" s="305"/>
      <c r="QC20" s="305"/>
      <c r="QD20" s="305"/>
      <c r="QE20" s="305"/>
      <c r="QF20" s="305"/>
      <c r="QG20" s="305"/>
      <c r="QH20" s="305"/>
      <c r="QI20" s="305"/>
      <c r="QJ20" s="305"/>
      <c r="QK20" s="305"/>
      <c r="QL20" s="305"/>
      <c r="QM20" s="305"/>
      <c r="QN20" s="305"/>
      <c r="QO20" s="305"/>
      <c r="QP20" s="305"/>
      <c r="QQ20" s="305"/>
      <c r="QR20" s="305"/>
      <c r="QS20" s="305"/>
      <c r="QT20" s="305"/>
      <c r="QU20" s="305"/>
      <c r="QV20" s="305"/>
      <c r="QW20" s="305"/>
      <c r="QX20" s="305"/>
      <c r="QY20" s="305"/>
      <c r="QZ20" s="305"/>
      <c r="RA20" s="305"/>
      <c r="RB20" s="305"/>
      <c r="RC20" s="305"/>
      <c r="RD20" s="305"/>
      <c r="RE20" s="305"/>
      <c r="RF20" s="305"/>
      <c r="RG20" s="305"/>
      <c r="RH20" s="305"/>
      <c r="RI20" s="305"/>
      <c r="RJ20" s="305"/>
      <c r="RK20" s="305"/>
      <c r="RL20" s="305"/>
      <c r="RM20" s="305"/>
      <c r="RN20" s="305"/>
      <c r="RO20" s="305"/>
      <c r="RP20" s="305"/>
      <c r="RQ20" s="305"/>
      <c r="RR20" s="305"/>
      <c r="RS20" s="305"/>
      <c r="RT20" s="305"/>
      <c r="RU20" s="305"/>
      <c r="RV20" s="305"/>
      <c r="RW20" s="305"/>
      <c r="RX20" s="305"/>
      <c r="RY20" s="305"/>
      <c r="RZ20" s="305"/>
      <c r="SA20" s="305"/>
      <c r="SB20" s="305"/>
      <c r="SC20" s="305"/>
      <c r="SD20" s="305"/>
      <c r="SE20" s="305"/>
      <c r="SF20" s="305"/>
      <c r="SG20" s="305"/>
      <c r="SH20" s="305"/>
      <c r="SI20" s="305"/>
      <c r="SJ20" s="305"/>
      <c r="SK20" s="305"/>
      <c r="SL20" s="305"/>
      <c r="SM20" s="305"/>
      <c r="SN20" s="305"/>
      <c r="SO20" s="305"/>
      <c r="SP20" s="305"/>
      <c r="SQ20" s="305"/>
      <c r="SR20" s="305"/>
      <c r="SS20" s="305"/>
      <c r="ST20" s="305"/>
      <c r="SU20" s="305"/>
      <c r="SV20" s="305"/>
      <c r="SW20" s="305"/>
      <c r="SX20" s="305"/>
      <c r="SY20" s="305"/>
      <c r="SZ20" s="305"/>
      <c r="TA20" s="305"/>
      <c r="TB20" s="305"/>
      <c r="TC20" s="305"/>
      <c r="TD20" s="305"/>
      <c r="TE20" s="305"/>
      <c r="TF20" s="305"/>
      <c r="TG20" s="305"/>
      <c r="TH20" s="305"/>
      <c r="TI20" s="305"/>
      <c r="TJ20" s="305"/>
      <c r="TK20" s="305"/>
      <c r="TL20" s="305"/>
      <c r="TM20" s="305"/>
      <c r="TN20" s="305"/>
      <c r="TO20" s="305"/>
      <c r="TP20" s="305"/>
      <c r="TQ20" s="305"/>
      <c r="TR20" s="305"/>
      <c r="TS20" s="305"/>
      <c r="TT20" s="305"/>
      <c r="TU20" s="305"/>
      <c r="TV20" s="305"/>
      <c r="TW20" s="305"/>
      <c r="TX20" s="305"/>
      <c r="TY20" s="305"/>
      <c r="TZ20" s="305"/>
      <c r="UA20" s="305"/>
      <c r="UB20" s="305"/>
      <c r="UC20" s="305"/>
      <c r="UD20" s="305"/>
      <c r="UE20" s="305"/>
      <c r="UF20" s="305"/>
      <c r="UG20" s="305"/>
      <c r="UH20" s="305"/>
      <c r="UI20" s="305"/>
      <c r="UJ20" s="305"/>
      <c r="UK20" s="305"/>
      <c r="UL20" s="305"/>
      <c r="UM20" s="305"/>
      <c r="UN20" s="305"/>
      <c r="UO20" s="305"/>
      <c r="UP20" s="305"/>
      <c r="UQ20" s="305"/>
      <c r="UR20" s="305"/>
      <c r="US20" s="305"/>
      <c r="UT20" s="305"/>
      <c r="UU20" s="305"/>
      <c r="UV20" s="305"/>
      <c r="UW20" s="305"/>
      <c r="UX20" s="305"/>
      <c r="UY20" s="305"/>
      <c r="UZ20" s="305"/>
      <c r="VA20" s="305"/>
      <c r="VB20" s="305"/>
      <c r="VC20" s="305"/>
      <c r="VD20" s="305"/>
      <c r="VE20" s="305"/>
      <c r="VF20" s="305"/>
      <c r="VG20" s="305"/>
      <c r="VH20" s="305"/>
      <c r="VI20" s="305"/>
      <c r="VJ20" s="305"/>
      <c r="VK20" s="305"/>
      <c r="VL20" s="305"/>
      <c r="VM20" s="305"/>
      <c r="VN20" s="305"/>
      <c r="VO20" s="305"/>
      <c r="VP20" s="305"/>
      <c r="VQ20" s="305"/>
      <c r="VR20" s="305"/>
      <c r="VS20" s="305"/>
      <c r="VT20" s="305"/>
      <c r="VU20" s="305"/>
      <c r="VV20" s="305"/>
      <c r="VW20" s="305"/>
      <c r="VX20" s="305"/>
      <c r="VY20" s="305"/>
      <c r="VZ20" s="305"/>
      <c r="WA20" s="305"/>
      <c r="WB20" s="305"/>
      <c r="WC20" s="305"/>
      <c r="WD20" s="305"/>
      <c r="WE20" s="305"/>
      <c r="WF20" s="305"/>
      <c r="WG20" s="305"/>
      <c r="WH20" s="305"/>
      <c r="WI20" s="305"/>
      <c r="WJ20" s="305"/>
      <c r="WK20" s="305"/>
      <c r="WL20" s="305"/>
      <c r="WM20" s="305"/>
      <c r="WN20" s="305"/>
      <c r="WO20" s="305"/>
      <c r="WP20" s="305"/>
      <c r="WQ20" s="305"/>
      <c r="WR20" s="305"/>
      <c r="WS20" s="305"/>
      <c r="WT20" s="305"/>
      <c r="WU20" s="305"/>
      <c r="WV20" s="305"/>
      <c r="WW20" s="305"/>
      <c r="WX20" s="305"/>
      <c r="WY20" s="305"/>
      <c r="WZ20" s="305"/>
      <c r="XA20" s="305"/>
      <c r="XB20" s="305"/>
      <c r="XC20" s="305"/>
      <c r="XD20" s="305"/>
      <c r="XE20" s="305"/>
      <c r="XF20" s="305"/>
      <c r="XG20" s="305"/>
      <c r="XH20" s="305"/>
      <c r="XI20" s="305"/>
      <c r="XJ20" s="305"/>
      <c r="XK20" s="305"/>
      <c r="XL20" s="305"/>
      <c r="XM20" s="305"/>
      <c r="XN20" s="305"/>
      <c r="XO20" s="305"/>
      <c r="XP20" s="305"/>
      <c r="XQ20" s="305"/>
      <c r="XR20" s="305"/>
      <c r="XS20" s="305"/>
      <c r="XT20" s="305"/>
      <c r="XU20" s="305"/>
      <c r="XV20" s="305"/>
      <c r="XW20" s="305"/>
      <c r="XX20" s="305"/>
      <c r="XY20" s="305"/>
      <c r="XZ20" s="305"/>
      <c r="YA20" s="305"/>
      <c r="YB20" s="305"/>
      <c r="YC20" s="305"/>
      <c r="YD20" s="305"/>
      <c r="YE20" s="305"/>
      <c r="YF20" s="305"/>
      <c r="YG20" s="305"/>
      <c r="YH20" s="305"/>
      <c r="YI20" s="305"/>
      <c r="YJ20" s="305"/>
      <c r="YK20" s="305"/>
      <c r="YL20" s="305"/>
      <c r="YM20" s="305"/>
      <c r="YN20" s="305"/>
      <c r="YO20" s="305"/>
      <c r="YP20" s="305"/>
      <c r="YQ20" s="305"/>
      <c r="YR20" s="305"/>
      <c r="YS20" s="305"/>
      <c r="YT20" s="305"/>
      <c r="YU20" s="305"/>
      <c r="YV20" s="305"/>
      <c r="YW20" s="305"/>
      <c r="YX20" s="305"/>
      <c r="YY20" s="305"/>
      <c r="YZ20" s="305"/>
      <c r="ZA20" s="305"/>
      <c r="ZB20" s="305"/>
      <c r="ZC20" s="305"/>
      <c r="ZD20" s="305"/>
      <c r="ZE20" s="305"/>
      <c r="ZF20" s="305"/>
      <c r="ZG20" s="305"/>
      <c r="ZH20" s="305"/>
      <c r="ZI20" s="305"/>
      <c r="ZJ20" s="305"/>
      <c r="ZK20" s="305"/>
      <c r="ZL20" s="305"/>
      <c r="ZM20" s="305"/>
      <c r="ZN20" s="305"/>
      <c r="ZO20" s="305"/>
      <c r="ZP20" s="305"/>
      <c r="ZQ20" s="305"/>
      <c r="ZR20" s="305"/>
      <c r="ZS20" s="305"/>
      <c r="ZT20" s="305"/>
      <c r="ZU20" s="305"/>
      <c r="ZV20" s="305"/>
      <c r="ZW20" s="305"/>
      <c r="ZX20" s="305"/>
      <c r="ZY20" s="305"/>
      <c r="ZZ20" s="305"/>
      <c r="AAA20" s="305"/>
      <c r="AAB20" s="305"/>
      <c r="AAC20" s="305"/>
      <c r="AAD20" s="305"/>
      <c r="AAE20" s="305"/>
      <c r="AAF20" s="305"/>
      <c r="AAG20" s="305"/>
      <c r="AAH20" s="305"/>
      <c r="AAI20" s="305"/>
      <c r="AAJ20" s="305"/>
      <c r="AAK20" s="305"/>
      <c r="AAL20" s="305"/>
      <c r="AAM20" s="305"/>
      <c r="AAN20" s="305"/>
      <c r="AAO20" s="305"/>
      <c r="AAP20" s="305"/>
      <c r="AAQ20" s="305"/>
      <c r="AAR20" s="305"/>
      <c r="AAS20" s="305"/>
      <c r="AAT20" s="305"/>
      <c r="AAU20" s="305"/>
      <c r="AAV20" s="305"/>
      <c r="AAW20" s="305"/>
      <c r="AAX20" s="305"/>
      <c r="AAY20" s="305"/>
      <c r="AAZ20" s="305"/>
      <c r="ABA20" s="305"/>
      <c r="ABB20" s="305"/>
      <c r="ABC20" s="305"/>
      <c r="ABD20" s="305"/>
      <c r="ABE20" s="305"/>
      <c r="ABF20" s="305"/>
      <c r="ABG20" s="305"/>
      <c r="ABH20" s="305"/>
      <c r="ABI20" s="305"/>
      <c r="ABJ20" s="305"/>
      <c r="ABK20" s="305"/>
      <c r="ABL20" s="305"/>
      <c r="ABM20" s="305"/>
      <c r="ABN20" s="305"/>
      <c r="ABO20" s="305"/>
      <c r="ABP20" s="305"/>
      <c r="ABQ20" s="305"/>
      <c r="ABR20" s="305"/>
      <c r="ABS20" s="305"/>
      <c r="ABT20" s="305"/>
      <c r="ABU20" s="305"/>
      <c r="ABV20" s="305"/>
      <c r="ABW20" s="305"/>
      <c r="ABX20" s="305"/>
      <c r="ABY20" s="305"/>
      <c r="ABZ20" s="305"/>
      <c r="ACA20" s="305"/>
      <c r="ACB20" s="305"/>
      <c r="ACC20" s="305"/>
      <c r="ACD20" s="305"/>
      <c r="ACE20" s="305"/>
      <c r="ACF20" s="305"/>
      <c r="ACG20" s="305"/>
      <c r="ACH20" s="305"/>
      <c r="ACI20" s="305"/>
      <c r="ACJ20" s="305"/>
      <c r="ACK20" s="305"/>
      <c r="ACL20" s="305"/>
      <c r="ACM20" s="305"/>
      <c r="ACN20" s="305"/>
      <c r="ACO20" s="305"/>
      <c r="ACP20" s="305"/>
      <c r="ACQ20" s="305"/>
      <c r="ACR20" s="305"/>
      <c r="ACS20" s="305"/>
      <c r="ACT20" s="305"/>
      <c r="ACU20" s="305"/>
      <c r="ACV20" s="305"/>
      <c r="ACW20" s="305"/>
      <c r="ACX20" s="305"/>
      <c r="ACY20" s="305"/>
      <c r="ACZ20" s="305"/>
      <c r="ADA20" s="305"/>
      <c r="ADB20" s="305"/>
      <c r="ADC20" s="305"/>
      <c r="ADD20" s="305"/>
      <c r="ADE20" s="305"/>
      <c r="ADF20" s="305"/>
      <c r="ADG20" s="305"/>
      <c r="ADH20" s="305"/>
      <c r="ADI20" s="305"/>
      <c r="ADJ20" s="305"/>
      <c r="ADK20" s="305"/>
      <c r="ADL20" s="305"/>
      <c r="ADM20" s="305"/>
      <c r="ADN20" s="305"/>
      <c r="ADO20" s="305"/>
      <c r="ADP20" s="305"/>
      <c r="ADQ20" s="305"/>
      <c r="ADR20" s="305"/>
      <c r="ADS20" s="305"/>
      <c r="ADT20" s="305"/>
      <c r="ADU20" s="305"/>
      <c r="ADV20" s="305"/>
      <c r="ADW20" s="305"/>
      <c r="ADX20" s="305"/>
      <c r="ADY20" s="305"/>
      <c r="ADZ20" s="305"/>
      <c r="AEA20" s="305"/>
      <c r="AEB20" s="305"/>
      <c r="AEC20" s="305"/>
      <c r="AED20" s="305"/>
      <c r="AEE20" s="305"/>
      <c r="AEF20" s="305"/>
      <c r="AEG20" s="305"/>
      <c r="AEH20" s="305"/>
      <c r="AEI20" s="305"/>
      <c r="AEJ20" s="305"/>
      <c r="AEK20" s="305"/>
      <c r="AEL20" s="305"/>
      <c r="AEM20" s="305"/>
      <c r="AEN20" s="305"/>
      <c r="AEO20" s="305"/>
      <c r="AEP20" s="305"/>
      <c r="AEQ20" s="305"/>
      <c r="AER20" s="305"/>
      <c r="AES20" s="305"/>
      <c r="AET20" s="305"/>
      <c r="AEU20" s="305"/>
      <c r="AEV20" s="305"/>
      <c r="AEW20" s="305"/>
      <c r="AEX20" s="305"/>
      <c r="AEY20" s="305"/>
      <c r="AEZ20" s="305"/>
      <c r="AFA20" s="305"/>
      <c r="AFB20" s="305"/>
      <c r="AFC20" s="305"/>
      <c r="AFD20" s="305"/>
      <c r="AFE20" s="305"/>
      <c r="AFF20" s="305"/>
      <c r="AFG20" s="305"/>
      <c r="AFH20" s="305"/>
      <c r="AFI20" s="305"/>
      <c r="AFJ20" s="305"/>
      <c r="AFK20" s="305"/>
      <c r="AFL20" s="305"/>
      <c r="AFM20" s="305"/>
      <c r="AFN20" s="305"/>
      <c r="AFO20" s="305"/>
      <c r="AFP20" s="305"/>
      <c r="AFQ20" s="305"/>
      <c r="AFR20" s="305"/>
      <c r="AFS20" s="305"/>
      <c r="AFT20" s="305"/>
      <c r="AFU20" s="305"/>
      <c r="AFV20" s="305"/>
      <c r="AFW20" s="305"/>
      <c r="AFX20" s="305"/>
      <c r="AFY20" s="305"/>
      <c r="AFZ20" s="305"/>
      <c r="AGA20" s="305"/>
      <c r="AGB20" s="305"/>
      <c r="AGC20" s="305"/>
      <c r="AGD20" s="305"/>
      <c r="AGE20" s="305"/>
      <c r="AGF20" s="305"/>
      <c r="AGG20" s="305"/>
      <c r="AGH20" s="305"/>
      <c r="AGI20" s="305"/>
      <c r="AGJ20" s="305"/>
      <c r="AGK20" s="305"/>
      <c r="AGL20" s="305"/>
      <c r="AGM20" s="305"/>
      <c r="AGN20" s="305"/>
      <c r="AGO20" s="305"/>
      <c r="AGP20" s="305"/>
      <c r="AGQ20" s="305"/>
      <c r="AGR20" s="305"/>
      <c r="AGS20" s="305"/>
      <c r="AGT20" s="305"/>
      <c r="AGU20" s="305"/>
      <c r="AGV20" s="305"/>
      <c r="AGW20" s="305"/>
      <c r="AGX20" s="305"/>
      <c r="AGY20" s="305"/>
      <c r="AGZ20" s="305"/>
      <c r="AHA20" s="305"/>
      <c r="AHB20" s="305"/>
      <c r="AHC20" s="305"/>
      <c r="AHD20" s="305"/>
      <c r="AHE20" s="305"/>
      <c r="AHF20" s="305"/>
      <c r="AHG20" s="305"/>
      <c r="AHH20" s="305"/>
      <c r="AHI20" s="305"/>
      <c r="AHJ20" s="305"/>
      <c r="AHK20" s="305"/>
      <c r="AHL20" s="305"/>
      <c r="AHM20" s="305"/>
      <c r="AHN20" s="305"/>
      <c r="AHO20" s="305"/>
      <c r="AHP20" s="305"/>
      <c r="AHQ20" s="305"/>
      <c r="AHR20" s="305"/>
      <c r="AHS20" s="305"/>
      <c r="AHT20" s="305"/>
      <c r="AHU20" s="305"/>
      <c r="AHV20" s="305"/>
      <c r="AHW20" s="305"/>
      <c r="AHX20" s="305"/>
      <c r="AHY20" s="305"/>
      <c r="AHZ20" s="305"/>
      <c r="AIA20" s="305"/>
      <c r="AIB20" s="305"/>
      <c r="AIC20" s="305"/>
      <c r="AID20" s="305"/>
      <c r="AIE20" s="305"/>
      <c r="AIF20" s="305"/>
      <c r="AIG20" s="305"/>
      <c r="AIH20" s="305"/>
      <c r="AII20" s="305"/>
      <c r="AIJ20" s="305"/>
      <c r="AIK20" s="305"/>
      <c r="AIL20" s="305"/>
      <c r="AIM20" s="305"/>
      <c r="AIN20" s="305"/>
      <c r="AIO20" s="305"/>
      <c r="AIP20" s="305"/>
      <c r="AIQ20" s="305"/>
      <c r="AIR20" s="305"/>
      <c r="AIS20" s="305"/>
      <c r="AIT20" s="305"/>
      <c r="AIU20" s="305"/>
      <c r="AIV20" s="305"/>
      <c r="AIW20" s="305"/>
      <c r="AIX20" s="305"/>
      <c r="AIY20" s="305"/>
      <c r="AIZ20" s="305"/>
      <c r="AJA20" s="305"/>
      <c r="AJB20" s="305"/>
      <c r="AJC20" s="305"/>
      <c r="AJD20" s="305"/>
      <c r="AJE20" s="305"/>
      <c r="AJF20" s="305"/>
      <c r="AJG20" s="305"/>
      <c r="AJH20" s="305"/>
      <c r="AJI20" s="305"/>
      <c r="AJJ20" s="305"/>
      <c r="AJK20" s="305"/>
      <c r="AJL20" s="305"/>
      <c r="AJM20" s="305"/>
      <c r="AJN20" s="305"/>
      <c r="AJO20" s="305"/>
      <c r="AJP20" s="305"/>
      <c r="AJQ20" s="305"/>
      <c r="AJR20" s="305"/>
      <c r="AJS20" s="305"/>
      <c r="AJT20" s="305"/>
      <c r="AJU20" s="305"/>
      <c r="AJV20" s="305"/>
      <c r="AJW20" s="305"/>
      <c r="AJX20" s="305"/>
      <c r="AJY20" s="305"/>
      <c r="AJZ20" s="305"/>
      <c r="AKA20" s="305"/>
      <c r="AKB20" s="305"/>
      <c r="AKC20" s="305"/>
      <c r="AKD20" s="305"/>
      <c r="AKE20" s="305"/>
      <c r="AKF20" s="305"/>
      <c r="AKG20" s="305"/>
      <c r="AKH20" s="305"/>
      <c r="AKI20" s="305"/>
      <c r="AKJ20" s="305"/>
      <c r="AKK20" s="305"/>
      <c r="AKL20" s="305"/>
      <c r="AKM20" s="305"/>
      <c r="AKN20" s="305"/>
      <c r="AKO20" s="305"/>
      <c r="AKP20" s="305"/>
      <c r="AKQ20" s="305"/>
      <c r="AKR20" s="305"/>
      <c r="AKS20" s="305"/>
      <c r="AKT20" s="305"/>
      <c r="AKU20" s="305"/>
      <c r="AKV20" s="305"/>
      <c r="AKW20" s="305"/>
      <c r="AKX20" s="305"/>
      <c r="AKY20" s="305"/>
      <c r="AKZ20" s="305"/>
      <c r="ALA20" s="305"/>
      <c r="ALB20" s="305"/>
      <c r="ALC20" s="305"/>
      <c r="ALD20" s="305"/>
      <c r="ALE20" s="305"/>
      <c r="ALF20" s="305"/>
      <c r="ALG20" s="305"/>
      <c r="ALH20" s="305"/>
      <c r="ALI20" s="305"/>
      <c r="ALJ20" s="305"/>
      <c r="ALK20" s="305"/>
      <c r="ALL20" s="305"/>
      <c r="ALM20" s="305"/>
      <c r="ALN20" s="305"/>
      <c r="ALO20" s="305"/>
      <c r="ALP20" s="305"/>
      <c r="ALQ20" s="305"/>
      <c r="ALR20" s="305"/>
      <c r="ALS20" s="305"/>
      <c r="ALT20" s="305"/>
      <c r="ALU20" s="305"/>
      <c r="ALV20" s="305"/>
      <c r="ALW20" s="305"/>
      <c r="ALX20" s="305"/>
      <c r="ALY20" s="305"/>
      <c r="ALZ20" s="305"/>
      <c r="AMA20" s="305"/>
      <c r="AMB20" s="305"/>
      <c r="AMC20" s="305"/>
      <c r="AMD20" s="305"/>
      <c r="AME20" s="305"/>
      <c r="AMF20" s="305"/>
      <c r="AMG20" s="305"/>
      <c r="AMH20" s="305"/>
      <c r="AMI20" s="305"/>
      <c r="AMJ20" s="305"/>
      <c r="AMK20" s="305"/>
      <c r="AML20" s="305"/>
      <c r="AMM20" s="305"/>
      <c r="AMN20" s="305"/>
      <c r="AMO20" s="305"/>
      <c r="AMP20" s="305"/>
      <c r="AMQ20" s="305"/>
      <c r="AMR20" s="305"/>
      <c r="AMS20" s="305"/>
      <c r="AMT20" s="305"/>
      <c r="AMU20" s="305"/>
      <c r="AMV20" s="305"/>
      <c r="AMW20" s="305"/>
      <c r="AMX20" s="305"/>
      <c r="AMY20" s="305"/>
      <c r="AMZ20" s="305"/>
      <c r="ANA20" s="305"/>
      <c r="ANB20" s="305"/>
      <c r="ANC20" s="305"/>
      <c r="AND20" s="305"/>
      <c r="ANE20" s="305"/>
      <c r="ANF20" s="305"/>
      <c r="ANG20" s="305"/>
      <c r="ANH20" s="305"/>
      <c r="ANI20" s="305"/>
      <c r="ANJ20" s="305"/>
      <c r="ANK20" s="305"/>
      <c r="ANL20" s="305"/>
      <c r="ANM20" s="305"/>
      <c r="ANN20" s="305"/>
      <c r="ANO20" s="305"/>
      <c r="ANP20" s="305"/>
      <c r="ANQ20" s="305"/>
      <c r="ANR20" s="305"/>
      <c r="ANS20" s="305"/>
      <c r="ANT20" s="305"/>
      <c r="ANU20" s="305"/>
      <c r="ANV20" s="305"/>
      <c r="ANW20" s="305"/>
      <c r="ANX20" s="305"/>
      <c r="ANY20" s="305"/>
      <c r="ANZ20" s="305"/>
      <c r="AOA20" s="305"/>
      <c r="AOB20" s="305"/>
      <c r="AOC20" s="305"/>
      <c r="AOD20" s="305"/>
      <c r="AOE20" s="305"/>
      <c r="AOF20" s="305"/>
      <c r="AOG20" s="305"/>
      <c r="AOH20" s="305"/>
      <c r="AOI20" s="305"/>
      <c r="AOJ20" s="305"/>
      <c r="AOK20" s="305"/>
      <c r="AOL20" s="305"/>
      <c r="AOM20" s="305"/>
      <c r="AON20" s="305"/>
      <c r="AOO20" s="305"/>
      <c r="AOP20" s="305"/>
      <c r="AOQ20" s="305"/>
      <c r="AOR20" s="305"/>
      <c r="AOS20" s="305"/>
      <c r="AOT20" s="305"/>
      <c r="AOU20" s="305"/>
      <c r="AOV20" s="305"/>
      <c r="AOW20" s="305"/>
      <c r="AOX20" s="305"/>
      <c r="AOY20" s="305"/>
      <c r="AOZ20" s="305"/>
      <c r="APA20" s="305"/>
      <c r="APB20" s="305"/>
      <c r="APC20" s="305"/>
      <c r="APD20" s="305"/>
      <c r="APE20" s="305"/>
      <c r="APF20" s="305"/>
      <c r="APG20" s="305"/>
      <c r="APH20" s="305"/>
      <c r="API20" s="305"/>
      <c r="APJ20" s="305"/>
      <c r="APK20" s="305"/>
      <c r="APL20" s="305"/>
      <c r="APM20" s="305"/>
      <c r="APN20" s="305"/>
      <c r="APO20" s="305"/>
      <c r="APP20" s="305"/>
      <c r="APQ20" s="305"/>
      <c r="APR20" s="305"/>
      <c r="APS20" s="305"/>
      <c r="APT20" s="305"/>
      <c r="APU20" s="305"/>
      <c r="APV20" s="305"/>
      <c r="APW20" s="305"/>
      <c r="APX20" s="305"/>
      <c r="APY20" s="305"/>
      <c r="APZ20" s="305"/>
      <c r="AQA20" s="305"/>
      <c r="AQB20" s="305"/>
      <c r="AQC20" s="305"/>
      <c r="AQD20" s="305"/>
      <c r="AQE20" s="305"/>
      <c r="AQF20" s="305"/>
      <c r="AQG20" s="305"/>
      <c r="AQH20" s="305"/>
      <c r="AQI20" s="305"/>
      <c r="AQJ20" s="305"/>
      <c r="AQK20" s="305"/>
      <c r="AQL20" s="305"/>
      <c r="AQM20" s="305"/>
      <c r="AQN20" s="305"/>
      <c r="AQO20" s="305"/>
      <c r="AQP20" s="305"/>
      <c r="AQQ20" s="305"/>
      <c r="AQR20" s="305"/>
      <c r="AQS20" s="305"/>
      <c r="AQT20" s="305"/>
      <c r="AQU20" s="305"/>
      <c r="AQV20" s="305"/>
      <c r="AQW20" s="305"/>
      <c r="AQX20" s="305"/>
      <c r="AQY20" s="305"/>
      <c r="AQZ20" s="305"/>
      <c r="ARA20" s="305"/>
      <c r="ARB20" s="305"/>
      <c r="ARC20" s="305"/>
      <c r="ARD20" s="305"/>
      <c r="ARE20" s="305"/>
      <c r="ARF20" s="305"/>
      <c r="ARG20" s="305"/>
      <c r="ARH20" s="305"/>
      <c r="ARI20" s="305"/>
      <c r="ARJ20" s="305"/>
      <c r="ARK20" s="305"/>
      <c r="ARL20" s="305"/>
      <c r="ARM20" s="305"/>
      <c r="ARN20" s="305"/>
      <c r="ARO20" s="305"/>
      <c r="ARP20" s="305"/>
      <c r="ARQ20" s="305"/>
      <c r="ARR20" s="305"/>
      <c r="ARS20" s="305"/>
      <c r="ART20" s="305"/>
      <c r="ARU20" s="305"/>
      <c r="ARV20" s="305"/>
      <c r="ARW20" s="305"/>
      <c r="ARX20" s="305"/>
      <c r="ARY20" s="305"/>
      <c r="ARZ20" s="305"/>
      <c r="ASA20" s="305"/>
      <c r="ASB20" s="305"/>
      <c r="ASC20" s="305"/>
      <c r="ASD20" s="305"/>
      <c r="ASE20" s="305"/>
      <c r="ASF20" s="305"/>
      <c r="ASG20" s="305"/>
      <c r="ASH20" s="305"/>
      <c r="ASI20" s="305"/>
      <c r="ASJ20" s="305"/>
      <c r="ASK20" s="305"/>
      <c r="ASL20" s="305"/>
      <c r="ASM20" s="305"/>
      <c r="ASN20" s="305"/>
      <c r="ASO20" s="305"/>
      <c r="ASP20" s="305"/>
      <c r="ASQ20" s="305"/>
      <c r="ASR20" s="305"/>
      <c r="ASS20" s="305"/>
      <c r="AST20" s="305"/>
      <c r="ASU20" s="305"/>
      <c r="ASV20" s="305"/>
      <c r="ASW20" s="305"/>
      <c r="ASX20" s="305"/>
      <c r="ASY20" s="305"/>
      <c r="ASZ20" s="305"/>
      <c r="ATA20" s="305"/>
      <c r="ATB20" s="305"/>
      <c r="ATC20" s="305"/>
      <c r="ATD20" s="305"/>
      <c r="ATE20" s="305"/>
      <c r="ATF20" s="305"/>
      <c r="ATG20" s="305"/>
      <c r="ATH20" s="305"/>
      <c r="ATI20" s="305"/>
      <c r="ATJ20" s="305"/>
      <c r="ATK20" s="305"/>
      <c r="ATL20" s="305"/>
      <c r="ATM20" s="305"/>
      <c r="ATN20" s="305"/>
      <c r="ATO20" s="305"/>
      <c r="ATP20" s="305"/>
      <c r="ATQ20" s="305"/>
      <c r="ATR20" s="305"/>
      <c r="ATS20" s="305"/>
      <c r="ATT20" s="305"/>
      <c r="ATU20" s="305"/>
      <c r="ATV20" s="305"/>
      <c r="ATW20" s="305"/>
      <c r="ATX20" s="305"/>
      <c r="ATY20" s="305"/>
      <c r="ATZ20" s="305"/>
      <c r="AUA20" s="305"/>
      <c r="AUB20" s="305"/>
      <c r="AUC20" s="305"/>
      <c r="AUD20" s="305"/>
      <c r="AUE20" s="305"/>
      <c r="AUF20" s="305"/>
      <c r="AUG20" s="305"/>
      <c r="AUH20" s="305"/>
      <c r="AUI20" s="305"/>
      <c r="AUJ20" s="305"/>
      <c r="AUK20" s="305"/>
      <c r="AUL20" s="305"/>
      <c r="AUM20" s="305"/>
      <c r="AUN20" s="305"/>
      <c r="AUO20" s="305"/>
      <c r="AUP20" s="305"/>
      <c r="AUQ20" s="305"/>
      <c r="AUR20" s="305"/>
      <c r="AUS20" s="305"/>
      <c r="AUT20" s="305"/>
      <c r="AUU20" s="305"/>
      <c r="AUV20" s="305"/>
      <c r="AUW20" s="305"/>
      <c r="AUX20" s="305"/>
      <c r="AUY20" s="305"/>
      <c r="AUZ20" s="305"/>
      <c r="AVA20" s="305"/>
      <c r="AVB20" s="305"/>
      <c r="AVC20" s="305"/>
      <c r="AVD20" s="305"/>
      <c r="AVE20" s="305"/>
      <c r="AVF20" s="305"/>
      <c r="AVG20" s="305"/>
      <c r="AVH20" s="305"/>
      <c r="AVI20" s="305"/>
      <c r="AVJ20" s="305"/>
      <c r="AVK20" s="305"/>
      <c r="AVL20" s="305"/>
      <c r="AVM20" s="305"/>
      <c r="AVN20" s="305"/>
      <c r="AVO20" s="305"/>
      <c r="AVP20" s="305"/>
      <c r="AVQ20" s="305"/>
      <c r="AVR20" s="305"/>
      <c r="AVS20" s="305"/>
      <c r="AVT20" s="305"/>
      <c r="AVU20" s="305"/>
      <c r="AVV20" s="305"/>
      <c r="AVW20" s="305"/>
      <c r="AVX20" s="305"/>
      <c r="AVY20" s="305"/>
      <c r="AVZ20" s="305"/>
      <c r="AWA20" s="305"/>
      <c r="AWB20" s="305"/>
      <c r="AWC20" s="305"/>
      <c r="AWD20" s="305"/>
      <c r="AWE20" s="305"/>
      <c r="AWF20" s="305"/>
      <c r="AWG20" s="305"/>
      <c r="AWH20" s="305"/>
      <c r="AWI20" s="305"/>
      <c r="AWJ20" s="305"/>
      <c r="AWK20" s="305"/>
      <c r="AWL20" s="305"/>
      <c r="AWM20" s="305"/>
      <c r="AWN20" s="305"/>
      <c r="AWO20" s="305"/>
      <c r="AWP20" s="305"/>
      <c r="AWQ20" s="305"/>
      <c r="AWR20" s="305"/>
      <c r="AWS20" s="305"/>
      <c r="AWT20" s="305"/>
      <c r="AWU20" s="305"/>
      <c r="AWV20" s="305"/>
      <c r="AWW20" s="305"/>
      <c r="AWX20" s="305"/>
      <c r="AWY20" s="305"/>
      <c r="AWZ20" s="305"/>
      <c r="AXA20" s="305"/>
      <c r="AXB20" s="305"/>
      <c r="AXC20" s="305"/>
      <c r="AXD20" s="305"/>
      <c r="AXE20" s="305"/>
      <c r="AXF20" s="305"/>
      <c r="AXG20" s="305"/>
      <c r="AXH20" s="305"/>
      <c r="AXI20" s="305"/>
      <c r="AXJ20" s="305"/>
      <c r="AXK20" s="305"/>
      <c r="AXL20" s="305"/>
      <c r="AXM20" s="305"/>
      <c r="AXN20" s="305"/>
      <c r="AXO20" s="305"/>
      <c r="AXP20" s="305"/>
      <c r="AXQ20" s="305"/>
      <c r="AXR20" s="305"/>
      <c r="AXS20" s="305"/>
      <c r="AXT20" s="305"/>
      <c r="AXU20" s="305"/>
      <c r="AXV20" s="305"/>
      <c r="AXW20" s="305"/>
      <c r="AXX20" s="305"/>
      <c r="AXY20" s="305"/>
      <c r="AXZ20" s="305"/>
      <c r="AYA20" s="305"/>
      <c r="AYB20" s="305"/>
      <c r="AYC20" s="305"/>
      <c r="AYD20" s="305"/>
      <c r="AYE20" s="305"/>
      <c r="AYF20" s="305"/>
      <c r="AYG20" s="305"/>
      <c r="AYH20" s="305"/>
      <c r="AYI20" s="305"/>
      <c r="AYJ20" s="305"/>
      <c r="AYK20" s="305"/>
      <c r="AYL20" s="305"/>
      <c r="AYM20" s="305"/>
      <c r="AYN20" s="305"/>
      <c r="AYO20" s="305"/>
      <c r="AYP20" s="305"/>
      <c r="AYQ20" s="305"/>
      <c r="AYR20" s="305"/>
      <c r="AYS20" s="305"/>
      <c r="AYT20" s="305"/>
      <c r="AYU20" s="305"/>
      <c r="AYV20" s="305"/>
      <c r="AYW20" s="305"/>
      <c r="AYX20" s="305"/>
      <c r="AYY20" s="305"/>
      <c r="AYZ20" s="305"/>
      <c r="AZA20" s="305"/>
      <c r="AZB20" s="305"/>
      <c r="AZC20" s="305"/>
      <c r="AZD20" s="305"/>
      <c r="AZE20" s="305"/>
      <c r="AZF20" s="305"/>
      <c r="AZG20" s="305"/>
      <c r="AZH20" s="305"/>
      <c r="AZI20" s="305"/>
      <c r="AZJ20" s="305"/>
      <c r="AZK20" s="305"/>
      <c r="AZL20" s="305"/>
      <c r="AZM20" s="305"/>
      <c r="AZN20" s="305"/>
      <c r="AZO20" s="305"/>
      <c r="AZP20" s="305"/>
      <c r="AZQ20" s="305"/>
      <c r="AZR20" s="305"/>
      <c r="AZS20" s="305"/>
      <c r="AZT20" s="305"/>
      <c r="AZU20" s="305"/>
      <c r="AZV20" s="305"/>
      <c r="AZW20" s="305"/>
      <c r="AZX20" s="305"/>
      <c r="AZY20" s="305"/>
      <c r="AZZ20" s="305"/>
      <c r="BAA20" s="305"/>
      <c r="BAB20" s="305"/>
      <c r="BAC20" s="305"/>
      <c r="BAD20" s="305"/>
      <c r="BAE20" s="305"/>
      <c r="BAF20" s="305"/>
      <c r="BAG20" s="305"/>
      <c r="BAH20" s="305"/>
      <c r="BAI20" s="305"/>
      <c r="BAJ20" s="305"/>
      <c r="BAK20" s="305"/>
      <c r="BAL20" s="305"/>
      <c r="BAM20" s="305"/>
      <c r="BAN20" s="305"/>
      <c r="BAO20" s="305"/>
      <c r="BAP20" s="305"/>
      <c r="BAQ20" s="305"/>
      <c r="BAR20" s="305"/>
      <c r="BAS20" s="305"/>
      <c r="BAT20" s="305"/>
      <c r="BAU20" s="305"/>
      <c r="BAV20" s="305"/>
      <c r="BAW20" s="305"/>
      <c r="BAX20" s="305"/>
      <c r="BAY20" s="305"/>
      <c r="BAZ20" s="305"/>
      <c r="BBA20" s="305"/>
      <c r="BBB20" s="305"/>
      <c r="BBC20" s="305"/>
      <c r="BBD20" s="305"/>
      <c r="BBE20" s="305"/>
      <c r="BBF20" s="305"/>
      <c r="BBG20" s="305"/>
      <c r="BBH20" s="305"/>
      <c r="BBI20" s="305"/>
      <c r="BBJ20" s="305"/>
      <c r="BBK20" s="305"/>
      <c r="BBL20" s="305"/>
      <c r="BBM20" s="305"/>
      <c r="BBN20" s="305"/>
      <c r="BBO20" s="305"/>
      <c r="BBP20" s="305"/>
      <c r="BBQ20" s="305"/>
      <c r="BBR20" s="305"/>
      <c r="BBS20" s="305"/>
      <c r="BBT20" s="305"/>
      <c r="BBU20" s="305"/>
      <c r="BBV20" s="305"/>
      <c r="BBW20" s="305"/>
      <c r="BBX20" s="305"/>
      <c r="BBY20" s="305"/>
      <c r="BBZ20" s="305"/>
      <c r="BCA20" s="305"/>
      <c r="BCB20" s="305"/>
      <c r="BCC20" s="305"/>
      <c r="BCD20" s="305"/>
      <c r="BCE20" s="305"/>
      <c r="BCF20" s="305"/>
      <c r="BCG20" s="305"/>
      <c r="BCH20" s="305"/>
      <c r="BCI20" s="305"/>
      <c r="BCJ20" s="305"/>
      <c r="BCK20" s="305"/>
      <c r="BCL20" s="305"/>
      <c r="BCM20" s="305"/>
      <c r="BCN20" s="305"/>
      <c r="BCO20" s="305"/>
      <c r="BCP20" s="305"/>
      <c r="BCQ20" s="305"/>
      <c r="BCR20" s="305"/>
      <c r="BCS20" s="305"/>
      <c r="BCT20" s="305"/>
      <c r="BCU20" s="305"/>
      <c r="BCV20" s="305"/>
      <c r="BCW20" s="305"/>
      <c r="BCX20" s="305"/>
      <c r="BCY20" s="305"/>
      <c r="BCZ20" s="305"/>
      <c r="BDA20" s="305"/>
      <c r="BDB20" s="305"/>
      <c r="BDC20" s="305"/>
      <c r="BDD20" s="305"/>
      <c r="BDE20" s="305"/>
      <c r="BDF20" s="305"/>
      <c r="BDG20" s="305"/>
      <c r="BDH20" s="305"/>
      <c r="BDI20" s="305"/>
      <c r="BDJ20" s="305"/>
      <c r="BDK20" s="305"/>
      <c r="BDL20" s="305"/>
      <c r="BDM20" s="305"/>
      <c r="BDN20" s="305"/>
      <c r="BDO20" s="305"/>
      <c r="BDP20" s="305"/>
      <c r="BDQ20" s="305"/>
      <c r="BDR20" s="305"/>
      <c r="BDS20" s="305"/>
      <c r="BDT20" s="305"/>
      <c r="BDU20" s="305"/>
      <c r="BDV20" s="305"/>
      <c r="BDW20" s="305"/>
      <c r="BDX20" s="305"/>
      <c r="BDY20" s="305"/>
      <c r="BDZ20" s="305"/>
      <c r="BEA20" s="305"/>
      <c r="BEB20" s="305"/>
      <c r="BEC20" s="305"/>
      <c r="BED20" s="305"/>
      <c r="BEE20" s="305"/>
      <c r="BEF20" s="305"/>
      <c r="BEG20" s="305"/>
      <c r="BEH20" s="305"/>
      <c r="BEI20" s="305"/>
      <c r="BEJ20" s="305"/>
      <c r="BEK20" s="305"/>
      <c r="BEL20" s="305"/>
      <c r="BEM20" s="305"/>
      <c r="BEN20" s="305"/>
      <c r="BEO20" s="305"/>
      <c r="BEP20" s="305"/>
      <c r="BEQ20" s="305"/>
      <c r="BER20" s="305"/>
      <c r="BES20" s="305"/>
      <c r="BET20" s="305"/>
      <c r="BEU20" s="305"/>
      <c r="BEV20" s="305"/>
      <c r="BEW20" s="305"/>
      <c r="BEX20" s="305"/>
      <c r="BEY20" s="305"/>
      <c r="BEZ20" s="305"/>
      <c r="BFA20" s="305"/>
      <c r="BFB20" s="305"/>
      <c r="BFC20" s="305"/>
      <c r="BFD20" s="305"/>
      <c r="BFE20" s="305"/>
      <c r="BFF20" s="305"/>
      <c r="BFG20" s="305"/>
      <c r="BFH20" s="305"/>
      <c r="BFI20" s="305"/>
      <c r="BFJ20" s="305"/>
      <c r="BFK20" s="305"/>
      <c r="BFL20" s="305"/>
      <c r="BFM20" s="305"/>
      <c r="BFN20" s="305"/>
      <c r="BFO20" s="305"/>
      <c r="BFP20" s="305"/>
      <c r="BFQ20" s="305"/>
      <c r="BFR20" s="305"/>
      <c r="BFS20" s="305"/>
      <c r="BFT20" s="305"/>
      <c r="BFU20" s="305"/>
      <c r="BFV20" s="305"/>
      <c r="BFW20" s="305"/>
      <c r="BFX20" s="305"/>
      <c r="BFY20" s="305"/>
      <c r="BFZ20" s="305"/>
      <c r="BGA20" s="305"/>
      <c r="BGB20" s="305"/>
      <c r="BGC20" s="305"/>
      <c r="BGD20" s="305"/>
      <c r="BGE20" s="305"/>
      <c r="BGF20" s="305"/>
      <c r="BGG20" s="305"/>
      <c r="BGH20" s="305"/>
      <c r="BGI20" s="305"/>
      <c r="BGJ20" s="305"/>
      <c r="BGK20" s="305"/>
      <c r="BGL20" s="305"/>
      <c r="BGM20" s="305"/>
      <c r="BGN20" s="305"/>
      <c r="BGO20" s="305"/>
      <c r="BGP20" s="305"/>
      <c r="BGQ20" s="305"/>
      <c r="BGR20" s="305"/>
      <c r="BGS20" s="305"/>
      <c r="BGT20" s="305"/>
      <c r="BGU20" s="305"/>
      <c r="BGV20" s="305"/>
      <c r="BGW20" s="305"/>
      <c r="BGX20" s="305"/>
      <c r="BGY20" s="305"/>
      <c r="BGZ20" s="305"/>
      <c r="BHA20" s="305"/>
      <c r="BHB20" s="305"/>
      <c r="BHC20" s="305"/>
      <c r="BHD20" s="305"/>
      <c r="BHE20" s="305"/>
      <c r="BHF20" s="305"/>
      <c r="BHG20" s="305"/>
      <c r="BHH20" s="305"/>
      <c r="BHI20" s="305"/>
      <c r="BHJ20" s="305"/>
      <c r="BHK20" s="305"/>
      <c r="BHL20" s="305"/>
      <c r="BHM20" s="305"/>
      <c r="BHN20" s="305"/>
      <c r="BHO20" s="305"/>
      <c r="BHP20" s="305"/>
      <c r="BHQ20" s="305"/>
      <c r="BHR20" s="305"/>
      <c r="BHS20" s="305"/>
      <c r="BHT20" s="305"/>
      <c r="BHU20" s="305"/>
      <c r="BHV20" s="305"/>
      <c r="BHW20" s="305"/>
      <c r="BHX20" s="305"/>
      <c r="BHY20" s="305"/>
      <c r="BHZ20" s="305"/>
      <c r="BIA20" s="305"/>
      <c r="BIB20" s="305"/>
      <c r="BIC20" s="305"/>
      <c r="BID20" s="305"/>
      <c r="BIE20" s="305"/>
      <c r="BIF20" s="305"/>
      <c r="BIG20" s="305"/>
      <c r="BIH20" s="305"/>
      <c r="BII20" s="305"/>
      <c r="BIJ20" s="305"/>
      <c r="BIK20" s="305"/>
      <c r="BIL20" s="305"/>
      <c r="BIM20" s="305"/>
      <c r="BIN20" s="305"/>
      <c r="BIO20" s="305"/>
      <c r="BIP20" s="305"/>
      <c r="BIQ20" s="305"/>
      <c r="BIR20" s="305"/>
      <c r="BIS20" s="305"/>
      <c r="BIT20" s="305"/>
      <c r="BIU20" s="305"/>
      <c r="BIV20" s="305"/>
      <c r="BIW20" s="305"/>
      <c r="BIX20" s="305"/>
      <c r="BIY20" s="305"/>
      <c r="BIZ20" s="305"/>
      <c r="BJA20" s="305"/>
      <c r="BJB20" s="305"/>
      <c r="BJC20" s="305"/>
      <c r="BJD20" s="305"/>
      <c r="BJE20" s="305"/>
      <c r="BJF20" s="305"/>
      <c r="BJG20" s="305"/>
      <c r="BJH20" s="305"/>
      <c r="BJI20" s="305"/>
      <c r="BJJ20" s="305"/>
      <c r="BJK20" s="305"/>
      <c r="BJL20" s="305"/>
      <c r="BJM20" s="305"/>
      <c r="BJN20" s="305"/>
      <c r="BJO20" s="305"/>
      <c r="BJP20" s="305"/>
      <c r="BJQ20" s="305"/>
      <c r="BJR20" s="305"/>
      <c r="BJS20" s="305"/>
      <c r="BJT20" s="305"/>
      <c r="BJU20" s="305"/>
      <c r="BJV20" s="305"/>
      <c r="BJW20" s="305"/>
      <c r="BJX20" s="305"/>
      <c r="BJY20" s="305"/>
      <c r="BJZ20" s="305"/>
      <c r="BKA20" s="305"/>
      <c r="BKB20" s="305"/>
      <c r="BKC20" s="305"/>
      <c r="BKD20" s="305"/>
      <c r="BKE20" s="305"/>
      <c r="BKF20" s="305"/>
      <c r="BKG20" s="305"/>
      <c r="BKH20" s="305"/>
      <c r="BKI20" s="305"/>
      <c r="BKJ20" s="305"/>
      <c r="BKK20" s="305"/>
      <c r="BKL20" s="305"/>
      <c r="BKM20" s="305"/>
      <c r="BKN20" s="305"/>
      <c r="BKO20" s="305"/>
      <c r="BKP20" s="305"/>
      <c r="BKQ20" s="305"/>
      <c r="BKR20" s="305"/>
      <c r="BKS20" s="305"/>
      <c r="BKT20" s="305"/>
      <c r="BKU20" s="305"/>
      <c r="BKV20" s="305"/>
      <c r="BKW20" s="305"/>
      <c r="BKX20" s="305"/>
      <c r="BKY20" s="305"/>
      <c r="BKZ20" s="305"/>
      <c r="BLA20" s="305"/>
      <c r="BLB20" s="305"/>
      <c r="BLC20" s="305"/>
      <c r="BLD20" s="305"/>
      <c r="BLE20" s="305"/>
      <c r="BLF20" s="305"/>
      <c r="BLG20" s="305"/>
      <c r="BLH20" s="305"/>
      <c r="BLI20" s="305"/>
      <c r="BLJ20" s="305"/>
      <c r="BLK20" s="305"/>
      <c r="BLL20" s="305"/>
      <c r="BLM20" s="305"/>
      <c r="BLN20" s="305"/>
      <c r="BLO20" s="305"/>
      <c r="BLP20" s="305"/>
      <c r="BLQ20" s="305"/>
      <c r="BLR20" s="305"/>
      <c r="BLS20" s="305"/>
      <c r="BLT20" s="305"/>
      <c r="BLU20" s="305"/>
      <c r="BLV20" s="305"/>
      <c r="BLW20" s="305"/>
      <c r="BLX20" s="305"/>
      <c r="BLY20" s="305"/>
      <c r="BLZ20" s="305"/>
      <c r="BMA20" s="305"/>
      <c r="BMB20" s="305"/>
      <c r="BMC20" s="305"/>
      <c r="BMD20" s="305"/>
      <c r="BME20" s="305"/>
      <c r="BMF20" s="305"/>
      <c r="BMG20" s="305"/>
      <c r="BMH20" s="305"/>
      <c r="BMI20" s="305"/>
      <c r="BMJ20" s="305"/>
      <c r="BMK20" s="305"/>
      <c r="BML20" s="305"/>
      <c r="BMM20" s="305"/>
      <c r="BMN20" s="305"/>
      <c r="BMO20" s="305"/>
      <c r="BMP20" s="305"/>
      <c r="BMQ20" s="305"/>
      <c r="BMR20" s="305"/>
      <c r="BMS20" s="305"/>
      <c r="BMT20" s="305"/>
      <c r="BMU20" s="305"/>
      <c r="BMV20" s="305"/>
      <c r="BMW20" s="305"/>
      <c r="BMX20" s="305"/>
      <c r="BMY20" s="305"/>
      <c r="BMZ20" s="305"/>
      <c r="BNA20" s="305"/>
      <c r="BNB20" s="305"/>
      <c r="BNC20" s="305"/>
      <c r="BND20" s="305"/>
      <c r="BNE20" s="305"/>
      <c r="BNF20" s="305"/>
      <c r="BNG20" s="305"/>
      <c r="BNH20" s="305"/>
      <c r="BNI20" s="305"/>
      <c r="BNJ20" s="305"/>
      <c r="BNK20" s="305"/>
      <c r="BNL20" s="305"/>
      <c r="BNM20" s="305"/>
      <c r="BNN20" s="305"/>
      <c r="BNO20" s="305"/>
      <c r="BNP20" s="305"/>
      <c r="BNQ20" s="305"/>
      <c r="BNR20" s="305"/>
      <c r="BNS20" s="305"/>
      <c r="BNT20" s="305"/>
      <c r="BNU20" s="305"/>
      <c r="BNV20" s="305"/>
      <c r="BNW20" s="305"/>
      <c r="BNX20" s="305"/>
      <c r="BNY20" s="305"/>
      <c r="BNZ20" s="305"/>
      <c r="BOA20" s="305"/>
      <c r="BOB20" s="305"/>
      <c r="BOC20" s="305"/>
      <c r="BOD20" s="305"/>
      <c r="BOE20" s="305"/>
      <c r="BOF20" s="305"/>
      <c r="BOG20" s="305"/>
      <c r="BOH20" s="305"/>
      <c r="BOI20" s="305"/>
      <c r="BOJ20" s="305"/>
      <c r="BOK20" s="305"/>
      <c r="BOL20" s="305"/>
      <c r="BOM20" s="305"/>
      <c r="BON20" s="305"/>
      <c r="BOO20" s="305"/>
      <c r="BOP20" s="305"/>
      <c r="BOQ20" s="305"/>
      <c r="BOR20" s="305"/>
      <c r="BOS20" s="305"/>
      <c r="BOT20" s="305"/>
      <c r="BOU20" s="305"/>
      <c r="BOV20" s="305"/>
      <c r="BOW20" s="305"/>
      <c r="BOX20" s="305"/>
      <c r="BOY20" s="305"/>
      <c r="BOZ20" s="305"/>
      <c r="BPA20" s="305"/>
      <c r="BPB20" s="305"/>
      <c r="BPC20" s="305"/>
      <c r="BPD20" s="305"/>
      <c r="BPE20" s="305"/>
      <c r="BPF20" s="305"/>
      <c r="BPG20" s="305"/>
      <c r="BPH20" s="305"/>
      <c r="BPI20" s="305"/>
      <c r="BPJ20" s="305"/>
      <c r="BPK20" s="305"/>
      <c r="BPL20" s="305"/>
      <c r="BPM20" s="305"/>
      <c r="BPN20" s="305"/>
      <c r="BPO20" s="305"/>
      <c r="BPP20" s="305"/>
      <c r="BPQ20" s="305"/>
      <c r="BPR20" s="305"/>
      <c r="BPS20" s="305"/>
      <c r="BPT20" s="305"/>
      <c r="BPU20" s="305"/>
      <c r="BPV20" s="305"/>
      <c r="BPW20" s="305"/>
      <c r="BPX20" s="305"/>
      <c r="BPY20" s="305"/>
      <c r="BPZ20" s="305"/>
      <c r="BQA20" s="305"/>
      <c r="BQB20" s="305"/>
      <c r="BQC20" s="305"/>
      <c r="BQD20" s="305"/>
      <c r="BQE20" s="305"/>
      <c r="BQF20" s="305"/>
      <c r="BQG20" s="305"/>
      <c r="BQH20" s="305"/>
      <c r="BQI20" s="305"/>
      <c r="BQJ20" s="305"/>
      <c r="BQK20" s="305"/>
      <c r="BQL20" s="305"/>
      <c r="BQM20" s="305"/>
      <c r="BQN20" s="305"/>
      <c r="BQO20" s="305"/>
      <c r="BQP20" s="305"/>
      <c r="BQQ20" s="305"/>
      <c r="BQR20" s="305"/>
      <c r="BQS20" s="305"/>
      <c r="BQT20" s="305"/>
      <c r="BQU20" s="305"/>
      <c r="BQV20" s="305"/>
      <c r="BQW20" s="305"/>
      <c r="BQX20" s="305"/>
      <c r="BQY20" s="305"/>
      <c r="BQZ20" s="305"/>
      <c r="BRA20" s="305"/>
      <c r="BRB20" s="305"/>
      <c r="BRC20" s="305"/>
      <c r="BRD20" s="305"/>
      <c r="BRE20" s="305"/>
      <c r="BRF20" s="305"/>
      <c r="BRG20" s="305"/>
      <c r="BRH20" s="305"/>
      <c r="BRI20" s="305"/>
      <c r="BRJ20" s="305"/>
      <c r="BRK20" s="305"/>
      <c r="BRL20" s="305"/>
      <c r="BRM20" s="305"/>
      <c r="BRN20" s="305"/>
      <c r="BRO20" s="305"/>
      <c r="BRP20" s="305"/>
      <c r="BRQ20" s="305"/>
      <c r="BRR20" s="305"/>
      <c r="BRS20" s="305"/>
      <c r="BRT20" s="305"/>
      <c r="BRU20" s="305"/>
      <c r="BRV20" s="305"/>
      <c r="BRW20" s="305"/>
      <c r="BRX20" s="305"/>
      <c r="BRY20" s="305"/>
      <c r="BRZ20" s="305"/>
      <c r="BSA20" s="305"/>
      <c r="BSB20" s="305"/>
      <c r="BSC20" s="305"/>
      <c r="BSD20" s="305"/>
      <c r="BSE20" s="305"/>
      <c r="BSF20" s="305"/>
      <c r="BSG20" s="305"/>
      <c r="BSH20" s="305"/>
      <c r="BSI20" s="305"/>
      <c r="BSJ20" s="305"/>
      <c r="BSK20" s="305"/>
      <c r="BSL20" s="305"/>
      <c r="BSM20" s="305"/>
      <c r="BSN20" s="305"/>
      <c r="BSO20" s="305"/>
      <c r="BSP20" s="305"/>
      <c r="BSQ20" s="305"/>
      <c r="BSR20" s="305"/>
      <c r="BSS20" s="305"/>
      <c r="BST20" s="305"/>
      <c r="BSU20" s="305"/>
      <c r="BSV20" s="305"/>
      <c r="BSW20" s="305"/>
      <c r="BSX20" s="305"/>
      <c r="BSY20" s="305"/>
      <c r="BSZ20" s="305"/>
      <c r="BTA20" s="305"/>
      <c r="BTB20" s="305"/>
      <c r="BTC20" s="305"/>
      <c r="BTD20" s="305"/>
      <c r="BTE20" s="305"/>
      <c r="BTF20" s="305"/>
      <c r="BTG20" s="305"/>
      <c r="BTH20" s="305"/>
      <c r="BTI20" s="305"/>
      <c r="BTJ20" s="305"/>
      <c r="BTK20" s="305"/>
      <c r="BTL20" s="305"/>
      <c r="BTM20" s="305"/>
      <c r="BTN20" s="305"/>
      <c r="BTO20" s="305"/>
      <c r="BTP20" s="305"/>
      <c r="BTQ20" s="305"/>
      <c r="BTR20" s="305"/>
      <c r="BTS20" s="305"/>
      <c r="BTT20" s="305"/>
      <c r="BTU20" s="305"/>
      <c r="BTV20" s="305"/>
      <c r="BTW20" s="305"/>
      <c r="BTX20" s="305"/>
      <c r="BTY20" s="305"/>
      <c r="BTZ20" s="305"/>
      <c r="BUA20" s="305"/>
      <c r="BUB20" s="305"/>
      <c r="BUC20" s="305"/>
      <c r="BUD20" s="305"/>
      <c r="BUE20" s="305"/>
      <c r="BUF20" s="305"/>
      <c r="BUG20" s="305"/>
      <c r="BUH20" s="305"/>
      <c r="BUI20" s="305"/>
      <c r="BUJ20" s="305"/>
      <c r="BUK20" s="305"/>
      <c r="BUL20" s="305"/>
      <c r="BUM20" s="305"/>
      <c r="BUN20" s="305"/>
      <c r="BUO20" s="305"/>
      <c r="BUP20" s="305"/>
      <c r="BUQ20" s="305"/>
      <c r="BUR20" s="305"/>
      <c r="BUS20" s="305"/>
      <c r="BUT20" s="305"/>
      <c r="BUU20" s="305"/>
      <c r="BUV20" s="305"/>
      <c r="BUW20" s="305"/>
      <c r="BUX20" s="305"/>
      <c r="BUY20" s="305"/>
      <c r="BUZ20" s="305"/>
      <c r="BVA20" s="305"/>
      <c r="BVB20" s="305"/>
      <c r="BVC20" s="305"/>
      <c r="BVD20" s="305"/>
      <c r="BVE20" s="305"/>
      <c r="BVF20" s="305"/>
      <c r="BVG20" s="305"/>
      <c r="BVH20" s="305"/>
      <c r="BVI20" s="305"/>
      <c r="BVJ20" s="305"/>
      <c r="BVK20" s="305"/>
      <c r="BVL20" s="305"/>
      <c r="BVM20" s="305"/>
      <c r="BVN20" s="305"/>
      <c r="BVO20" s="305"/>
      <c r="BVP20" s="305"/>
      <c r="BVQ20" s="305"/>
      <c r="BVR20" s="305"/>
      <c r="BVS20" s="305"/>
      <c r="BVT20" s="305"/>
      <c r="BVU20" s="305"/>
      <c r="BVV20" s="305"/>
      <c r="BVW20" s="305"/>
      <c r="BVX20" s="305"/>
      <c r="BVY20" s="305"/>
      <c r="BVZ20" s="305"/>
      <c r="BWA20" s="305"/>
      <c r="BWB20" s="305"/>
      <c r="BWC20" s="305"/>
      <c r="BWD20" s="305"/>
      <c r="BWE20" s="305"/>
      <c r="BWF20" s="305"/>
      <c r="BWG20" s="305"/>
      <c r="BWH20" s="305"/>
      <c r="BWI20" s="305"/>
      <c r="BWJ20" s="305"/>
      <c r="BWK20" s="305"/>
      <c r="BWL20" s="305"/>
      <c r="BWM20" s="305"/>
      <c r="BWN20" s="305"/>
      <c r="BWO20" s="305"/>
      <c r="BWP20" s="305"/>
      <c r="BWQ20" s="305"/>
      <c r="BWR20" s="305"/>
      <c r="BWS20" s="305"/>
      <c r="BWT20" s="305"/>
      <c r="BWU20" s="305"/>
      <c r="BWV20" s="305"/>
      <c r="BWW20" s="305"/>
      <c r="BWX20" s="305"/>
      <c r="BWY20" s="305"/>
      <c r="BWZ20" s="305"/>
      <c r="BXA20" s="305"/>
      <c r="BXB20" s="305"/>
      <c r="BXC20" s="305"/>
      <c r="BXD20" s="305"/>
      <c r="BXE20" s="305"/>
      <c r="BXF20" s="305"/>
      <c r="BXG20" s="305"/>
      <c r="BXH20" s="305"/>
      <c r="BXI20" s="305"/>
      <c r="BXJ20" s="305"/>
      <c r="BXK20" s="305"/>
      <c r="BXL20" s="305"/>
      <c r="BXM20" s="305"/>
      <c r="BXN20" s="305"/>
      <c r="BXO20" s="305"/>
      <c r="BXP20" s="305"/>
      <c r="BXQ20" s="305"/>
      <c r="BXR20" s="305"/>
      <c r="BXS20" s="305"/>
      <c r="BXT20" s="305"/>
      <c r="BXU20" s="305"/>
      <c r="BXV20" s="305"/>
      <c r="BXW20" s="305"/>
      <c r="BXX20" s="305"/>
      <c r="BXY20" s="305"/>
      <c r="BXZ20" s="305"/>
      <c r="BYA20" s="305"/>
      <c r="BYB20" s="305"/>
      <c r="BYC20" s="305"/>
      <c r="BYD20" s="305"/>
      <c r="BYE20" s="305"/>
      <c r="BYF20" s="305"/>
      <c r="BYG20" s="305"/>
      <c r="BYH20" s="305"/>
      <c r="BYI20" s="305"/>
      <c r="BYJ20" s="305"/>
      <c r="BYK20" s="305"/>
      <c r="BYL20" s="305"/>
      <c r="BYM20" s="305"/>
      <c r="BYN20" s="305"/>
      <c r="BYO20" s="305"/>
      <c r="BYP20" s="305"/>
      <c r="BYQ20" s="305"/>
    </row>
    <row r="21" spans="1:2019" s="301" customFormat="1" ht="15" hidden="1" customHeight="1" x14ac:dyDescent="0.3">
      <c r="A21" s="631"/>
      <c r="B21" s="631"/>
      <c r="C21" s="631"/>
      <c r="D21" s="631"/>
      <c r="E21" s="631"/>
      <c r="F21" s="631"/>
      <c r="G21" s="282" t="s">
        <v>715</v>
      </c>
      <c r="H21" s="670"/>
      <c r="I21" s="671"/>
      <c r="J21" s="671"/>
      <c r="K21" s="671"/>
      <c r="L21" s="303"/>
      <c r="M21" s="631"/>
      <c r="N21" s="631"/>
      <c r="O21" s="631"/>
      <c r="P21" s="631"/>
      <c r="Q21" s="305"/>
      <c r="R21" s="305"/>
      <c r="S21" s="306"/>
      <c r="T21" s="306"/>
      <c r="U21" s="305"/>
      <c r="V21" s="305"/>
      <c r="W21" s="305"/>
      <c r="X21" s="305"/>
      <c r="Y21" s="305"/>
      <c r="Z21" s="305"/>
      <c r="AA21" s="305"/>
      <c r="AB21" s="282"/>
      <c r="AC21" s="282" t="s">
        <v>733</v>
      </c>
      <c r="AD21" s="493" t="s">
        <v>1879</v>
      </c>
      <c r="AE21" s="311"/>
      <c r="AF21" s="311"/>
      <c r="AG21" s="310"/>
      <c r="AH21" s="311"/>
      <c r="AI21" s="311"/>
      <c r="AJ21" s="311"/>
      <c r="AK21" s="311"/>
      <c r="AL21" s="631"/>
      <c r="AM21" s="631"/>
      <c r="AN21" s="631"/>
      <c r="AO21" s="631"/>
      <c r="AP21" s="631"/>
      <c r="AQ21" s="631"/>
      <c r="AR21" s="305"/>
      <c r="AS21" s="305"/>
      <c r="AT21" s="305"/>
      <c r="AU21" s="305"/>
      <c r="AV21" s="305"/>
      <c r="AW21" s="305"/>
      <c r="AX21" s="305"/>
      <c r="AY21" s="305"/>
      <c r="AZ21" s="305"/>
      <c r="BA21" s="305"/>
      <c r="BB21" s="305"/>
      <c r="BC21" s="305"/>
      <c r="BD21" s="305"/>
      <c r="BE21" s="305"/>
      <c r="BF21" s="305"/>
      <c r="BG21" s="305"/>
      <c r="BH21" s="305"/>
      <c r="BI21" s="305"/>
      <c r="BJ21" s="305"/>
      <c r="BK21" s="305"/>
      <c r="BL21" s="305"/>
      <c r="BM21" s="305"/>
      <c r="BN21" s="305"/>
      <c r="BO21" s="305"/>
      <c r="BP21" s="305"/>
      <c r="BQ21" s="305"/>
      <c r="BR21" s="305"/>
      <c r="BS21" s="305"/>
      <c r="BT21" s="305"/>
      <c r="BU21" s="305"/>
      <c r="BV21" s="305"/>
      <c r="BW21" s="305"/>
      <c r="BX21" s="305"/>
      <c r="BY21" s="305"/>
      <c r="BZ21" s="305"/>
      <c r="CA21" s="305"/>
      <c r="CB21" s="305"/>
      <c r="CC21" s="305"/>
      <c r="CD21" s="305"/>
      <c r="CE21" s="305"/>
      <c r="CF21" s="305"/>
      <c r="CG21" s="305"/>
      <c r="CH21" s="305"/>
      <c r="CI21" s="305"/>
      <c r="CJ21" s="305"/>
      <c r="CK21" s="305"/>
      <c r="CL21" s="305"/>
      <c r="CM21" s="305"/>
      <c r="CN21" s="305"/>
      <c r="CO21" s="305"/>
      <c r="CP21" s="305"/>
      <c r="CQ21" s="305"/>
      <c r="CR21" s="305"/>
      <c r="CS21" s="305"/>
      <c r="CT21" s="305"/>
      <c r="CU21" s="305"/>
      <c r="CV21" s="305"/>
      <c r="CW21" s="305"/>
      <c r="CX21" s="305"/>
      <c r="CY21" s="305"/>
      <c r="CZ21" s="305"/>
      <c r="DA21" s="305"/>
      <c r="DB21" s="305"/>
      <c r="DC21" s="305"/>
      <c r="DD21" s="305"/>
      <c r="DE21" s="305"/>
      <c r="DF21" s="305"/>
      <c r="DG21" s="305"/>
      <c r="DH21" s="305"/>
      <c r="DI21" s="305"/>
      <c r="DJ21" s="305"/>
      <c r="DK21" s="305"/>
      <c r="DL21" s="305"/>
      <c r="DM21" s="305"/>
      <c r="DN21" s="305"/>
      <c r="DO21" s="305"/>
      <c r="DP21" s="305"/>
      <c r="DQ21" s="305"/>
      <c r="DR21" s="305"/>
      <c r="DS21" s="305"/>
      <c r="DT21" s="305"/>
      <c r="DU21" s="305"/>
      <c r="DV21" s="305"/>
      <c r="DW21" s="305"/>
      <c r="DX21" s="305"/>
      <c r="DY21" s="305"/>
      <c r="DZ21" s="305"/>
      <c r="EA21" s="305"/>
      <c r="EB21" s="305"/>
      <c r="EC21" s="305"/>
      <c r="ED21" s="305"/>
      <c r="EE21" s="305"/>
      <c r="EF21" s="305"/>
      <c r="EG21" s="305"/>
      <c r="EH21" s="305"/>
      <c r="EI21" s="305"/>
      <c r="EJ21" s="305"/>
      <c r="EK21" s="305"/>
      <c r="EL21" s="305"/>
      <c r="EM21" s="305"/>
      <c r="EN21" s="305"/>
      <c r="EO21" s="305"/>
      <c r="EP21" s="305"/>
      <c r="EQ21" s="305"/>
      <c r="ER21" s="305"/>
      <c r="ES21" s="305"/>
      <c r="ET21" s="305"/>
      <c r="EU21" s="305"/>
      <c r="EV21" s="305"/>
      <c r="EW21" s="305"/>
      <c r="EX21" s="305"/>
      <c r="EY21" s="305"/>
      <c r="EZ21" s="305"/>
      <c r="FA21" s="305"/>
      <c r="FB21" s="305"/>
      <c r="FC21" s="305"/>
      <c r="FD21" s="305"/>
      <c r="FE21" s="305"/>
      <c r="FF21" s="305"/>
      <c r="FG21" s="305"/>
      <c r="FH21" s="305"/>
      <c r="FI21" s="305"/>
      <c r="FJ21" s="305"/>
      <c r="FK21" s="305"/>
      <c r="FL21" s="305"/>
      <c r="FM21" s="305"/>
      <c r="FN21" s="305"/>
      <c r="FO21" s="305"/>
      <c r="FP21" s="305"/>
      <c r="FQ21" s="305"/>
      <c r="FR21" s="305"/>
      <c r="FS21" s="305"/>
      <c r="FT21" s="305"/>
      <c r="FU21" s="305"/>
      <c r="FV21" s="305"/>
      <c r="FW21" s="305"/>
      <c r="FX21" s="305"/>
      <c r="FY21" s="305"/>
      <c r="FZ21" s="305"/>
      <c r="GA21" s="305"/>
      <c r="GB21" s="305"/>
      <c r="GC21" s="305"/>
      <c r="GD21" s="305"/>
      <c r="GE21" s="305"/>
      <c r="GF21" s="305"/>
      <c r="GG21" s="305"/>
      <c r="GH21" s="305"/>
      <c r="GI21" s="305"/>
      <c r="GJ21" s="305"/>
      <c r="GK21" s="305"/>
      <c r="GL21" s="305"/>
      <c r="GM21" s="305"/>
      <c r="GN21" s="305"/>
      <c r="GO21" s="305"/>
      <c r="GP21" s="305"/>
      <c r="GQ21" s="305"/>
      <c r="GR21" s="305"/>
      <c r="GS21" s="305"/>
      <c r="GT21" s="305"/>
      <c r="GU21" s="305"/>
      <c r="GV21" s="305"/>
      <c r="GW21" s="305"/>
      <c r="GX21" s="305"/>
      <c r="GY21" s="305"/>
      <c r="GZ21" s="305"/>
      <c r="HA21" s="305"/>
      <c r="HB21" s="305"/>
      <c r="HC21" s="305"/>
      <c r="HD21" s="305"/>
      <c r="HE21" s="305"/>
      <c r="HF21" s="305"/>
      <c r="HG21" s="305"/>
      <c r="HH21" s="305"/>
      <c r="HI21" s="305"/>
      <c r="HJ21" s="305"/>
      <c r="HK21" s="305"/>
      <c r="HL21" s="305"/>
      <c r="HM21" s="305"/>
      <c r="HN21" s="305"/>
      <c r="HO21" s="305"/>
      <c r="HP21" s="305"/>
      <c r="HQ21" s="305"/>
      <c r="HR21" s="305"/>
      <c r="HS21" s="305"/>
      <c r="HT21" s="305"/>
      <c r="HU21" s="305"/>
      <c r="HV21" s="305"/>
      <c r="HW21" s="305"/>
      <c r="HX21" s="305"/>
      <c r="HY21" s="305"/>
      <c r="HZ21" s="305"/>
      <c r="IA21" s="305"/>
      <c r="IB21" s="305"/>
      <c r="IC21" s="305"/>
      <c r="ID21" s="305"/>
      <c r="IE21" s="305"/>
      <c r="IF21" s="305"/>
      <c r="IG21" s="305"/>
      <c r="IH21" s="305"/>
      <c r="II21" s="305"/>
      <c r="IJ21" s="305"/>
      <c r="IK21" s="305"/>
      <c r="IL21" s="305"/>
      <c r="IM21" s="305"/>
      <c r="IN21" s="305"/>
      <c r="IO21" s="305"/>
      <c r="IP21" s="305"/>
      <c r="IQ21" s="305"/>
      <c r="IR21" s="305"/>
      <c r="IS21" s="305"/>
      <c r="IT21" s="305"/>
      <c r="IU21" s="305"/>
      <c r="IV21" s="305"/>
      <c r="IW21" s="305"/>
      <c r="IX21" s="305"/>
      <c r="IY21" s="305"/>
      <c r="IZ21" s="305"/>
      <c r="JA21" s="305"/>
      <c r="JB21" s="305"/>
      <c r="JC21" s="305"/>
      <c r="JD21" s="305"/>
      <c r="JE21" s="305"/>
      <c r="JF21" s="305"/>
      <c r="JG21" s="305"/>
      <c r="JH21" s="305"/>
      <c r="JI21" s="305"/>
      <c r="JJ21" s="305"/>
      <c r="JK21" s="305"/>
      <c r="JL21" s="305"/>
      <c r="JM21" s="305"/>
      <c r="JN21" s="305"/>
      <c r="JO21" s="305"/>
      <c r="JP21" s="305"/>
      <c r="JQ21" s="305"/>
      <c r="JR21" s="305"/>
      <c r="JS21" s="305"/>
      <c r="JT21" s="305"/>
      <c r="JU21" s="305"/>
      <c r="JV21" s="305"/>
      <c r="JW21" s="305"/>
      <c r="JX21" s="305"/>
      <c r="JY21" s="305"/>
      <c r="JZ21" s="305"/>
      <c r="KA21" s="305"/>
      <c r="KB21" s="305"/>
      <c r="KC21" s="305"/>
      <c r="KD21" s="305"/>
      <c r="KE21" s="305"/>
      <c r="KF21" s="305"/>
      <c r="KG21" s="305"/>
      <c r="KH21" s="305"/>
      <c r="KI21" s="305"/>
      <c r="KJ21" s="305"/>
      <c r="KK21" s="305"/>
      <c r="KL21" s="305"/>
      <c r="KM21" s="305"/>
      <c r="KN21" s="305"/>
      <c r="KO21" s="305"/>
      <c r="KP21" s="305"/>
      <c r="KQ21" s="305"/>
      <c r="KR21" s="305"/>
      <c r="KS21" s="305"/>
      <c r="KT21" s="305"/>
      <c r="KU21" s="305"/>
      <c r="KV21" s="305"/>
      <c r="KW21" s="305"/>
      <c r="KX21" s="305"/>
      <c r="KY21" s="305"/>
      <c r="KZ21" s="305"/>
      <c r="LA21" s="305"/>
      <c r="LB21" s="305"/>
      <c r="LC21" s="305"/>
      <c r="LD21" s="305"/>
      <c r="LE21" s="305"/>
      <c r="LF21" s="305"/>
      <c r="LG21" s="305"/>
      <c r="LH21" s="305"/>
      <c r="LI21" s="305"/>
      <c r="LJ21" s="305"/>
      <c r="LK21" s="305"/>
      <c r="LL21" s="305"/>
      <c r="LM21" s="305"/>
      <c r="LN21" s="305"/>
      <c r="LO21" s="305"/>
      <c r="LP21" s="305"/>
      <c r="LQ21" s="305"/>
      <c r="LR21" s="305"/>
      <c r="LS21" s="305"/>
      <c r="LT21" s="305"/>
      <c r="LU21" s="305"/>
      <c r="LV21" s="305"/>
      <c r="LW21" s="305"/>
      <c r="LX21" s="305"/>
      <c r="LY21" s="305"/>
      <c r="LZ21" s="305"/>
      <c r="MA21" s="305"/>
      <c r="MB21" s="305"/>
      <c r="MC21" s="305"/>
      <c r="MD21" s="305"/>
      <c r="ME21" s="305"/>
      <c r="MF21" s="305"/>
      <c r="MG21" s="305"/>
      <c r="MH21" s="305"/>
      <c r="MI21" s="305"/>
      <c r="MJ21" s="305"/>
      <c r="MK21" s="305"/>
      <c r="ML21" s="305"/>
      <c r="MM21" s="305"/>
      <c r="MN21" s="305"/>
      <c r="MO21" s="305"/>
      <c r="MP21" s="305"/>
      <c r="MQ21" s="305"/>
      <c r="MR21" s="305"/>
      <c r="MS21" s="305"/>
      <c r="MT21" s="305"/>
      <c r="MU21" s="305"/>
      <c r="MV21" s="305"/>
      <c r="MW21" s="305"/>
      <c r="MX21" s="305"/>
      <c r="MY21" s="305"/>
      <c r="MZ21" s="305"/>
      <c r="NA21" s="305"/>
      <c r="NB21" s="305"/>
      <c r="NC21" s="305"/>
      <c r="ND21" s="305"/>
      <c r="NE21" s="305"/>
      <c r="NF21" s="305"/>
      <c r="NG21" s="305"/>
      <c r="NH21" s="305"/>
      <c r="NI21" s="305"/>
      <c r="NJ21" s="305"/>
      <c r="NK21" s="305"/>
      <c r="NL21" s="305"/>
      <c r="NM21" s="305"/>
      <c r="NN21" s="305"/>
      <c r="NO21" s="305"/>
      <c r="NP21" s="305"/>
      <c r="NQ21" s="305"/>
      <c r="NR21" s="305"/>
      <c r="NS21" s="305"/>
      <c r="NT21" s="305"/>
      <c r="NU21" s="305"/>
      <c r="NV21" s="305"/>
      <c r="NW21" s="305"/>
      <c r="NX21" s="305"/>
      <c r="NY21" s="305"/>
      <c r="NZ21" s="305"/>
      <c r="OA21" s="305"/>
      <c r="OB21" s="305"/>
      <c r="OC21" s="305"/>
      <c r="OD21" s="305"/>
      <c r="OE21" s="305"/>
      <c r="OF21" s="305"/>
      <c r="OG21" s="305"/>
      <c r="OH21" s="305"/>
      <c r="OI21" s="305"/>
      <c r="OJ21" s="305"/>
      <c r="OK21" s="305"/>
      <c r="OL21" s="305"/>
      <c r="OM21" s="305"/>
      <c r="ON21" s="305"/>
      <c r="OO21" s="305"/>
      <c r="OP21" s="305"/>
      <c r="OQ21" s="305"/>
      <c r="OR21" s="305"/>
      <c r="OS21" s="305"/>
      <c r="OT21" s="305"/>
      <c r="OU21" s="305"/>
      <c r="OV21" s="305"/>
      <c r="OW21" s="305"/>
      <c r="OX21" s="305"/>
      <c r="OY21" s="305"/>
      <c r="OZ21" s="305"/>
      <c r="PA21" s="305"/>
      <c r="PB21" s="305"/>
      <c r="PC21" s="305"/>
      <c r="PD21" s="305"/>
      <c r="PE21" s="305"/>
      <c r="PF21" s="305"/>
      <c r="PG21" s="305"/>
      <c r="PH21" s="305"/>
      <c r="PI21" s="305"/>
      <c r="PJ21" s="305"/>
      <c r="PK21" s="305"/>
      <c r="PL21" s="305"/>
      <c r="PM21" s="305"/>
      <c r="PN21" s="305"/>
      <c r="PO21" s="305"/>
      <c r="PP21" s="305"/>
      <c r="PQ21" s="305"/>
      <c r="PR21" s="305"/>
      <c r="PS21" s="305"/>
      <c r="PT21" s="305"/>
      <c r="PU21" s="305"/>
      <c r="PV21" s="305"/>
      <c r="PW21" s="305"/>
      <c r="PX21" s="305"/>
      <c r="PY21" s="305"/>
      <c r="PZ21" s="305"/>
      <c r="QA21" s="305"/>
      <c r="QB21" s="305"/>
      <c r="QC21" s="305"/>
      <c r="QD21" s="305"/>
      <c r="QE21" s="305"/>
      <c r="QF21" s="305"/>
      <c r="QG21" s="305"/>
      <c r="QH21" s="305"/>
      <c r="QI21" s="305"/>
      <c r="QJ21" s="305"/>
      <c r="QK21" s="305"/>
      <c r="QL21" s="305"/>
      <c r="QM21" s="305"/>
      <c r="QN21" s="305"/>
      <c r="QO21" s="305"/>
      <c r="QP21" s="305"/>
      <c r="QQ21" s="305"/>
      <c r="QR21" s="305"/>
      <c r="QS21" s="305"/>
      <c r="QT21" s="305"/>
      <c r="QU21" s="305"/>
      <c r="QV21" s="305"/>
      <c r="QW21" s="305"/>
      <c r="QX21" s="305"/>
      <c r="QY21" s="305"/>
      <c r="QZ21" s="305"/>
      <c r="RA21" s="305"/>
      <c r="RB21" s="305"/>
      <c r="RC21" s="305"/>
      <c r="RD21" s="305"/>
      <c r="RE21" s="305"/>
      <c r="RF21" s="305"/>
      <c r="RG21" s="305"/>
      <c r="RH21" s="305"/>
      <c r="RI21" s="305"/>
      <c r="RJ21" s="305"/>
      <c r="RK21" s="305"/>
      <c r="RL21" s="305"/>
      <c r="RM21" s="305"/>
      <c r="RN21" s="305"/>
      <c r="RO21" s="305"/>
      <c r="RP21" s="305"/>
      <c r="RQ21" s="305"/>
      <c r="RR21" s="305"/>
      <c r="RS21" s="305"/>
      <c r="RT21" s="305"/>
      <c r="RU21" s="305"/>
      <c r="RV21" s="305"/>
      <c r="RW21" s="305"/>
      <c r="RX21" s="305"/>
      <c r="RY21" s="305"/>
      <c r="RZ21" s="305"/>
      <c r="SA21" s="305"/>
      <c r="SB21" s="305"/>
      <c r="SC21" s="305"/>
      <c r="SD21" s="305"/>
      <c r="SE21" s="305"/>
      <c r="SF21" s="305"/>
      <c r="SG21" s="305"/>
      <c r="SH21" s="305"/>
      <c r="SI21" s="305"/>
      <c r="SJ21" s="305"/>
      <c r="SK21" s="305"/>
      <c r="SL21" s="305"/>
      <c r="SM21" s="305"/>
      <c r="SN21" s="305"/>
      <c r="SO21" s="305"/>
      <c r="SP21" s="305"/>
      <c r="SQ21" s="305"/>
      <c r="SR21" s="305"/>
      <c r="SS21" s="305"/>
      <c r="ST21" s="305"/>
      <c r="SU21" s="305"/>
      <c r="SV21" s="305"/>
      <c r="SW21" s="305"/>
      <c r="SX21" s="305"/>
      <c r="SY21" s="305"/>
      <c r="SZ21" s="305"/>
      <c r="TA21" s="305"/>
      <c r="TB21" s="305"/>
      <c r="TC21" s="305"/>
      <c r="TD21" s="305"/>
      <c r="TE21" s="305"/>
      <c r="TF21" s="305"/>
      <c r="TG21" s="305"/>
      <c r="TH21" s="305"/>
      <c r="TI21" s="305"/>
      <c r="TJ21" s="305"/>
      <c r="TK21" s="305"/>
      <c r="TL21" s="305"/>
      <c r="TM21" s="305"/>
      <c r="TN21" s="305"/>
      <c r="TO21" s="305"/>
      <c r="TP21" s="305"/>
      <c r="TQ21" s="305"/>
      <c r="TR21" s="305"/>
      <c r="TS21" s="305"/>
      <c r="TT21" s="305"/>
      <c r="TU21" s="305"/>
      <c r="TV21" s="305"/>
      <c r="TW21" s="305"/>
      <c r="TX21" s="305"/>
      <c r="TY21" s="305"/>
      <c r="TZ21" s="305"/>
      <c r="UA21" s="305"/>
      <c r="UB21" s="305"/>
      <c r="UC21" s="305"/>
      <c r="UD21" s="305"/>
      <c r="UE21" s="305"/>
      <c r="UF21" s="305"/>
      <c r="UG21" s="305"/>
      <c r="UH21" s="305"/>
      <c r="UI21" s="305"/>
      <c r="UJ21" s="305"/>
      <c r="UK21" s="305"/>
      <c r="UL21" s="305"/>
      <c r="UM21" s="305"/>
      <c r="UN21" s="305"/>
      <c r="UO21" s="305"/>
      <c r="UP21" s="305"/>
      <c r="UQ21" s="305"/>
      <c r="UR21" s="305"/>
      <c r="US21" s="305"/>
      <c r="UT21" s="305"/>
      <c r="UU21" s="305"/>
      <c r="UV21" s="305"/>
      <c r="UW21" s="305"/>
      <c r="UX21" s="305"/>
      <c r="UY21" s="305"/>
      <c r="UZ21" s="305"/>
      <c r="VA21" s="305"/>
      <c r="VB21" s="305"/>
      <c r="VC21" s="305"/>
      <c r="VD21" s="305"/>
      <c r="VE21" s="305"/>
      <c r="VF21" s="305"/>
      <c r="VG21" s="305"/>
      <c r="VH21" s="305"/>
      <c r="VI21" s="305"/>
      <c r="VJ21" s="305"/>
      <c r="VK21" s="305"/>
      <c r="VL21" s="305"/>
      <c r="VM21" s="305"/>
      <c r="VN21" s="305"/>
      <c r="VO21" s="305"/>
      <c r="VP21" s="305"/>
      <c r="VQ21" s="305"/>
      <c r="VR21" s="305"/>
      <c r="VS21" s="305"/>
      <c r="VT21" s="305"/>
      <c r="VU21" s="305"/>
      <c r="VV21" s="305"/>
      <c r="VW21" s="305"/>
      <c r="VX21" s="305"/>
      <c r="VY21" s="305"/>
      <c r="VZ21" s="305"/>
      <c r="WA21" s="305"/>
      <c r="WB21" s="305"/>
      <c r="WC21" s="305"/>
      <c r="WD21" s="305"/>
      <c r="WE21" s="305"/>
      <c r="WF21" s="305"/>
      <c r="WG21" s="305"/>
      <c r="WH21" s="305"/>
      <c r="WI21" s="305"/>
      <c r="WJ21" s="305"/>
      <c r="WK21" s="305"/>
      <c r="WL21" s="305"/>
      <c r="WM21" s="305"/>
      <c r="WN21" s="305"/>
      <c r="WO21" s="305"/>
      <c r="WP21" s="305"/>
      <c r="WQ21" s="305"/>
      <c r="WR21" s="305"/>
      <c r="WS21" s="305"/>
      <c r="WT21" s="305"/>
      <c r="WU21" s="305"/>
      <c r="WV21" s="305"/>
      <c r="WW21" s="305"/>
      <c r="WX21" s="305"/>
      <c r="WY21" s="305"/>
      <c r="WZ21" s="305"/>
      <c r="XA21" s="305"/>
      <c r="XB21" s="305"/>
      <c r="XC21" s="305"/>
      <c r="XD21" s="305"/>
      <c r="XE21" s="305"/>
      <c r="XF21" s="305"/>
      <c r="XG21" s="305"/>
      <c r="XH21" s="305"/>
      <c r="XI21" s="305"/>
      <c r="XJ21" s="305"/>
      <c r="XK21" s="305"/>
      <c r="XL21" s="305"/>
      <c r="XM21" s="305"/>
      <c r="XN21" s="305"/>
      <c r="XO21" s="305"/>
      <c r="XP21" s="305"/>
      <c r="XQ21" s="305"/>
      <c r="XR21" s="305"/>
      <c r="XS21" s="305"/>
      <c r="XT21" s="305"/>
      <c r="XU21" s="305"/>
      <c r="XV21" s="305"/>
      <c r="XW21" s="305"/>
      <c r="XX21" s="305"/>
      <c r="XY21" s="305"/>
      <c r="XZ21" s="305"/>
      <c r="YA21" s="305"/>
      <c r="YB21" s="305"/>
      <c r="YC21" s="305"/>
      <c r="YD21" s="305"/>
      <c r="YE21" s="305"/>
      <c r="YF21" s="305"/>
      <c r="YG21" s="305"/>
      <c r="YH21" s="305"/>
      <c r="YI21" s="305"/>
      <c r="YJ21" s="305"/>
      <c r="YK21" s="305"/>
      <c r="YL21" s="305"/>
      <c r="YM21" s="305"/>
      <c r="YN21" s="305"/>
      <c r="YO21" s="305"/>
      <c r="YP21" s="305"/>
      <c r="YQ21" s="305"/>
      <c r="YR21" s="305"/>
      <c r="YS21" s="305"/>
      <c r="YT21" s="305"/>
      <c r="YU21" s="305"/>
      <c r="YV21" s="305"/>
      <c r="YW21" s="305"/>
      <c r="YX21" s="305"/>
      <c r="YY21" s="305"/>
      <c r="YZ21" s="305"/>
      <c r="ZA21" s="305"/>
      <c r="ZB21" s="305"/>
      <c r="ZC21" s="305"/>
      <c r="ZD21" s="305"/>
      <c r="ZE21" s="305"/>
      <c r="ZF21" s="305"/>
      <c r="ZG21" s="305"/>
      <c r="ZH21" s="305"/>
      <c r="ZI21" s="305"/>
      <c r="ZJ21" s="305"/>
      <c r="ZK21" s="305"/>
      <c r="ZL21" s="305"/>
      <c r="ZM21" s="305"/>
      <c r="ZN21" s="305"/>
      <c r="ZO21" s="305"/>
      <c r="ZP21" s="305"/>
      <c r="ZQ21" s="305"/>
      <c r="ZR21" s="305"/>
      <c r="ZS21" s="305"/>
      <c r="ZT21" s="305"/>
      <c r="ZU21" s="305"/>
      <c r="ZV21" s="305"/>
      <c r="ZW21" s="305"/>
      <c r="ZX21" s="305"/>
      <c r="ZY21" s="305"/>
      <c r="ZZ21" s="305"/>
      <c r="AAA21" s="305"/>
      <c r="AAB21" s="305"/>
      <c r="AAC21" s="305"/>
      <c r="AAD21" s="305"/>
      <c r="AAE21" s="305"/>
      <c r="AAF21" s="305"/>
      <c r="AAG21" s="305"/>
      <c r="AAH21" s="305"/>
      <c r="AAI21" s="305"/>
      <c r="AAJ21" s="305"/>
      <c r="AAK21" s="305"/>
      <c r="AAL21" s="305"/>
      <c r="AAM21" s="305"/>
      <c r="AAN21" s="305"/>
      <c r="AAO21" s="305"/>
      <c r="AAP21" s="305"/>
      <c r="AAQ21" s="305"/>
      <c r="AAR21" s="305"/>
      <c r="AAS21" s="305"/>
      <c r="AAT21" s="305"/>
      <c r="AAU21" s="305"/>
      <c r="AAV21" s="305"/>
      <c r="AAW21" s="305"/>
      <c r="AAX21" s="305"/>
      <c r="AAY21" s="305"/>
      <c r="AAZ21" s="305"/>
      <c r="ABA21" s="305"/>
      <c r="ABB21" s="305"/>
      <c r="ABC21" s="305"/>
      <c r="ABD21" s="305"/>
      <c r="ABE21" s="305"/>
      <c r="ABF21" s="305"/>
      <c r="ABG21" s="305"/>
      <c r="ABH21" s="305"/>
      <c r="ABI21" s="305"/>
      <c r="ABJ21" s="305"/>
      <c r="ABK21" s="305"/>
      <c r="ABL21" s="305"/>
      <c r="ABM21" s="305"/>
      <c r="ABN21" s="305"/>
      <c r="ABO21" s="305"/>
      <c r="ABP21" s="305"/>
      <c r="ABQ21" s="305"/>
      <c r="ABR21" s="305"/>
      <c r="ABS21" s="305"/>
      <c r="ABT21" s="305"/>
      <c r="ABU21" s="305"/>
      <c r="ABV21" s="305"/>
      <c r="ABW21" s="305"/>
      <c r="ABX21" s="305"/>
      <c r="ABY21" s="305"/>
      <c r="ABZ21" s="305"/>
      <c r="ACA21" s="305"/>
      <c r="ACB21" s="305"/>
      <c r="ACC21" s="305"/>
      <c r="ACD21" s="305"/>
      <c r="ACE21" s="305"/>
      <c r="ACF21" s="305"/>
      <c r="ACG21" s="305"/>
      <c r="ACH21" s="305"/>
      <c r="ACI21" s="305"/>
      <c r="ACJ21" s="305"/>
      <c r="ACK21" s="305"/>
      <c r="ACL21" s="305"/>
      <c r="ACM21" s="305"/>
      <c r="ACN21" s="305"/>
      <c r="ACO21" s="305"/>
      <c r="ACP21" s="305"/>
      <c r="ACQ21" s="305"/>
      <c r="ACR21" s="305"/>
      <c r="ACS21" s="305"/>
      <c r="ACT21" s="305"/>
      <c r="ACU21" s="305"/>
      <c r="ACV21" s="305"/>
      <c r="ACW21" s="305"/>
      <c r="ACX21" s="305"/>
      <c r="ACY21" s="305"/>
      <c r="ACZ21" s="305"/>
      <c r="ADA21" s="305"/>
      <c r="ADB21" s="305"/>
      <c r="ADC21" s="305"/>
      <c r="ADD21" s="305"/>
      <c r="ADE21" s="305"/>
      <c r="ADF21" s="305"/>
      <c r="ADG21" s="305"/>
      <c r="ADH21" s="305"/>
      <c r="ADI21" s="305"/>
      <c r="ADJ21" s="305"/>
      <c r="ADK21" s="305"/>
      <c r="ADL21" s="305"/>
      <c r="ADM21" s="305"/>
      <c r="ADN21" s="305"/>
      <c r="ADO21" s="305"/>
      <c r="ADP21" s="305"/>
      <c r="ADQ21" s="305"/>
      <c r="ADR21" s="305"/>
      <c r="ADS21" s="305"/>
      <c r="ADT21" s="305"/>
      <c r="ADU21" s="305"/>
      <c r="ADV21" s="305"/>
      <c r="ADW21" s="305"/>
      <c r="ADX21" s="305"/>
      <c r="ADY21" s="305"/>
      <c r="ADZ21" s="305"/>
      <c r="AEA21" s="305"/>
      <c r="AEB21" s="305"/>
      <c r="AEC21" s="305"/>
      <c r="AED21" s="305"/>
      <c r="AEE21" s="305"/>
      <c r="AEF21" s="305"/>
      <c r="AEG21" s="305"/>
      <c r="AEH21" s="305"/>
      <c r="AEI21" s="305"/>
      <c r="AEJ21" s="305"/>
      <c r="AEK21" s="305"/>
      <c r="AEL21" s="305"/>
      <c r="AEM21" s="305"/>
      <c r="AEN21" s="305"/>
      <c r="AEO21" s="305"/>
      <c r="AEP21" s="305"/>
      <c r="AEQ21" s="305"/>
      <c r="AER21" s="305"/>
      <c r="AES21" s="305"/>
      <c r="AET21" s="305"/>
      <c r="AEU21" s="305"/>
      <c r="AEV21" s="305"/>
      <c r="AEW21" s="305"/>
      <c r="AEX21" s="305"/>
      <c r="AEY21" s="305"/>
      <c r="AEZ21" s="305"/>
      <c r="AFA21" s="305"/>
      <c r="AFB21" s="305"/>
      <c r="AFC21" s="305"/>
      <c r="AFD21" s="305"/>
      <c r="AFE21" s="305"/>
      <c r="AFF21" s="305"/>
      <c r="AFG21" s="305"/>
      <c r="AFH21" s="305"/>
      <c r="AFI21" s="305"/>
      <c r="AFJ21" s="305"/>
      <c r="AFK21" s="305"/>
      <c r="AFL21" s="305"/>
      <c r="AFM21" s="305"/>
      <c r="AFN21" s="305"/>
      <c r="AFO21" s="305"/>
      <c r="AFP21" s="305"/>
      <c r="AFQ21" s="305"/>
      <c r="AFR21" s="305"/>
      <c r="AFS21" s="305"/>
      <c r="AFT21" s="305"/>
      <c r="AFU21" s="305"/>
      <c r="AFV21" s="305"/>
      <c r="AFW21" s="305"/>
      <c r="AFX21" s="305"/>
      <c r="AFY21" s="305"/>
      <c r="AFZ21" s="305"/>
      <c r="AGA21" s="305"/>
      <c r="AGB21" s="305"/>
      <c r="AGC21" s="305"/>
      <c r="AGD21" s="305"/>
      <c r="AGE21" s="305"/>
      <c r="AGF21" s="305"/>
      <c r="AGG21" s="305"/>
      <c r="AGH21" s="305"/>
      <c r="AGI21" s="305"/>
      <c r="AGJ21" s="305"/>
      <c r="AGK21" s="305"/>
      <c r="AGL21" s="305"/>
      <c r="AGM21" s="305"/>
      <c r="AGN21" s="305"/>
      <c r="AGO21" s="305"/>
      <c r="AGP21" s="305"/>
      <c r="AGQ21" s="305"/>
      <c r="AGR21" s="305"/>
      <c r="AGS21" s="305"/>
      <c r="AGT21" s="305"/>
      <c r="AGU21" s="305"/>
      <c r="AGV21" s="305"/>
      <c r="AGW21" s="305"/>
      <c r="AGX21" s="305"/>
      <c r="AGY21" s="305"/>
      <c r="AGZ21" s="305"/>
      <c r="AHA21" s="305"/>
      <c r="AHB21" s="305"/>
      <c r="AHC21" s="305"/>
      <c r="AHD21" s="305"/>
      <c r="AHE21" s="305"/>
      <c r="AHF21" s="305"/>
      <c r="AHG21" s="305"/>
      <c r="AHH21" s="305"/>
      <c r="AHI21" s="305"/>
      <c r="AHJ21" s="305"/>
      <c r="AHK21" s="305"/>
      <c r="AHL21" s="305"/>
      <c r="AHM21" s="305"/>
      <c r="AHN21" s="305"/>
      <c r="AHO21" s="305"/>
      <c r="AHP21" s="305"/>
      <c r="AHQ21" s="305"/>
      <c r="AHR21" s="305"/>
      <c r="AHS21" s="305"/>
      <c r="AHT21" s="305"/>
      <c r="AHU21" s="305"/>
      <c r="AHV21" s="305"/>
      <c r="AHW21" s="305"/>
      <c r="AHX21" s="305"/>
      <c r="AHY21" s="305"/>
      <c r="AHZ21" s="305"/>
      <c r="AIA21" s="305"/>
      <c r="AIB21" s="305"/>
      <c r="AIC21" s="305"/>
      <c r="AID21" s="305"/>
      <c r="AIE21" s="305"/>
      <c r="AIF21" s="305"/>
      <c r="AIG21" s="305"/>
      <c r="AIH21" s="305"/>
      <c r="AII21" s="305"/>
      <c r="AIJ21" s="305"/>
      <c r="AIK21" s="305"/>
      <c r="AIL21" s="305"/>
      <c r="AIM21" s="305"/>
      <c r="AIN21" s="305"/>
      <c r="AIO21" s="305"/>
      <c r="AIP21" s="305"/>
      <c r="AIQ21" s="305"/>
      <c r="AIR21" s="305"/>
      <c r="AIS21" s="305"/>
      <c r="AIT21" s="305"/>
      <c r="AIU21" s="305"/>
      <c r="AIV21" s="305"/>
      <c r="AIW21" s="305"/>
      <c r="AIX21" s="305"/>
      <c r="AIY21" s="305"/>
      <c r="AIZ21" s="305"/>
      <c r="AJA21" s="305"/>
      <c r="AJB21" s="305"/>
      <c r="AJC21" s="305"/>
      <c r="AJD21" s="305"/>
      <c r="AJE21" s="305"/>
      <c r="AJF21" s="305"/>
      <c r="AJG21" s="305"/>
      <c r="AJH21" s="305"/>
      <c r="AJI21" s="305"/>
      <c r="AJJ21" s="305"/>
      <c r="AJK21" s="305"/>
      <c r="AJL21" s="305"/>
      <c r="AJM21" s="305"/>
      <c r="AJN21" s="305"/>
      <c r="AJO21" s="305"/>
      <c r="AJP21" s="305"/>
      <c r="AJQ21" s="305"/>
      <c r="AJR21" s="305"/>
      <c r="AJS21" s="305"/>
      <c r="AJT21" s="305"/>
      <c r="AJU21" s="305"/>
      <c r="AJV21" s="305"/>
      <c r="AJW21" s="305"/>
      <c r="AJX21" s="305"/>
      <c r="AJY21" s="305"/>
      <c r="AJZ21" s="305"/>
      <c r="AKA21" s="305"/>
      <c r="AKB21" s="305"/>
      <c r="AKC21" s="305"/>
      <c r="AKD21" s="305"/>
      <c r="AKE21" s="305"/>
      <c r="AKF21" s="305"/>
      <c r="AKG21" s="305"/>
      <c r="AKH21" s="305"/>
      <c r="AKI21" s="305"/>
      <c r="AKJ21" s="305"/>
      <c r="AKK21" s="305"/>
      <c r="AKL21" s="305"/>
      <c r="AKM21" s="305"/>
      <c r="AKN21" s="305"/>
      <c r="AKO21" s="305"/>
      <c r="AKP21" s="305"/>
      <c r="AKQ21" s="305"/>
      <c r="AKR21" s="305"/>
      <c r="AKS21" s="305"/>
      <c r="AKT21" s="305"/>
      <c r="AKU21" s="305"/>
      <c r="AKV21" s="305"/>
      <c r="AKW21" s="305"/>
      <c r="AKX21" s="305"/>
      <c r="AKY21" s="305"/>
      <c r="AKZ21" s="305"/>
      <c r="ALA21" s="305"/>
      <c r="ALB21" s="305"/>
      <c r="ALC21" s="305"/>
      <c r="ALD21" s="305"/>
      <c r="ALE21" s="305"/>
      <c r="ALF21" s="305"/>
      <c r="ALG21" s="305"/>
      <c r="ALH21" s="305"/>
      <c r="ALI21" s="305"/>
      <c r="ALJ21" s="305"/>
      <c r="ALK21" s="305"/>
      <c r="ALL21" s="305"/>
      <c r="ALM21" s="305"/>
      <c r="ALN21" s="305"/>
      <c r="ALO21" s="305"/>
      <c r="ALP21" s="305"/>
      <c r="ALQ21" s="305"/>
      <c r="ALR21" s="305"/>
      <c r="ALS21" s="305"/>
      <c r="ALT21" s="305"/>
      <c r="ALU21" s="305"/>
      <c r="ALV21" s="305"/>
      <c r="ALW21" s="305"/>
      <c r="ALX21" s="305"/>
      <c r="ALY21" s="305"/>
      <c r="ALZ21" s="305"/>
      <c r="AMA21" s="305"/>
      <c r="AMB21" s="305"/>
      <c r="AMC21" s="305"/>
      <c r="AMD21" s="305"/>
      <c r="AME21" s="305"/>
      <c r="AMF21" s="305"/>
      <c r="AMG21" s="305"/>
      <c r="AMH21" s="305"/>
      <c r="AMI21" s="305"/>
      <c r="AMJ21" s="305"/>
      <c r="AMK21" s="305"/>
      <c r="AML21" s="305"/>
      <c r="AMM21" s="305"/>
      <c r="AMN21" s="305"/>
      <c r="AMO21" s="305"/>
      <c r="AMP21" s="305"/>
      <c r="AMQ21" s="305"/>
      <c r="AMR21" s="305"/>
      <c r="AMS21" s="305"/>
      <c r="AMT21" s="305"/>
      <c r="AMU21" s="305"/>
      <c r="AMV21" s="305"/>
      <c r="AMW21" s="305"/>
      <c r="AMX21" s="305"/>
      <c r="AMY21" s="305"/>
      <c r="AMZ21" s="305"/>
      <c r="ANA21" s="305"/>
      <c r="ANB21" s="305"/>
      <c r="ANC21" s="305"/>
      <c r="AND21" s="305"/>
      <c r="ANE21" s="305"/>
      <c r="ANF21" s="305"/>
      <c r="ANG21" s="305"/>
      <c r="ANH21" s="305"/>
      <c r="ANI21" s="305"/>
      <c r="ANJ21" s="305"/>
      <c r="ANK21" s="305"/>
      <c r="ANL21" s="305"/>
      <c r="ANM21" s="305"/>
      <c r="ANN21" s="305"/>
      <c r="ANO21" s="305"/>
      <c r="ANP21" s="305"/>
      <c r="ANQ21" s="305"/>
      <c r="ANR21" s="305"/>
      <c r="ANS21" s="305"/>
      <c r="ANT21" s="305"/>
      <c r="ANU21" s="305"/>
      <c r="ANV21" s="305"/>
      <c r="ANW21" s="305"/>
      <c r="ANX21" s="305"/>
      <c r="ANY21" s="305"/>
      <c r="ANZ21" s="305"/>
      <c r="AOA21" s="305"/>
      <c r="AOB21" s="305"/>
      <c r="AOC21" s="305"/>
      <c r="AOD21" s="305"/>
      <c r="AOE21" s="305"/>
      <c r="AOF21" s="305"/>
      <c r="AOG21" s="305"/>
      <c r="AOH21" s="305"/>
      <c r="AOI21" s="305"/>
      <c r="AOJ21" s="305"/>
      <c r="AOK21" s="305"/>
      <c r="AOL21" s="305"/>
      <c r="AOM21" s="305"/>
      <c r="AON21" s="305"/>
      <c r="AOO21" s="305"/>
      <c r="AOP21" s="305"/>
      <c r="AOQ21" s="305"/>
      <c r="AOR21" s="305"/>
      <c r="AOS21" s="305"/>
      <c r="AOT21" s="305"/>
      <c r="AOU21" s="305"/>
      <c r="AOV21" s="305"/>
      <c r="AOW21" s="305"/>
      <c r="AOX21" s="305"/>
      <c r="AOY21" s="305"/>
      <c r="AOZ21" s="305"/>
      <c r="APA21" s="305"/>
      <c r="APB21" s="305"/>
      <c r="APC21" s="305"/>
      <c r="APD21" s="305"/>
      <c r="APE21" s="305"/>
      <c r="APF21" s="305"/>
      <c r="APG21" s="305"/>
      <c r="APH21" s="305"/>
      <c r="API21" s="305"/>
      <c r="APJ21" s="305"/>
      <c r="APK21" s="305"/>
      <c r="APL21" s="305"/>
      <c r="APM21" s="305"/>
      <c r="APN21" s="305"/>
      <c r="APO21" s="305"/>
      <c r="APP21" s="305"/>
      <c r="APQ21" s="305"/>
      <c r="APR21" s="305"/>
      <c r="APS21" s="305"/>
      <c r="APT21" s="305"/>
      <c r="APU21" s="305"/>
      <c r="APV21" s="305"/>
      <c r="APW21" s="305"/>
      <c r="APX21" s="305"/>
      <c r="APY21" s="305"/>
      <c r="APZ21" s="305"/>
      <c r="AQA21" s="305"/>
      <c r="AQB21" s="305"/>
      <c r="AQC21" s="305"/>
      <c r="AQD21" s="305"/>
      <c r="AQE21" s="305"/>
      <c r="AQF21" s="305"/>
      <c r="AQG21" s="305"/>
      <c r="AQH21" s="305"/>
      <c r="AQI21" s="305"/>
      <c r="AQJ21" s="305"/>
      <c r="AQK21" s="305"/>
      <c r="AQL21" s="305"/>
      <c r="AQM21" s="305"/>
      <c r="AQN21" s="305"/>
      <c r="AQO21" s="305"/>
      <c r="AQP21" s="305"/>
      <c r="AQQ21" s="305"/>
      <c r="AQR21" s="305"/>
      <c r="AQS21" s="305"/>
      <c r="AQT21" s="305"/>
      <c r="AQU21" s="305"/>
      <c r="AQV21" s="305"/>
      <c r="AQW21" s="305"/>
      <c r="AQX21" s="305"/>
      <c r="AQY21" s="305"/>
      <c r="AQZ21" s="305"/>
      <c r="ARA21" s="305"/>
      <c r="ARB21" s="305"/>
      <c r="ARC21" s="305"/>
      <c r="ARD21" s="305"/>
      <c r="ARE21" s="305"/>
      <c r="ARF21" s="305"/>
      <c r="ARG21" s="305"/>
      <c r="ARH21" s="305"/>
      <c r="ARI21" s="305"/>
      <c r="ARJ21" s="305"/>
      <c r="ARK21" s="305"/>
      <c r="ARL21" s="305"/>
      <c r="ARM21" s="305"/>
      <c r="ARN21" s="305"/>
      <c r="ARO21" s="305"/>
      <c r="ARP21" s="305"/>
      <c r="ARQ21" s="305"/>
      <c r="ARR21" s="305"/>
      <c r="ARS21" s="305"/>
      <c r="ART21" s="305"/>
      <c r="ARU21" s="305"/>
      <c r="ARV21" s="305"/>
      <c r="ARW21" s="305"/>
      <c r="ARX21" s="305"/>
      <c r="ARY21" s="305"/>
      <c r="ARZ21" s="305"/>
      <c r="ASA21" s="305"/>
      <c r="ASB21" s="305"/>
      <c r="ASC21" s="305"/>
      <c r="ASD21" s="305"/>
      <c r="ASE21" s="305"/>
      <c r="ASF21" s="305"/>
      <c r="ASG21" s="305"/>
      <c r="ASH21" s="305"/>
      <c r="ASI21" s="305"/>
      <c r="ASJ21" s="305"/>
      <c r="ASK21" s="305"/>
      <c r="ASL21" s="305"/>
      <c r="ASM21" s="305"/>
      <c r="ASN21" s="305"/>
      <c r="ASO21" s="305"/>
      <c r="ASP21" s="305"/>
      <c r="ASQ21" s="305"/>
      <c r="ASR21" s="305"/>
      <c r="ASS21" s="305"/>
      <c r="AST21" s="305"/>
      <c r="ASU21" s="305"/>
      <c r="ASV21" s="305"/>
      <c r="ASW21" s="305"/>
      <c r="ASX21" s="305"/>
      <c r="ASY21" s="305"/>
      <c r="ASZ21" s="305"/>
      <c r="ATA21" s="305"/>
      <c r="ATB21" s="305"/>
      <c r="ATC21" s="305"/>
      <c r="ATD21" s="305"/>
      <c r="ATE21" s="305"/>
      <c r="ATF21" s="305"/>
      <c r="ATG21" s="305"/>
      <c r="ATH21" s="305"/>
      <c r="ATI21" s="305"/>
      <c r="ATJ21" s="305"/>
      <c r="ATK21" s="305"/>
      <c r="ATL21" s="305"/>
      <c r="ATM21" s="305"/>
      <c r="ATN21" s="305"/>
      <c r="ATO21" s="305"/>
      <c r="ATP21" s="305"/>
      <c r="ATQ21" s="305"/>
      <c r="ATR21" s="305"/>
      <c r="ATS21" s="305"/>
      <c r="ATT21" s="305"/>
      <c r="ATU21" s="305"/>
      <c r="ATV21" s="305"/>
      <c r="ATW21" s="305"/>
      <c r="ATX21" s="305"/>
      <c r="ATY21" s="305"/>
      <c r="ATZ21" s="305"/>
      <c r="AUA21" s="305"/>
      <c r="AUB21" s="305"/>
      <c r="AUC21" s="305"/>
      <c r="AUD21" s="305"/>
      <c r="AUE21" s="305"/>
      <c r="AUF21" s="305"/>
      <c r="AUG21" s="305"/>
      <c r="AUH21" s="305"/>
      <c r="AUI21" s="305"/>
      <c r="AUJ21" s="305"/>
      <c r="AUK21" s="305"/>
      <c r="AUL21" s="305"/>
      <c r="AUM21" s="305"/>
      <c r="AUN21" s="305"/>
      <c r="AUO21" s="305"/>
      <c r="AUP21" s="305"/>
      <c r="AUQ21" s="305"/>
      <c r="AUR21" s="305"/>
      <c r="AUS21" s="305"/>
      <c r="AUT21" s="305"/>
      <c r="AUU21" s="305"/>
      <c r="AUV21" s="305"/>
      <c r="AUW21" s="305"/>
      <c r="AUX21" s="305"/>
      <c r="AUY21" s="305"/>
      <c r="AUZ21" s="305"/>
      <c r="AVA21" s="305"/>
      <c r="AVB21" s="305"/>
      <c r="AVC21" s="305"/>
      <c r="AVD21" s="305"/>
      <c r="AVE21" s="305"/>
      <c r="AVF21" s="305"/>
      <c r="AVG21" s="305"/>
      <c r="AVH21" s="305"/>
      <c r="AVI21" s="305"/>
      <c r="AVJ21" s="305"/>
      <c r="AVK21" s="305"/>
      <c r="AVL21" s="305"/>
      <c r="AVM21" s="305"/>
      <c r="AVN21" s="305"/>
      <c r="AVO21" s="305"/>
      <c r="AVP21" s="305"/>
      <c r="AVQ21" s="305"/>
      <c r="AVR21" s="305"/>
      <c r="AVS21" s="305"/>
      <c r="AVT21" s="305"/>
      <c r="AVU21" s="305"/>
      <c r="AVV21" s="305"/>
      <c r="AVW21" s="305"/>
      <c r="AVX21" s="305"/>
      <c r="AVY21" s="305"/>
      <c r="AVZ21" s="305"/>
      <c r="AWA21" s="305"/>
      <c r="AWB21" s="305"/>
      <c r="AWC21" s="305"/>
      <c r="AWD21" s="305"/>
      <c r="AWE21" s="305"/>
      <c r="AWF21" s="305"/>
      <c r="AWG21" s="305"/>
      <c r="AWH21" s="305"/>
      <c r="AWI21" s="305"/>
      <c r="AWJ21" s="305"/>
      <c r="AWK21" s="305"/>
      <c r="AWL21" s="305"/>
      <c r="AWM21" s="305"/>
      <c r="AWN21" s="305"/>
      <c r="AWO21" s="305"/>
      <c r="AWP21" s="305"/>
      <c r="AWQ21" s="305"/>
      <c r="AWR21" s="305"/>
      <c r="AWS21" s="305"/>
      <c r="AWT21" s="305"/>
      <c r="AWU21" s="305"/>
      <c r="AWV21" s="305"/>
      <c r="AWW21" s="305"/>
      <c r="AWX21" s="305"/>
      <c r="AWY21" s="305"/>
      <c r="AWZ21" s="305"/>
      <c r="AXA21" s="305"/>
      <c r="AXB21" s="305"/>
      <c r="AXC21" s="305"/>
      <c r="AXD21" s="305"/>
      <c r="AXE21" s="305"/>
      <c r="AXF21" s="305"/>
      <c r="AXG21" s="305"/>
      <c r="AXH21" s="305"/>
      <c r="AXI21" s="305"/>
      <c r="AXJ21" s="305"/>
      <c r="AXK21" s="305"/>
      <c r="AXL21" s="305"/>
      <c r="AXM21" s="305"/>
      <c r="AXN21" s="305"/>
      <c r="AXO21" s="305"/>
      <c r="AXP21" s="305"/>
      <c r="AXQ21" s="305"/>
      <c r="AXR21" s="305"/>
      <c r="AXS21" s="305"/>
      <c r="AXT21" s="305"/>
      <c r="AXU21" s="305"/>
      <c r="AXV21" s="305"/>
      <c r="AXW21" s="305"/>
      <c r="AXX21" s="305"/>
      <c r="AXY21" s="305"/>
      <c r="AXZ21" s="305"/>
      <c r="AYA21" s="305"/>
      <c r="AYB21" s="305"/>
      <c r="AYC21" s="305"/>
      <c r="AYD21" s="305"/>
      <c r="AYE21" s="305"/>
      <c r="AYF21" s="305"/>
      <c r="AYG21" s="305"/>
      <c r="AYH21" s="305"/>
      <c r="AYI21" s="305"/>
      <c r="AYJ21" s="305"/>
      <c r="AYK21" s="305"/>
      <c r="AYL21" s="305"/>
      <c r="AYM21" s="305"/>
      <c r="AYN21" s="305"/>
      <c r="AYO21" s="305"/>
      <c r="AYP21" s="305"/>
      <c r="AYQ21" s="305"/>
      <c r="AYR21" s="305"/>
      <c r="AYS21" s="305"/>
      <c r="AYT21" s="305"/>
      <c r="AYU21" s="305"/>
      <c r="AYV21" s="305"/>
      <c r="AYW21" s="305"/>
      <c r="AYX21" s="305"/>
      <c r="AYY21" s="305"/>
      <c r="AYZ21" s="305"/>
      <c r="AZA21" s="305"/>
      <c r="AZB21" s="305"/>
      <c r="AZC21" s="305"/>
      <c r="AZD21" s="305"/>
      <c r="AZE21" s="305"/>
      <c r="AZF21" s="305"/>
      <c r="AZG21" s="305"/>
      <c r="AZH21" s="305"/>
      <c r="AZI21" s="305"/>
      <c r="AZJ21" s="305"/>
      <c r="AZK21" s="305"/>
      <c r="AZL21" s="305"/>
      <c r="AZM21" s="305"/>
      <c r="AZN21" s="305"/>
      <c r="AZO21" s="305"/>
      <c r="AZP21" s="305"/>
      <c r="AZQ21" s="305"/>
      <c r="AZR21" s="305"/>
      <c r="AZS21" s="305"/>
      <c r="AZT21" s="305"/>
      <c r="AZU21" s="305"/>
      <c r="AZV21" s="305"/>
      <c r="AZW21" s="305"/>
      <c r="AZX21" s="305"/>
      <c r="AZY21" s="305"/>
      <c r="AZZ21" s="305"/>
      <c r="BAA21" s="305"/>
      <c r="BAB21" s="305"/>
      <c r="BAC21" s="305"/>
      <c r="BAD21" s="305"/>
      <c r="BAE21" s="305"/>
      <c r="BAF21" s="305"/>
      <c r="BAG21" s="305"/>
      <c r="BAH21" s="305"/>
      <c r="BAI21" s="305"/>
      <c r="BAJ21" s="305"/>
      <c r="BAK21" s="305"/>
      <c r="BAL21" s="305"/>
      <c r="BAM21" s="305"/>
      <c r="BAN21" s="305"/>
      <c r="BAO21" s="305"/>
      <c r="BAP21" s="305"/>
      <c r="BAQ21" s="305"/>
      <c r="BAR21" s="305"/>
      <c r="BAS21" s="305"/>
      <c r="BAT21" s="305"/>
      <c r="BAU21" s="305"/>
      <c r="BAV21" s="305"/>
      <c r="BAW21" s="305"/>
      <c r="BAX21" s="305"/>
      <c r="BAY21" s="305"/>
      <c r="BAZ21" s="305"/>
      <c r="BBA21" s="305"/>
      <c r="BBB21" s="305"/>
      <c r="BBC21" s="305"/>
      <c r="BBD21" s="305"/>
      <c r="BBE21" s="305"/>
      <c r="BBF21" s="305"/>
      <c r="BBG21" s="305"/>
      <c r="BBH21" s="305"/>
      <c r="BBI21" s="305"/>
      <c r="BBJ21" s="305"/>
      <c r="BBK21" s="305"/>
      <c r="BBL21" s="305"/>
      <c r="BBM21" s="305"/>
      <c r="BBN21" s="305"/>
      <c r="BBO21" s="305"/>
      <c r="BBP21" s="305"/>
      <c r="BBQ21" s="305"/>
      <c r="BBR21" s="305"/>
      <c r="BBS21" s="305"/>
      <c r="BBT21" s="305"/>
      <c r="BBU21" s="305"/>
      <c r="BBV21" s="305"/>
      <c r="BBW21" s="305"/>
      <c r="BBX21" s="305"/>
      <c r="BBY21" s="305"/>
      <c r="BBZ21" s="305"/>
      <c r="BCA21" s="305"/>
      <c r="BCB21" s="305"/>
      <c r="BCC21" s="305"/>
      <c r="BCD21" s="305"/>
      <c r="BCE21" s="305"/>
      <c r="BCF21" s="305"/>
      <c r="BCG21" s="305"/>
      <c r="BCH21" s="305"/>
      <c r="BCI21" s="305"/>
      <c r="BCJ21" s="305"/>
      <c r="BCK21" s="305"/>
      <c r="BCL21" s="305"/>
      <c r="BCM21" s="305"/>
      <c r="BCN21" s="305"/>
      <c r="BCO21" s="305"/>
      <c r="BCP21" s="305"/>
      <c r="BCQ21" s="305"/>
      <c r="BCR21" s="305"/>
      <c r="BCS21" s="305"/>
      <c r="BCT21" s="305"/>
      <c r="BCU21" s="305"/>
      <c r="BCV21" s="305"/>
      <c r="BCW21" s="305"/>
      <c r="BCX21" s="305"/>
      <c r="BCY21" s="305"/>
      <c r="BCZ21" s="305"/>
      <c r="BDA21" s="305"/>
      <c r="BDB21" s="305"/>
      <c r="BDC21" s="305"/>
      <c r="BDD21" s="305"/>
      <c r="BDE21" s="305"/>
      <c r="BDF21" s="305"/>
      <c r="BDG21" s="305"/>
      <c r="BDH21" s="305"/>
      <c r="BDI21" s="305"/>
      <c r="BDJ21" s="305"/>
      <c r="BDK21" s="305"/>
      <c r="BDL21" s="305"/>
      <c r="BDM21" s="305"/>
      <c r="BDN21" s="305"/>
      <c r="BDO21" s="305"/>
      <c r="BDP21" s="305"/>
      <c r="BDQ21" s="305"/>
      <c r="BDR21" s="305"/>
      <c r="BDS21" s="305"/>
      <c r="BDT21" s="305"/>
      <c r="BDU21" s="305"/>
      <c r="BDV21" s="305"/>
      <c r="BDW21" s="305"/>
      <c r="BDX21" s="305"/>
      <c r="BDY21" s="305"/>
      <c r="BDZ21" s="305"/>
      <c r="BEA21" s="305"/>
      <c r="BEB21" s="305"/>
      <c r="BEC21" s="305"/>
      <c r="BED21" s="305"/>
      <c r="BEE21" s="305"/>
      <c r="BEF21" s="305"/>
      <c r="BEG21" s="305"/>
      <c r="BEH21" s="305"/>
      <c r="BEI21" s="305"/>
      <c r="BEJ21" s="305"/>
      <c r="BEK21" s="305"/>
      <c r="BEL21" s="305"/>
      <c r="BEM21" s="305"/>
      <c r="BEN21" s="305"/>
      <c r="BEO21" s="305"/>
      <c r="BEP21" s="305"/>
      <c r="BEQ21" s="305"/>
      <c r="BER21" s="305"/>
      <c r="BES21" s="305"/>
      <c r="BET21" s="305"/>
      <c r="BEU21" s="305"/>
      <c r="BEV21" s="305"/>
      <c r="BEW21" s="305"/>
      <c r="BEX21" s="305"/>
      <c r="BEY21" s="305"/>
      <c r="BEZ21" s="305"/>
      <c r="BFA21" s="305"/>
      <c r="BFB21" s="305"/>
      <c r="BFC21" s="305"/>
      <c r="BFD21" s="305"/>
      <c r="BFE21" s="305"/>
      <c r="BFF21" s="305"/>
      <c r="BFG21" s="305"/>
      <c r="BFH21" s="305"/>
      <c r="BFI21" s="305"/>
      <c r="BFJ21" s="305"/>
      <c r="BFK21" s="305"/>
      <c r="BFL21" s="305"/>
      <c r="BFM21" s="305"/>
      <c r="BFN21" s="305"/>
      <c r="BFO21" s="305"/>
      <c r="BFP21" s="305"/>
      <c r="BFQ21" s="305"/>
      <c r="BFR21" s="305"/>
      <c r="BFS21" s="305"/>
      <c r="BFT21" s="305"/>
      <c r="BFU21" s="305"/>
      <c r="BFV21" s="305"/>
      <c r="BFW21" s="305"/>
      <c r="BFX21" s="305"/>
      <c r="BFY21" s="305"/>
      <c r="BFZ21" s="305"/>
      <c r="BGA21" s="305"/>
      <c r="BGB21" s="305"/>
      <c r="BGC21" s="305"/>
      <c r="BGD21" s="305"/>
      <c r="BGE21" s="305"/>
      <c r="BGF21" s="305"/>
      <c r="BGG21" s="305"/>
      <c r="BGH21" s="305"/>
      <c r="BGI21" s="305"/>
      <c r="BGJ21" s="305"/>
      <c r="BGK21" s="305"/>
      <c r="BGL21" s="305"/>
      <c r="BGM21" s="305"/>
      <c r="BGN21" s="305"/>
      <c r="BGO21" s="305"/>
      <c r="BGP21" s="305"/>
      <c r="BGQ21" s="305"/>
      <c r="BGR21" s="305"/>
      <c r="BGS21" s="305"/>
      <c r="BGT21" s="305"/>
      <c r="BGU21" s="305"/>
      <c r="BGV21" s="305"/>
      <c r="BGW21" s="305"/>
      <c r="BGX21" s="305"/>
      <c r="BGY21" s="305"/>
      <c r="BGZ21" s="305"/>
      <c r="BHA21" s="305"/>
      <c r="BHB21" s="305"/>
      <c r="BHC21" s="305"/>
      <c r="BHD21" s="305"/>
      <c r="BHE21" s="305"/>
      <c r="BHF21" s="305"/>
      <c r="BHG21" s="305"/>
      <c r="BHH21" s="305"/>
      <c r="BHI21" s="305"/>
      <c r="BHJ21" s="305"/>
      <c r="BHK21" s="305"/>
      <c r="BHL21" s="305"/>
      <c r="BHM21" s="305"/>
      <c r="BHN21" s="305"/>
      <c r="BHO21" s="305"/>
      <c r="BHP21" s="305"/>
      <c r="BHQ21" s="305"/>
      <c r="BHR21" s="305"/>
      <c r="BHS21" s="305"/>
      <c r="BHT21" s="305"/>
      <c r="BHU21" s="305"/>
      <c r="BHV21" s="305"/>
      <c r="BHW21" s="305"/>
      <c r="BHX21" s="305"/>
      <c r="BHY21" s="305"/>
      <c r="BHZ21" s="305"/>
      <c r="BIA21" s="305"/>
      <c r="BIB21" s="305"/>
      <c r="BIC21" s="305"/>
      <c r="BID21" s="305"/>
      <c r="BIE21" s="305"/>
      <c r="BIF21" s="305"/>
      <c r="BIG21" s="305"/>
      <c r="BIH21" s="305"/>
      <c r="BII21" s="305"/>
      <c r="BIJ21" s="305"/>
      <c r="BIK21" s="305"/>
      <c r="BIL21" s="305"/>
      <c r="BIM21" s="305"/>
      <c r="BIN21" s="305"/>
      <c r="BIO21" s="305"/>
      <c r="BIP21" s="305"/>
      <c r="BIQ21" s="305"/>
      <c r="BIR21" s="305"/>
      <c r="BIS21" s="305"/>
      <c r="BIT21" s="305"/>
      <c r="BIU21" s="305"/>
      <c r="BIV21" s="305"/>
      <c r="BIW21" s="305"/>
      <c r="BIX21" s="305"/>
      <c r="BIY21" s="305"/>
      <c r="BIZ21" s="305"/>
      <c r="BJA21" s="305"/>
      <c r="BJB21" s="305"/>
      <c r="BJC21" s="305"/>
      <c r="BJD21" s="305"/>
      <c r="BJE21" s="305"/>
      <c r="BJF21" s="305"/>
      <c r="BJG21" s="305"/>
      <c r="BJH21" s="305"/>
      <c r="BJI21" s="305"/>
      <c r="BJJ21" s="305"/>
      <c r="BJK21" s="305"/>
      <c r="BJL21" s="305"/>
      <c r="BJM21" s="305"/>
      <c r="BJN21" s="305"/>
      <c r="BJO21" s="305"/>
      <c r="BJP21" s="305"/>
      <c r="BJQ21" s="305"/>
      <c r="BJR21" s="305"/>
      <c r="BJS21" s="305"/>
      <c r="BJT21" s="305"/>
      <c r="BJU21" s="305"/>
      <c r="BJV21" s="305"/>
      <c r="BJW21" s="305"/>
      <c r="BJX21" s="305"/>
      <c r="BJY21" s="305"/>
      <c r="BJZ21" s="305"/>
      <c r="BKA21" s="305"/>
      <c r="BKB21" s="305"/>
      <c r="BKC21" s="305"/>
      <c r="BKD21" s="305"/>
      <c r="BKE21" s="305"/>
      <c r="BKF21" s="305"/>
      <c r="BKG21" s="305"/>
      <c r="BKH21" s="305"/>
      <c r="BKI21" s="305"/>
      <c r="BKJ21" s="305"/>
      <c r="BKK21" s="305"/>
      <c r="BKL21" s="305"/>
      <c r="BKM21" s="305"/>
      <c r="BKN21" s="305"/>
      <c r="BKO21" s="305"/>
      <c r="BKP21" s="305"/>
      <c r="BKQ21" s="305"/>
      <c r="BKR21" s="305"/>
      <c r="BKS21" s="305"/>
      <c r="BKT21" s="305"/>
      <c r="BKU21" s="305"/>
      <c r="BKV21" s="305"/>
      <c r="BKW21" s="305"/>
      <c r="BKX21" s="305"/>
      <c r="BKY21" s="305"/>
      <c r="BKZ21" s="305"/>
      <c r="BLA21" s="305"/>
      <c r="BLB21" s="305"/>
      <c r="BLC21" s="305"/>
      <c r="BLD21" s="305"/>
      <c r="BLE21" s="305"/>
      <c r="BLF21" s="305"/>
      <c r="BLG21" s="305"/>
      <c r="BLH21" s="305"/>
      <c r="BLI21" s="305"/>
      <c r="BLJ21" s="305"/>
      <c r="BLK21" s="305"/>
      <c r="BLL21" s="305"/>
      <c r="BLM21" s="305"/>
      <c r="BLN21" s="305"/>
      <c r="BLO21" s="305"/>
      <c r="BLP21" s="305"/>
      <c r="BLQ21" s="305"/>
      <c r="BLR21" s="305"/>
      <c r="BLS21" s="305"/>
      <c r="BLT21" s="305"/>
      <c r="BLU21" s="305"/>
      <c r="BLV21" s="305"/>
      <c r="BLW21" s="305"/>
      <c r="BLX21" s="305"/>
      <c r="BLY21" s="305"/>
      <c r="BLZ21" s="305"/>
      <c r="BMA21" s="305"/>
      <c r="BMB21" s="305"/>
      <c r="BMC21" s="305"/>
      <c r="BMD21" s="305"/>
      <c r="BME21" s="305"/>
      <c r="BMF21" s="305"/>
      <c r="BMG21" s="305"/>
      <c r="BMH21" s="305"/>
      <c r="BMI21" s="305"/>
      <c r="BMJ21" s="305"/>
      <c r="BMK21" s="305"/>
      <c r="BML21" s="305"/>
      <c r="BMM21" s="305"/>
      <c r="BMN21" s="305"/>
      <c r="BMO21" s="305"/>
      <c r="BMP21" s="305"/>
      <c r="BMQ21" s="305"/>
      <c r="BMR21" s="305"/>
      <c r="BMS21" s="305"/>
      <c r="BMT21" s="305"/>
      <c r="BMU21" s="305"/>
      <c r="BMV21" s="305"/>
      <c r="BMW21" s="305"/>
      <c r="BMX21" s="305"/>
      <c r="BMY21" s="305"/>
      <c r="BMZ21" s="305"/>
      <c r="BNA21" s="305"/>
      <c r="BNB21" s="305"/>
      <c r="BNC21" s="305"/>
      <c r="BND21" s="305"/>
      <c r="BNE21" s="305"/>
      <c r="BNF21" s="305"/>
      <c r="BNG21" s="305"/>
      <c r="BNH21" s="305"/>
      <c r="BNI21" s="305"/>
      <c r="BNJ21" s="305"/>
      <c r="BNK21" s="305"/>
      <c r="BNL21" s="305"/>
      <c r="BNM21" s="305"/>
      <c r="BNN21" s="305"/>
      <c r="BNO21" s="305"/>
      <c r="BNP21" s="305"/>
      <c r="BNQ21" s="305"/>
      <c r="BNR21" s="305"/>
      <c r="BNS21" s="305"/>
      <c r="BNT21" s="305"/>
      <c r="BNU21" s="305"/>
      <c r="BNV21" s="305"/>
      <c r="BNW21" s="305"/>
      <c r="BNX21" s="305"/>
      <c r="BNY21" s="305"/>
      <c r="BNZ21" s="305"/>
      <c r="BOA21" s="305"/>
      <c r="BOB21" s="305"/>
      <c r="BOC21" s="305"/>
      <c r="BOD21" s="305"/>
      <c r="BOE21" s="305"/>
      <c r="BOF21" s="305"/>
      <c r="BOG21" s="305"/>
      <c r="BOH21" s="305"/>
      <c r="BOI21" s="305"/>
      <c r="BOJ21" s="305"/>
      <c r="BOK21" s="305"/>
      <c r="BOL21" s="305"/>
      <c r="BOM21" s="305"/>
      <c r="BON21" s="305"/>
      <c r="BOO21" s="305"/>
      <c r="BOP21" s="305"/>
      <c r="BOQ21" s="305"/>
      <c r="BOR21" s="305"/>
      <c r="BOS21" s="305"/>
      <c r="BOT21" s="305"/>
      <c r="BOU21" s="305"/>
      <c r="BOV21" s="305"/>
      <c r="BOW21" s="305"/>
      <c r="BOX21" s="305"/>
      <c r="BOY21" s="305"/>
      <c r="BOZ21" s="305"/>
      <c r="BPA21" s="305"/>
      <c r="BPB21" s="305"/>
      <c r="BPC21" s="305"/>
      <c r="BPD21" s="305"/>
      <c r="BPE21" s="305"/>
      <c r="BPF21" s="305"/>
      <c r="BPG21" s="305"/>
      <c r="BPH21" s="305"/>
      <c r="BPI21" s="305"/>
      <c r="BPJ21" s="305"/>
      <c r="BPK21" s="305"/>
      <c r="BPL21" s="305"/>
      <c r="BPM21" s="305"/>
      <c r="BPN21" s="305"/>
      <c r="BPO21" s="305"/>
      <c r="BPP21" s="305"/>
      <c r="BPQ21" s="305"/>
      <c r="BPR21" s="305"/>
      <c r="BPS21" s="305"/>
      <c r="BPT21" s="305"/>
      <c r="BPU21" s="305"/>
      <c r="BPV21" s="305"/>
      <c r="BPW21" s="305"/>
      <c r="BPX21" s="305"/>
      <c r="BPY21" s="305"/>
      <c r="BPZ21" s="305"/>
      <c r="BQA21" s="305"/>
      <c r="BQB21" s="305"/>
      <c r="BQC21" s="305"/>
      <c r="BQD21" s="305"/>
      <c r="BQE21" s="305"/>
      <c r="BQF21" s="305"/>
      <c r="BQG21" s="305"/>
      <c r="BQH21" s="305"/>
      <c r="BQI21" s="305"/>
      <c r="BQJ21" s="305"/>
      <c r="BQK21" s="305"/>
      <c r="BQL21" s="305"/>
      <c r="BQM21" s="305"/>
      <c r="BQN21" s="305"/>
      <c r="BQO21" s="305"/>
      <c r="BQP21" s="305"/>
      <c r="BQQ21" s="305"/>
      <c r="BQR21" s="305"/>
      <c r="BQS21" s="305"/>
      <c r="BQT21" s="305"/>
      <c r="BQU21" s="305"/>
      <c r="BQV21" s="305"/>
      <c r="BQW21" s="305"/>
      <c r="BQX21" s="305"/>
      <c r="BQY21" s="305"/>
      <c r="BQZ21" s="305"/>
      <c r="BRA21" s="305"/>
      <c r="BRB21" s="305"/>
      <c r="BRC21" s="305"/>
      <c r="BRD21" s="305"/>
      <c r="BRE21" s="305"/>
      <c r="BRF21" s="305"/>
      <c r="BRG21" s="305"/>
      <c r="BRH21" s="305"/>
      <c r="BRI21" s="305"/>
      <c r="BRJ21" s="305"/>
      <c r="BRK21" s="305"/>
      <c r="BRL21" s="305"/>
      <c r="BRM21" s="305"/>
      <c r="BRN21" s="305"/>
      <c r="BRO21" s="305"/>
      <c r="BRP21" s="305"/>
      <c r="BRQ21" s="305"/>
      <c r="BRR21" s="305"/>
      <c r="BRS21" s="305"/>
      <c r="BRT21" s="305"/>
      <c r="BRU21" s="305"/>
      <c r="BRV21" s="305"/>
      <c r="BRW21" s="305"/>
      <c r="BRX21" s="305"/>
      <c r="BRY21" s="305"/>
      <c r="BRZ21" s="305"/>
      <c r="BSA21" s="305"/>
      <c r="BSB21" s="305"/>
      <c r="BSC21" s="305"/>
      <c r="BSD21" s="305"/>
      <c r="BSE21" s="305"/>
      <c r="BSF21" s="305"/>
      <c r="BSG21" s="305"/>
      <c r="BSH21" s="305"/>
      <c r="BSI21" s="305"/>
      <c r="BSJ21" s="305"/>
      <c r="BSK21" s="305"/>
      <c r="BSL21" s="305"/>
      <c r="BSM21" s="305"/>
      <c r="BSN21" s="305"/>
      <c r="BSO21" s="305"/>
      <c r="BSP21" s="305"/>
      <c r="BSQ21" s="305"/>
      <c r="BSR21" s="305"/>
      <c r="BSS21" s="305"/>
      <c r="BST21" s="305"/>
      <c r="BSU21" s="305"/>
      <c r="BSV21" s="305"/>
      <c r="BSW21" s="305"/>
      <c r="BSX21" s="305"/>
      <c r="BSY21" s="305"/>
      <c r="BSZ21" s="305"/>
      <c r="BTA21" s="305"/>
      <c r="BTB21" s="305"/>
      <c r="BTC21" s="305"/>
      <c r="BTD21" s="305"/>
      <c r="BTE21" s="305"/>
      <c r="BTF21" s="305"/>
      <c r="BTG21" s="305"/>
      <c r="BTH21" s="305"/>
      <c r="BTI21" s="305"/>
      <c r="BTJ21" s="305"/>
      <c r="BTK21" s="305"/>
      <c r="BTL21" s="305"/>
      <c r="BTM21" s="305"/>
      <c r="BTN21" s="305"/>
      <c r="BTO21" s="305"/>
      <c r="BTP21" s="305"/>
      <c r="BTQ21" s="305"/>
      <c r="BTR21" s="305"/>
      <c r="BTS21" s="305"/>
      <c r="BTT21" s="305"/>
      <c r="BTU21" s="305"/>
      <c r="BTV21" s="305"/>
      <c r="BTW21" s="305"/>
      <c r="BTX21" s="305"/>
      <c r="BTY21" s="305"/>
      <c r="BTZ21" s="305"/>
      <c r="BUA21" s="305"/>
      <c r="BUB21" s="305"/>
      <c r="BUC21" s="305"/>
      <c r="BUD21" s="305"/>
      <c r="BUE21" s="305"/>
      <c r="BUF21" s="305"/>
      <c r="BUG21" s="305"/>
      <c r="BUH21" s="305"/>
      <c r="BUI21" s="305"/>
      <c r="BUJ21" s="305"/>
      <c r="BUK21" s="305"/>
      <c r="BUL21" s="305"/>
      <c r="BUM21" s="305"/>
      <c r="BUN21" s="305"/>
      <c r="BUO21" s="305"/>
      <c r="BUP21" s="305"/>
      <c r="BUQ21" s="305"/>
      <c r="BUR21" s="305"/>
      <c r="BUS21" s="305"/>
      <c r="BUT21" s="305"/>
      <c r="BUU21" s="305"/>
      <c r="BUV21" s="305"/>
      <c r="BUW21" s="305"/>
      <c r="BUX21" s="305"/>
      <c r="BUY21" s="305"/>
      <c r="BUZ21" s="305"/>
      <c r="BVA21" s="305"/>
      <c r="BVB21" s="305"/>
      <c r="BVC21" s="305"/>
      <c r="BVD21" s="305"/>
      <c r="BVE21" s="305"/>
      <c r="BVF21" s="305"/>
      <c r="BVG21" s="305"/>
      <c r="BVH21" s="305"/>
      <c r="BVI21" s="305"/>
      <c r="BVJ21" s="305"/>
      <c r="BVK21" s="305"/>
      <c r="BVL21" s="305"/>
      <c r="BVM21" s="305"/>
      <c r="BVN21" s="305"/>
      <c r="BVO21" s="305"/>
      <c r="BVP21" s="305"/>
      <c r="BVQ21" s="305"/>
      <c r="BVR21" s="305"/>
      <c r="BVS21" s="305"/>
      <c r="BVT21" s="305"/>
      <c r="BVU21" s="305"/>
      <c r="BVV21" s="305"/>
      <c r="BVW21" s="305"/>
      <c r="BVX21" s="305"/>
      <c r="BVY21" s="305"/>
      <c r="BVZ21" s="305"/>
      <c r="BWA21" s="305"/>
      <c r="BWB21" s="305"/>
      <c r="BWC21" s="305"/>
      <c r="BWD21" s="305"/>
      <c r="BWE21" s="305"/>
      <c r="BWF21" s="305"/>
      <c r="BWG21" s="305"/>
      <c r="BWH21" s="305"/>
      <c r="BWI21" s="305"/>
      <c r="BWJ21" s="305"/>
      <c r="BWK21" s="305"/>
      <c r="BWL21" s="305"/>
      <c r="BWM21" s="305"/>
      <c r="BWN21" s="305"/>
      <c r="BWO21" s="305"/>
      <c r="BWP21" s="305"/>
      <c r="BWQ21" s="305"/>
      <c r="BWR21" s="305"/>
      <c r="BWS21" s="305"/>
      <c r="BWT21" s="305"/>
      <c r="BWU21" s="305"/>
      <c r="BWV21" s="305"/>
      <c r="BWW21" s="305"/>
      <c r="BWX21" s="305"/>
      <c r="BWY21" s="305"/>
      <c r="BWZ21" s="305"/>
      <c r="BXA21" s="305"/>
      <c r="BXB21" s="305"/>
      <c r="BXC21" s="305"/>
      <c r="BXD21" s="305"/>
      <c r="BXE21" s="305"/>
      <c r="BXF21" s="305"/>
      <c r="BXG21" s="305"/>
      <c r="BXH21" s="305"/>
      <c r="BXI21" s="305"/>
      <c r="BXJ21" s="305"/>
      <c r="BXK21" s="305"/>
      <c r="BXL21" s="305"/>
      <c r="BXM21" s="305"/>
      <c r="BXN21" s="305"/>
      <c r="BXO21" s="305"/>
      <c r="BXP21" s="305"/>
      <c r="BXQ21" s="305"/>
      <c r="BXR21" s="305"/>
      <c r="BXS21" s="305"/>
      <c r="BXT21" s="305"/>
      <c r="BXU21" s="305"/>
      <c r="BXV21" s="305"/>
      <c r="BXW21" s="305"/>
      <c r="BXX21" s="305"/>
      <c r="BXY21" s="305"/>
      <c r="BXZ21" s="305"/>
      <c r="BYA21" s="305"/>
      <c r="BYB21" s="305"/>
      <c r="BYC21" s="305"/>
      <c r="BYD21" s="305"/>
      <c r="BYE21" s="305"/>
      <c r="BYF21" s="305"/>
      <c r="BYG21" s="305"/>
      <c r="BYH21" s="305"/>
      <c r="BYI21" s="305"/>
      <c r="BYJ21" s="305"/>
      <c r="BYK21" s="305"/>
      <c r="BYL21" s="305"/>
      <c r="BYM21" s="305"/>
      <c r="BYN21" s="305"/>
      <c r="BYO21" s="305"/>
      <c r="BYP21" s="305"/>
      <c r="BYQ21" s="305"/>
    </row>
    <row r="22" spans="1:2019" s="301" customFormat="1" ht="15" hidden="1" customHeight="1" x14ac:dyDescent="0.3">
      <c r="A22" s="631"/>
      <c r="B22" s="307" t="s">
        <v>706</v>
      </c>
      <c r="C22" s="630">
        <v>1</v>
      </c>
      <c r="D22" s="631"/>
      <c r="E22" s="631"/>
      <c r="F22" s="631"/>
      <c r="G22" s="282" t="s">
        <v>716</v>
      </c>
      <c r="H22" s="670"/>
      <c r="I22" s="671"/>
      <c r="J22" s="671"/>
      <c r="K22" s="671"/>
      <c r="L22" s="303"/>
      <c r="M22" s="631"/>
      <c r="N22" s="631"/>
      <c r="O22" s="282" t="s">
        <v>14</v>
      </c>
      <c r="P22" s="630">
        <v>-1</v>
      </c>
      <c r="Q22" s="305"/>
      <c r="R22" s="305"/>
      <c r="S22" s="306"/>
      <c r="T22" s="306"/>
      <c r="U22" s="306"/>
      <c r="V22" s="306"/>
      <c r="W22" s="306"/>
      <c r="X22" s="317"/>
      <c r="Y22" s="306"/>
      <c r="Z22" s="317"/>
      <c r="AA22" s="317"/>
      <c r="AB22" s="282"/>
      <c r="AC22" s="282" t="s">
        <v>732</v>
      </c>
      <c r="AD22" s="493" t="s">
        <v>1879</v>
      </c>
      <c r="AE22" s="311"/>
      <c r="AF22" s="311"/>
      <c r="AG22" s="310"/>
      <c r="AH22" s="311"/>
      <c r="AI22" s="311"/>
      <c r="AJ22" s="311"/>
      <c r="AK22" s="311"/>
      <c r="AL22" s="631"/>
      <c r="AM22" s="631"/>
      <c r="AN22" s="631"/>
      <c r="AO22" s="631"/>
      <c r="AP22" s="631"/>
      <c r="AQ22" s="631"/>
      <c r="AR22" s="305"/>
      <c r="AS22" s="305"/>
      <c r="AT22" s="305"/>
      <c r="AU22" s="305"/>
      <c r="AV22" s="305"/>
      <c r="AW22" s="305"/>
      <c r="AX22" s="305"/>
      <c r="AY22" s="305"/>
      <c r="AZ22" s="305"/>
      <c r="BA22" s="305"/>
      <c r="BB22" s="305"/>
      <c r="BC22" s="305"/>
      <c r="BD22" s="305"/>
      <c r="BE22" s="305"/>
      <c r="BF22" s="305"/>
      <c r="BG22" s="305"/>
      <c r="BH22" s="305"/>
      <c r="BI22" s="305"/>
      <c r="BJ22" s="305"/>
      <c r="BK22" s="305"/>
      <c r="BL22" s="305"/>
      <c r="BM22" s="305"/>
      <c r="BN22" s="305"/>
      <c r="BO22" s="305"/>
      <c r="BP22" s="305"/>
      <c r="BQ22" s="305"/>
      <c r="BR22" s="305"/>
      <c r="BS22" s="305"/>
      <c r="BT22" s="305"/>
      <c r="BU22" s="305"/>
      <c r="BV22" s="305"/>
      <c r="BW22" s="305"/>
      <c r="BX22" s="305"/>
      <c r="BY22" s="305"/>
      <c r="BZ22" s="305"/>
      <c r="CA22" s="305"/>
      <c r="CB22" s="305"/>
      <c r="CC22" s="305"/>
      <c r="CD22" s="305"/>
      <c r="CE22" s="305"/>
      <c r="CF22" s="305"/>
      <c r="CG22" s="305"/>
      <c r="CH22" s="305"/>
      <c r="CI22" s="305"/>
      <c r="CJ22" s="305"/>
      <c r="CK22" s="305"/>
      <c r="CL22" s="305"/>
      <c r="CM22" s="305"/>
      <c r="CN22" s="305"/>
      <c r="CO22" s="305"/>
      <c r="CP22" s="305"/>
      <c r="CQ22" s="305"/>
      <c r="CR22" s="305"/>
      <c r="CS22" s="305"/>
      <c r="CT22" s="305"/>
      <c r="CU22" s="305"/>
      <c r="CV22" s="305"/>
      <c r="CW22" s="305"/>
      <c r="CX22" s="305"/>
      <c r="CY22" s="305"/>
      <c r="CZ22" s="305"/>
      <c r="DA22" s="305"/>
      <c r="DB22" s="305"/>
      <c r="DC22" s="305"/>
      <c r="DD22" s="305"/>
      <c r="DE22" s="305"/>
      <c r="DF22" s="305"/>
      <c r="DG22" s="305"/>
      <c r="DH22" s="305"/>
      <c r="DI22" s="305"/>
      <c r="DJ22" s="305"/>
      <c r="DK22" s="305"/>
      <c r="DL22" s="305"/>
      <c r="DM22" s="305"/>
      <c r="DN22" s="305"/>
      <c r="DO22" s="305"/>
      <c r="DP22" s="305"/>
      <c r="DQ22" s="305"/>
      <c r="DR22" s="305"/>
      <c r="DS22" s="305"/>
      <c r="DT22" s="305"/>
      <c r="DU22" s="305"/>
      <c r="DV22" s="305"/>
      <c r="DW22" s="305"/>
      <c r="DX22" s="305"/>
      <c r="DY22" s="305"/>
      <c r="DZ22" s="305"/>
      <c r="EA22" s="305"/>
      <c r="EB22" s="305"/>
      <c r="EC22" s="305"/>
      <c r="ED22" s="305"/>
      <c r="EE22" s="305"/>
      <c r="EF22" s="305"/>
      <c r="EG22" s="305"/>
      <c r="EH22" s="305"/>
      <c r="EI22" s="305"/>
      <c r="EJ22" s="305"/>
      <c r="EK22" s="305"/>
      <c r="EL22" s="305"/>
      <c r="EM22" s="305"/>
      <c r="EN22" s="305"/>
      <c r="EO22" s="305"/>
      <c r="EP22" s="305"/>
      <c r="EQ22" s="305"/>
      <c r="ER22" s="305"/>
      <c r="ES22" s="305"/>
      <c r="ET22" s="305"/>
      <c r="EU22" s="305"/>
      <c r="EV22" s="305"/>
      <c r="EW22" s="305"/>
      <c r="EX22" s="305"/>
      <c r="EY22" s="305"/>
      <c r="EZ22" s="305"/>
      <c r="FA22" s="305"/>
      <c r="FB22" s="305"/>
      <c r="FC22" s="305"/>
      <c r="FD22" s="305"/>
      <c r="FE22" s="305"/>
      <c r="FF22" s="305"/>
      <c r="FG22" s="305"/>
      <c r="FH22" s="305"/>
      <c r="FI22" s="305"/>
      <c r="FJ22" s="305"/>
      <c r="FK22" s="305"/>
      <c r="FL22" s="305"/>
      <c r="FM22" s="305"/>
      <c r="FN22" s="305"/>
      <c r="FO22" s="305"/>
      <c r="FP22" s="305"/>
      <c r="FQ22" s="305"/>
      <c r="FR22" s="305"/>
      <c r="FS22" s="305"/>
      <c r="FT22" s="305"/>
      <c r="FU22" s="305"/>
      <c r="FV22" s="305"/>
      <c r="FW22" s="305"/>
      <c r="FX22" s="305"/>
      <c r="FY22" s="305"/>
      <c r="FZ22" s="305"/>
      <c r="GA22" s="305"/>
      <c r="GB22" s="305"/>
      <c r="GC22" s="305"/>
      <c r="GD22" s="305"/>
      <c r="GE22" s="305"/>
      <c r="GF22" s="305"/>
      <c r="GG22" s="305"/>
      <c r="GH22" s="305"/>
      <c r="GI22" s="305"/>
      <c r="GJ22" s="305"/>
      <c r="GK22" s="305"/>
      <c r="GL22" s="305"/>
      <c r="GM22" s="305"/>
      <c r="GN22" s="305"/>
      <c r="GO22" s="305"/>
      <c r="GP22" s="305"/>
      <c r="GQ22" s="305"/>
      <c r="GR22" s="305"/>
      <c r="GS22" s="305"/>
      <c r="GT22" s="305"/>
      <c r="GU22" s="305"/>
      <c r="GV22" s="305"/>
      <c r="GW22" s="305"/>
      <c r="GX22" s="305"/>
      <c r="GY22" s="305"/>
      <c r="GZ22" s="305"/>
      <c r="HA22" s="305"/>
      <c r="HB22" s="305"/>
      <c r="HC22" s="305"/>
      <c r="HD22" s="305"/>
      <c r="HE22" s="305"/>
      <c r="HF22" s="305"/>
      <c r="HG22" s="305"/>
      <c r="HH22" s="305"/>
      <c r="HI22" s="305"/>
      <c r="HJ22" s="305"/>
      <c r="HK22" s="305"/>
      <c r="HL22" s="305"/>
      <c r="HM22" s="305"/>
      <c r="HN22" s="305"/>
      <c r="HO22" s="305"/>
      <c r="HP22" s="305"/>
      <c r="HQ22" s="305"/>
      <c r="HR22" s="305"/>
      <c r="HS22" s="305"/>
      <c r="HT22" s="305"/>
      <c r="HU22" s="305"/>
      <c r="HV22" s="305"/>
      <c r="HW22" s="305"/>
      <c r="HX22" s="305"/>
      <c r="HY22" s="305"/>
      <c r="HZ22" s="305"/>
      <c r="IA22" s="305"/>
      <c r="IB22" s="305"/>
      <c r="IC22" s="305"/>
      <c r="ID22" s="305"/>
      <c r="IE22" s="305"/>
      <c r="IF22" s="305"/>
      <c r="IG22" s="305"/>
      <c r="IH22" s="305"/>
      <c r="II22" s="305"/>
      <c r="IJ22" s="305"/>
      <c r="IK22" s="305"/>
      <c r="IL22" s="305"/>
      <c r="IM22" s="305"/>
      <c r="IN22" s="305"/>
      <c r="IO22" s="305"/>
      <c r="IP22" s="305"/>
      <c r="IQ22" s="305"/>
      <c r="IR22" s="305"/>
      <c r="IS22" s="305"/>
      <c r="IT22" s="305"/>
      <c r="IU22" s="305"/>
      <c r="IV22" s="305"/>
      <c r="IW22" s="305"/>
      <c r="IX22" s="305"/>
      <c r="IY22" s="305"/>
      <c r="IZ22" s="305"/>
      <c r="JA22" s="305"/>
      <c r="JB22" s="305"/>
      <c r="JC22" s="305"/>
      <c r="JD22" s="305"/>
      <c r="JE22" s="305"/>
      <c r="JF22" s="305"/>
      <c r="JG22" s="305"/>
      <c r="JH22" s="305"/>
      <c r="JI22" s="305"/>
      <c r="JJ22" s="305"/>
      <c r="JK22" s="305"/>
      <c r="JL22" s="305"/>
      <c r="JM22" s="305"/>
      <c r="JN22" s="305"/>
      <c r="JO22" s="305"/>
      <c r="JP22" s="305"/>
      <c r="JQ22" s="305"/>
      <c r="JR22" s="305"/>
      <c r="JS22" s="305"/>
      <c r="JT22" s="305"/>
      <c r="JU22" s="305"/>
      <c r="JV22" s="305"/>
      <c r="JW22" s="305"/>
      <c r="JX22" s="305"/>
      <c r="JY22" s="305"/>
      <c r="JZ22" s="305"/>
      <c r="KA22" s="305"/>
      <c r="KB22" s="305"/>
      <c r="KC22" s="305"/>
      <c r="KD22" s="305"/>
      <c r="KE22" s="305"/>
      <c r="KF22" s="305"/>
      <c r="KG22" s="305"/>
      <c r="KH22" s="305"/>
      <c r="KI22" s="305"/>
      <c r="KJ22" s="305"/>
      <c r="KK22" s="305"/>
      <c r="KL22" s="305"/>
      <c r="KM22" s="305"/>
      <c r="KN22" s="305"/>
      <c r="KO22" s="305"/>
      <c r="KP22" s="305"/>
      <c r="KQ22" s="305"/>
      <c r="KR22" s="305"/>
      <c r="KS22" s="305"/>
      <c r="KT22" s="305"/>
      <c r="KU22" s="305"/>
      <c r="KV22" s="305"/>
      <c r="KW22" s="305"/>
      <c r="KX22" s="305"/>
      <c r="KY22" s="305"/>
      <c r="KZ22" s="305"/>
      <c r="LA22" s="305"/>
      <c r="LB22" s="305"/>
      <c r="LC22" s="305"/>
      <c r="LD22" s="305"/>
      <c r="LE22" s="305"/>
      <c r="LF22" s="305"/>
      <c r="LG22" s="305"/>
      <c r="LH22" s="305"/>
      <c r="LI22" s="305"/>
      <c r="LJ22" s="305"/>
      <c r="LK22" s="305"/>
      <c r="LL22" s="305"/>
      <c r="LM22" s="305"/>
      <c r="LN22" s="305"/>
      <c r="LO22" s="305"/>
      <c r="LP22" s="305"/>
      <c r="LQ22" s="305"/>
      <c r="LR22" s="305"/>
      <c r="LS22" s="305"/>
      <c r="LT22" s="305"/>
      <c r="LU22" s="305"/>
      <c r="LV22" s="305"/>
      <c r="LW22" s="305"/>
      <c r="LX22" s="305"/>
      <c r="LY22" s="305"/>
      <c r="LZ22" s="305"/>
      <c r="MA22" s="305"/>
      <c r="MB22" s="305"/>
      <c r="MC22" s="305"/>
      <c r="MD22" s="305"/>
      <c r="ME22" s="305"/>
      <c r="MF22" s="305"/>
      <c r="MG22" s="305"/>
      <c r="MH22" s="305"/>
      <c r="MI22" s="305"/>
      <c r="MJ22" s="305"/>
      <c r="MK22" s="305"/>
      <c r="ML22" s="305"/>
      <c r="MM22" s="305"/>
      <c r="MN22" s="305"/>
      <c r="MO22" s="305"/>
      <c r="MP22" s="305"/>
      <c r="MQ22" s="305"/>
      <c r="MR22" s="305"/>
      <c r="MS22" s="305"/>
      <c r="MT22" s="305"/>
      <c r="MU22" s="305"/>
      <c r="MV22" s="305"/>
      <c r="MW22" s="305"/>
      <c r="MX22" s="305"/>
      <c r="MY22" s="305"/>
      <c r="MZ22" s="305"/>
      <c r="NA22" s="305"/>
      <c r="NB22" s="305"/>
      <c r="NC22" s="305"/>
      <c r="ND22" s="305"/>
      <c r="NE22" s="305"/>
      <c r="NF22" s="305"/>
      <c r="NG22" s="305"/>
      <c r="NH22" s="305"/>
      <c r="NI22" s="305"/>
      <c r="NJ22" s="305"/>
      <c r="NK22" s="305"/>
      <c r="NL22" s="305"/>
      <c r="NM22" s="305"/>
      <c r="NN22" s="305"/>
      <c r="NO22" s="305"/>
      <c r="NP22" s="305"/>
      <c r="NQ22" s="305"/>
      <c r="NR22" s="305"/>
      <c r="NS22" s="305"/>
      <c r="NT22" s="305"/>
      <c r="NU22" s="305"/>
      <c r="NV22" s="305"/>
      <c r="NW22" s="305"/>
      <c r="NX22" s="305"/>
      <c r="NY22" s="305"/>
      <c r="NZ22" s="305"/>
      <c r="OA22" s="305"/>
      <c r="OB22" s="305"/>
      <c r="OC22" s="305"/>
      <c r="OD22" s="305"/>
      <c r="OE22" s="305"/>
      <c r="OF22" s="305"/>
      <c r="OG22" s="305"/>
      <c r="OH22" s="305"/>
      <c r="OI22" s="305"/>
      <c r="OJ22" s="305"/>
      <c r="OK22" s="305"/>
      <c r="OL22" s="305"/>
      <c r="OM22" s="305"/>
      <c r="ON22" s="305"/>
      <c r="OO22" s="305"/>
      <c r="OP22" s="305"/>
      <c r="OQ22" s="305"/>
      <c r="OR22" s="305"/>
      <c r="OS22" s="305"/>
      <c r="OT22" s="305"/>
      <c r="OU22" s="305"/>
      <c r="OV22" s="305"/>
      <c r="OW22" s="305"/>
      <c r="OX22" s="305"/>
      <c r="OY22" s="305"/>
      <c r="OZ22" s="305"/>
      <c r="PA22" s="305"/>
      <c r="PB22" s="305"/>
      <c r="PC22" s="305"/>
      <c r="PD22" s="305"/>
      <c r="PE22" s="305"/>
      <c r="PF22" s="305"/>
      <c r="PG22" s="305"/>
      <c r="PH22" s="305"/>
      <c r="PI22" s="305"/>
      <c r="PJ22" s="305"/>
      <c r="PK22" s="305"/>
      <c r="PL22" s="305"/>
      <c r="PM22" s="305"/>
      <c r="PN22" s="305"/>
      <c r="PO22" s="305"/>
      <c r="PP22" s="305"/>
      <c r="PQ22" s="305"/>
      <c r="PR22" s="305"/>
      <c r="PS22" s="305"/>
      <c r="PT22" s="305"/>
      <c r="PU22" s="305"/>
      <c r="PV22" s="305"/>
      <c r="PW22" s="305"/>
      <c r="PX22" s="305"/>
      <c r="PY22" s="305"/>
      <c r="PZ22" s="305"/>
      <c r="QA22" s="305"/>
      <c r="QB22" s="305"/>
      <c r="QC22" s="305"/>
      <c r="QD22" s="305"/>
      <c r="QE22" s="305"/>
      <c r="QF22" s="305"/>
      <c r="QG22" s="305"/>
      <c r="QH22" s="305"/>
      <c r="QI22" s="305"/>
      <c r="QJ22" s="305"/>
      <c r="QK22" s="305"/>
      <c r="QL22" s="305"/>
      <c r="QM22" s="305"/>
      <c r="QN22" s="305"/>
      <c r="QO22" s="305"/>
      <c r="QP22" s="305"/>
      <c r="QQ22" s="305"/>
      <c r="QR22" s="305"/>
      <c r="QS22" s="305"/>
      <c r="QT22" s="305"/>
      <c r="QU22" s="305"/>
      <c r="QV22" s="305"/>
      <c r="QW22" s="305"/>
      <c r="QX22" s="305"/>
      <c r="QY22" s="305"/>
      <c r="QZ22" s="305"/>
      <c r="RA22" s="305"/>
      <c r="RB22" s="305"/>
      <c r="RC22" s="305"/>
      <c r="RD22" s="305"/>
      <c r="RE22" s="305"/>
      <c r="RF22" s="305"/>
      <c r="RG22" s="305"/>
      <c r="RH22" s="305"/>
      <c r="RI22" s="305"/>
      <c r="RJ22" s="305"/>
      <c r="RK22" s="305"/>
      <c r="RL22" s="305"/>
      <c r="RM22" s="305"/>
      <c r="RN22" s="305"/>
      <c r="RO22" s="305"/>
      <c r="RP22" s="305"/>
      <c r="RQ22" s="305"/>
      <c r="RR22" s="305"/>
      <c r="RS22" s="305"/>
      <c r="RT22" s="305"/>
      <c r="RU22" s="305"/>
      <c r="RV22" s="305"/>
      <c r="RW22" s="305"/>
      <c r="RX22" s="305"/>
      <c r="RY22" s="305"/>
      <c r="RZ22" s="305"/>
      <c r="SA22" s="305"/>
      <c r="SB22" s="305"/>
      <c r="SC22" s="305"/>
      <c r="SD22" s="305"/>
      <c r="SE22" s="305"/>
      <c r="SF22" s="305"/>
      <c r="SG22" s="305"/>
      <c r="SH22" s="305"/>
      <c r="SI22" s="305"/>
      <c r="SJ22" s="305"/>
      <c r="SK22" s="305"/>
      <c r="SL22" s="305"/>
      <c r="SM22" s="305"/>
      <c r="SN22" s="305"/>
      <c r="SO22" s="305"/>
      <c r="SP22" s="305"/>
      <c r="SQ22" s="305"/>
      <c r="SR22" s="305"/>
      <c r="SS22" s="305"/>
      <c r="ST22" s="305"/>
      <c r="SU22" s="305"/>
      <c r="SV22" s="305"/>
      <c r="SW22" s="305"/>
      <c r="SX22" s="305"/>
      <c r="SY22" s="305"/>
      <c r="SZ22" s="305"/>
      <c r="TA22" s="305"/>
      <c r="TB22" s="305"/>
      <c r="TC22" s="305"/>
      <c r="TD22" s="305"/>
      <c r="TE22" s="305"/>
      <c r="TF22" s="305"/>
      <c r="TG22" s="305"/>
      <c r="TH22" s="305"/>
      <c r="TI22" s="305"/>
      <c r="TJ22" s="305"/>
      <c r="TK22" s="305"/>
      <c r="TL22" s="305"/>
      <c r="TM22" s="305"/>
      <c r="TN22" s="305"/>
      <c r="TO22" s="305"/>
      <c r="TP22" s="305"/>
      <c r="TQ22" s="305"/>
      <c r="TR22" s="305"/>
      <c r="TS22" s="305"/>
      <c r="TT22" s="305"/>
      <c r="TU22" s="305"/>
      <c r="TV22" s="305"/>
      <c r="TW22" s="305"/>
      <c r="TX22" s="305"/>
      <c r="TY22" s="305"/>
      <c r="TZ22" s="305"/>
      <c r="UA22" s="305"/>
      <c r="UB22" s="305"/>
      <c r="UC22" s="305"/>
      <c r="UD22" s="305"/>
      <c r="UE22" s="305"/>
      <c r="UF22" s="305"/>
      <c r="UG22" s="305"/>
      <c r="UH22" s="305"/>
      <c r="UI22" s="305"/>
      <c r="UJ22" s="305"/>
      <c r="UK22" s="305"/>
      <c r="UL22" s="305"/>
      <c r="UM22" s="305"/>
      <c r="UN22" s="305"/>
      <c r="UO22" s="305"/>
      <c r="UP22" s="305"/>
      <c r="UQ22" s="305"/>
      <c r="UR22" s="305"/>
      <c r="US22" s="305"/>
      <c r="UT22" s="305"/>
      <c r="UU22" s="305"/>
      <c r="UV22" s="305"/>
      <c r="UW22" s="305"/>
      <c r="UX22" s="305"/>
      <c r="UY22" s="305"/>
      <c r="UZ22" s="305"/>
      <c r="VA22" s="305"/>
      <c r="VB22" s="305"/>
      <c r="VC22" s="305"/>
      <c r="VD22" s="305"/>
      <c r="VE22" s="305"/>
      <c r="VF22" s="305"/>
      <c r="VG22" s="305"/>
      <c r="VH22" s="305"/>
      <c r="VI22" s="305"/>
      <c r="VJ22" s="305"/>
      <c r="VK22" s="305"/>
      <c r="VL22" s="305"/>
      <c r="VM22" s="305"/>
      <c r="VN22" s="305"/>
      <c r="VO22" s="305"/>
      <c r="VP22" s="305"/>
      <c r="VQ22" s="305"/>
      <c r="VR22" s="305"/>
      <c r="VS22" s="305"/>
      <c r="VT22" s="305"/>
      <c r="VU22" s="305"/>
      <c r="VV22" s="305"/>
      <c r="VW22" s="305"/>
      <c r="VX22" s="305"/>
      <c r="VY22" s="305"/>
      <c r="VZ22" s="305"/>
      <c r="WA22" s="305"/>
      <c r="WB22" s="305"/>
      <c r="WC22" s="305"/>
      <c r="WD22" s="305"/>
      <c r="WE22" s="305"/>
      <c r="WF22" s="305"/>
      <c r="WG22" s="305"/>
      <c r="WH22" s="305"/>
      <c r="WI22" s="305"/>
      <c r="WJ22" s="305"/>
      <c r="WK22" s="305"/>
      <c r="WL22" s="305"/>
      <c r="WM22" s="305"/>
      <c r="WN22" s="305"/>
      <c r="WO22" s="305"/>
      <c r="WP22" s="305"/>
      <c r="WQ22" s="305"/>
      <c r="WR22" s="305"/>
      <c r="WS22" s="305"/>
      <c r="WT22" s="305"/>
      <c r="WU22" s="305"/>
      <c r="WV22" s="305"/>
      <c r="WW22" s="305"/>
      <c r="WX22" s="305"/>
      <c r="WY22" s="305"/>
      <c r="WZ22" s="305"/>
      <c r="XA22" s="305"/>
      <c r="XB22" s="305"/>
      <c r="XC22" s="305"/>
      <c r="XD22" s="305"/>
      <c r="XE22" s="305"/>
      <c r="XF22" s="305"/>
      <c r="XG22" s="305"/>
      <c r="XH22" s="305"/>
      <c r="XI22" s="305"/>
      <c r="XJ22" s="305"/>
      <c r="XK22" s="305"/>
      <c r="XL22" s="305"/>
      <c r="XM22" s="305"/>
      <c r="XN22" s="305"/>
      <c r="XO22" s="305"/>
      <c r="XP22" s="305"/>
      <c r="XQ22" s="305"/>
      <c r="XR22" s="305"/>
      <c r="XS22" s="305"/>
      <c r="XT22" s="305"/>
      <c r="XU22" s="305"/>
      <c r="XV22" s="305"/>
      <c r="XW22" s="305"/>
      <c r="XX22" s="305"/>
      <c r="XY22" s="305"/>
      <c r="XZ22" s="305"/>
      <c r="YA22" s="305"/>
      <c r="YB22" s="305"/>
      <c r="YC22" s="305"/>
      <c r="YD22" s="305"/>
      <c r="YE22" s="305"/>
      <c r="YF22" s="305"/>
      <c r="YG22" s="305"/>
      <c r="YH22" s="305"/>
      <c r="YI22" s="305"/>
      <c r="YJ22" s="305"/>
      <c r="YK22" s="305"/>
      <c r="YL22" s="305"/>
      <c r="YM22" s="305"/>
      <c r="YN22" s="305"/>
      <c r="YO22" s="305"/>
      <c r="YP22" s="305"/>
      <c r="YQ22" s="305"/>
      <c r="YR22" s="305"/>
      <c r="YS22" s="305"/>
      <c r="YT22" s="305"/>
      <c r="YU22" s="305"/>
      <c r="YV22" s="305"/>
      <c r="YW22" s="305"/>
      <c r="YX22" s="305"/>
      <c r="YY22" s="305"/>
      <c r="YZ22" s="305"/>
      <c r="ZA22" s="305"/>
      <c r="ZB22" s="305"/>
      <c r="ZC22" s="305"/>
      <c r="ZD22" s="305"/>
      <c r="ZE22" s="305"/>
      <c r="ZF22" s="305"/>
      <c r="ZG22" s="305"/>
      <c r="ZH22" s="305"/>
      <c r="ZI22" s="305"/>
      <c r="ZJ22" s="305"/>
      <c r="ZK22" s="305"/>
      <c r="ZL22" s="305"/>
      <c r="ZM22" s="305"/>
      <c r="ZN22" s="305"/>
      <c r="ZO22" s="305"/>
      <c r="ZP22" s="305"/>
      <c r="ZQ22" s="305"/>
      <c r="ZR22" s="305"/>
      <c r="ZS22" s="305"/>
      <c r="ZT22" s="305"/>
      <c r="ZU22" s="305"/>
      <c r="ZV22" s="305"/>
      <c r="ZW22" s="305"/>
      <c r="ZX22" s="305"/>
      <c r="ZY22" s="305"/>
      <c r="ZZ22" s="305"/>
      <c r="AAA22" s="305"/>
      <c r="AAB22" s="305"/>
      <c r="AAC22" s="305"/>
      <c r="AAD22" s="305"/>
      <c r="AAE22" s="305"/>
      <c r="AAF22" s="305"/>
      <c r="AAG22" s="305"/>
      <c r="AAH22" s="305"/>
      <c r="AAI22" s="305"/>
      <c r="AAJ22" s="305"/>
      <c r="AAK22" s="305"/>
      <c r="AAL22" s="305"/>
      <c r="AAM22" s="305"/>
      <c r="AAN22" s="305"/>
      <c r="AAO22" s="305"/>
      <c r="AAP22" s="305"/>
      <c r="AAQ22" s="305"/>
      <c r="AAR22" s="305"/>
      <c r="AAS22" s="305"/>
      <c r="AAT22" s="305"/>
      <c r="AAU22" s="305"/>
      <c r="AAV22" s="305"/>
      <c r="AAW22" s="305"/>
      <c r="AAX22" s="305"/>
      <c r="AAY22" s="305"/>
      <c r="AAZ22" s="305"/>
      <c r="ABA22" s="305"/>
      <c r="ABB22" s="305"/>
      <c r="ABC22" s="305"/>
      <c r="ABD22" s="305"/>
      <c r="ABE22" s="305"/>
      <c r="ABF22" s="305"/>
      <c r="ABG22" s="305"/>
      <c r="ABH22" s="305"/>
      <c r="ABI22" s="305"/>
      <c r="ABJ22" s="305"/>
      <c r="ABK22" s="305"/>
      <c r="ABL22" s="305"/>
      <c r="ABM22" s="305"/>
      <c r="ABN22" s="305"/>
      <c r="ABO22" s="305"/>
      <c r="ABP22" s="305"/>
      <c r="ABQ22" s="305"/>
      <c r="ABR22" s="305"/>
      <c r="ABS22" s="305"/>
      <c r="ABT22" s="305"/>
      <c r="ABU22" s="305"/>
      <c r="ABV22" s="305"/>
      <c r="ABW22" s="305"/>
      <c r="ABX22" s="305"/>
      <c r="ABY22" s="305"/>
      <c r="ABZ22" s="305"/>
      <c r="ACA22" s="305"/>
      <c r="ACB22" s="305"/>
      <c r="ACC22" s="305"/>
      <c r="ACD22" s="305"/>
      <c r="ACE22" s="305"/>
      <c r="ACF22" s="305"/>
      <c r="ACG22" s="305"/>
      <c r="ACH22" s="305"/>
      <c r="ACI22" s="305"/>
      <c r="ACJ22" s="305"/>
      <c r="ACK22" s="305"/>
      <c r="ACL22" s="305"/>
      <c r="ACM22" s="305"/>
      <c r="ACN22" s="305"/>
      <c r="ACO22" s="305"/>
      <c r="ACP22" s="305"/>
      <c r="ACQ22" s="305"/>
      <c r="ACR22" s="305"/>
      <c r="ACS22" s="305"/>
      <c r="ACT22" s="305"/>
      <c r="ACU22" s="305"/>
      <c r="ACV22" s="305"/>
      <c r="ACW22" s="305"/>
      <c r="ACX22" s="305"/>
      <c r="ACY22" s="305"/>
      <c r="ACZ22" s="305"/>
      <c r="ADA22" s="305"/>
      <c r="ADB22" s="305"/>
      <c r="ADC22" s="305"/>
      <c r="ADD22" s="305"/>
      <c r="ADE22" s="305"/>
      <c r="ADF22" s="305"/>
      <c r="ADG22" s="305"/>
      <c r="ADH22" s="305"/>
      <c r="ADI22" s="305"/>
      <c r="ADJ22" s="305"/>
      <c r="ADK22" s="305"/>
      <c r="ADL22" s="305"/>
      <c r="ADM22" s="305"/>
      <c r="ADN22" s="305"/>
      <c r="ADO22" s="305"/>
      <c r="ADP22" s="305"/>
      <c r="ADQ22" s="305"/>
      <c r="ADR22" s="305"/>
      <c r="ADS22" s="305"/>
      <c r="ADT22" s="305"/>
      <c r="ADU22" s="305"/>
      <c r="ADV22" s="305"/>
      <c r="ADW22" s="305"/>
      <c r="ADX22" s="305"/>
      <c r="ADY22" s="305"/>
      <c r="ADZ22" s="305"/>
      <c r="AEA22" s="305"/>
      <c r="AEB22" s="305"/>
      <c r="AEC22" s="305"/>
      <c r="AED22" s="305"/>
      <c r="AEE22" s="305"/>
      <c r="AEF22" s="305"/>
      <c r="AEG22" s="305"/>
      <c r="AEH22" s="305"/>
      <c r="AEI22" s="305"/>
      <c r="AEJ22" s="305"/>
      <c r="AEK22" s="305"/>
      <c r="AEL22" s="305"/>
      <c r="AEM22" s="305"/>
      <c r="AEN22" s="305"/>
      <c r="AEO22" s="305"/>
      <c r="AEP22" s="305"/>
      <c r="AEQ22" s="305"/>
      <c r="AER22" s="305"/>
      <c r="AES22" s="305"/>
      <c r="AET22" s="305"/>
      <c r="AEU22" s="305"/>
      <c r="AEV22" s="305"/>
      <c r="AEW22" s="305"/>
      <c r="AEX22" s="305"/>
      <c r="AEY22" s="305"/>
      <c r="AEZ22" s="305"/>
      <c r="AFA22" s="305"/>
      <c r="AFB22" s="305"/>
      <c r="AFC22" s="305"/>
      <c r="AFD22" s="305"/>
      <c r="AFE22" s="305"/>
      <c r="AFF22" s="305"/>
      <c r="AFG22" s="305"/>
      <c r="AFH22" s="305"/>
      <c r="AFI22" s="305"/>
      <c r="AFJ22" s="305"/>
      <c r="AFK22" s="305"/>
      <c r="AFL22" s="305"/>
      <c r="AFM22" s="305"/>
      <c r="AFN22" s="305"/>
      <c r="AFO22" s="305"/>
      <c r="AFP22" s="305"/>
      <c r="AFQ22" s="305"/>
      <c r="AFR22" s="305"/>
      <c r="AFS22" s="305"/>
      <c r="AFT22" s="305"/>
      <c r="AFU22" s="305"/>
      <c r="AFV22" s="305"/>
      <c r="AFW22" s="305"/>
      <c r="AFX22" s="305"/>
      <c r="AFY22" s="305"/>
      <c r="AFZ22" s="305"/>
      <c r="AGA22" s="305"/>
      <c r="AGB22" s="305"/>
      <c r="AGC22" s="305"/>
      <c r="AGD22" s="305"/>
      <c r="AGE22" s="305"/>
      <c r="AGF22" s="305"/>
      <c r="AGG22" s="305"/>
      <c r="AGH22" s="305"/>
      <c r="AGI22" s="305"/>
      <c r="AGJ22" s="305"/>
      <c r="AGK22" s="305"/>
      <c r="AGL22" s="305"/>
      <c r="AGM22" s="305"/>
      <c r="AGN22" s="305"/>
      <c r="AGO22" s="305"/>
      <c r="AGP22" s="305"/>
      <c r="AGQ22" s="305"/>
      <c r="AGR22" s="305"/>
      <c r="AGS22" s="305"/>
      <c r="AGT22" s="305"/>
      <c r="AGU22" s="305"/>
      <c r="AGV22" s="305"/>
      <c r="AGW22" s="305"/>
      <c r="AGX22" s="305"/>
      <c r="AGY22" s="305"/>
      <c r="AGZ22" s="305"/>
      <c r="AHA22" s="305"/>
      <c r="AHB22" s="305"/>
      <c r="AHC22" s="305"/>
      <c r="AHD22" s="305"/>
      <c r="AHE22" s="305"/>
      <c r="AHF22" s="305"/>
      <c r="AHG22" s="305"/>
      <c r="AHH22" s="305"/>
      <c r="AHI22" s="305"/>
      <c r="AHJ22" s="305"/>
      <c r="AHK22" s="305"/>
      <c r="AHL22" s="305"/>
      <c r="AHM22" s="305"/>
      <c r="AHN22" s="305"/>
      <c r="AHO22" s="305"/>
      <c r="AHP22" s="305"/>
      <c r="AHQ22" s="305"/>
      <c r="AHR22" s="305"/>
      <c r="AHS22" s="305"/>
      <c r="AHT22" s="305"/>
      <c r="AHU22" s="305"/>
      <c r="AHV22" s="305"/>
      <c r="AHW22" s="305"/>
      <c r="AHX22" s="305"/>
      <c r="AHY22" s="305"/>
      <c r="AHZ22" s="305"/>
      <c r="AIA22" s="305"/>
      <c r="AIB22" s="305"/>
      <c r="AIC22" s="305"/>
      <c r="AID22" s="305"/>
      <c r="AIE22" s="305"/>
      <c r="AIF22" s="305"/>
      <c r="AIG22" s="305"/>
      <c r="AIH22" s="305"/>
      <c r="AII22" s="305"/>
      <c r="AIJ22" s="305"/>
      <c r="AIK22" s="305"/>
      <c r="AIL22" s="305"/>
      <c r="AIM22" s="305"/>
      <c r="AIN22" s="305"/>
      <c r="AIO22" s="305"/>
      <c r="AIP22" s="305"/>
      <c r="AIQ22" s="305"/>
      <c r="AIR22" s="305"/>
      <c r="AIS22" s="305"/>
      <c r="AIT22" s="305"/>
      <c r="AIU22" s="305"/>
      <c r="AIV22" s="305"/>
      <c r="AIW22" s="305"/>
      <c r="AIX22" s="305"/>
      <c r="AIY22" s="305"/>
      <c r="AIZ22" s="305"/>
      <c r="AJA22" s="305"/>
      <c r="AJB22" s="305"/>
      <c r="AJC22" s="305"/>
      <c r="AJD22" s="305"/>
      <c r="AJE22" s="305"/>
      <c r="AJF22" s="305"/>
      <c r="AJG22" s="305"/>
      <c r="AJH22" s="305"/>
      <c r="AJI22" s="305"/>
      <c r="AJJ22" s="305"/>
      <c r="AJK22" s="305"/>
      <c r="AJL22" s="305"/>
      <c r="AJM22" s="305"/>
      <c r="AJN22" s="305"/>
      <c r="AJO22" s="305"/>
      <c r="AJP22" s="305"/>
      <c r="AJQ22" s="305"/>
      <c r="AJR22" s="305"/>
      <c r="AJS22" s="305"/>
      <c r="AJT22" s="305"/>
      <c r="AJU22" s="305"/>
      <c r="AJV22" s="305"/>
      <c r="AJW22" s="305"/>
      <c r="AJX22" s="305"/>
      <c r="AJY22" s="305"/>
      <c r="AJZ22" s="305"/>
      <c r="AKA22" s="305"/>
      <c r="AKB22" s="305"/>
      <c r="AKC22" s="305"/>
      <c r="AKD22" s="305"/>
      <c r="AKE22" s="305"/>
      <c r="AKF22" s="305"/>
      <c r="AKG22" s="305"/>
      <c r="AKH22" s="305"/>
      <c r="AKI22" s="305"/>
      <c r="AKJ22" s="305"/>
      <c r="AKK22" s="305"/>
      <c r="AKL22" s="305"/>
      <c r="AKM22" s="305"/>
      <c r="AKN22" s="305"/>
      <c r="AKO22" s="305"/>
      <c r="AKP22" s="305"/>
      <c r="AKQ22" s="305"/>
      <c r="AKR22" s="305"/>
      <c r="AKS22" s="305"/>
      <c r="AKT22" s="305"/>
      <c r="AKU22" s="305"/>
      <c r="AKV22" s="305"/>
      <c r="AKW22" s="305"/>
      <c r="AKX22" s="305"/>
      <c r="AKY22" s="305"/>
      <c r="AKZ22" s="305"/>
      <c r="ALA22" s="305"/>
      <c r="ALB22" s="305"/>
      <c r="ALC22" s="305"/>
      <c r="ALD22" s="305"/>
      <c r="ALE22" s="305"/>
      <c r="ALF22" s="305"/>
      <c r="ALG22" s="305"/>
      <c r="ALH22" s="305"/>
      <c r="ALI22" s="305"/>
      <c r="ALJ22" s="305"/>
      <c r="ALK22" s="305"/>
      <c r="ALL22" s="305"/>
      <c r="ALM22" s="305"/>
      <c r="ALN22" s="305"/>
      <c r="ALO22" s="305"/>
      <c r="ALP22" s="305"/>
      <c r="ALQ22" s="305"/>
      <c r="ALR22" s="305"/>
      <c r="ALS22" s="305"/>
      <c r="ALT22" s="305"/>
      <c r="ALU22" s="305"/>
      <c r="ALV22" s="305"/>
      <c r="ALW22" s="305"/>
      <c r="ALX22" s="305"/>
      <c r="ALY22" s="305"/>
      <c r="ALZ22" s="305"/>
      <c r="AMA22" s="305"/>
      <c r="AMB22" s="305"/>
      <c r="AMC22" s="305"/>
      <c r="AMD22" s="305"/>
      <c r="AME22" s="305"/>
      <c r="AMF22" s="305"/>
      <c r="AMG22" s="305"/>
      <c r="AMH22" s="305"/>
      <c r="AMI22" s="305"/>
      <c r="AMJ22" s="305"/>
      <c r="AMK22" s="305"/>
      <c r="AML22" s="305"/>
      <c r="AMM22" s="305"/>
      <c r="AMN22" s="305"/>
      <c r="AMO22" s="305"/>
      <c r="AMP22" s="305"/>
      <c r="AMQ22" s="305"/>
      <c r="AMR22" s="305"/>
      <c r="AMS22" s="305"/>
      <c r="AMT22" s="305"/>
      <c r="AMU22" s="305"/>
      <c r="AMV22" s="305"/>
      <c r="AMW22" s="305"/>
      <c r="AMX22" s="305"/>
      <c r="AMY22" s="305"/>
      <c r="AMZ22" s="305"/>
      <c r="ANA22" s="305"/>
      <c r="ANB22" s="305"/>
      <c r="ANC22" s="305"/>
      <c r="AND22" s="305"/>
      <c r="ANE22" s="305"/>
      <c r="ANF22" s="305"/>
      <c r="ANG22" s="305"/>
      <c r="ANH22" s="305"/>
      <c r="ANI22" s="305"/>
      <c r="ANJ22" s="305"/>
      <c r="ANK22" s="305"/>
      <c r="ANL22" s="305"/>
      <c r="ANM22" s="305"/>
      <c r="ANN22" s="305"/>
      <c r="ANO22" s="305"/>
      <c r="ANP22" s="305"/>
      <c r="ANQ22" s="305"/>
      <c r="ANR22" s="305"/>
      <c r="ANS22" s="305"/>
      <c r="ANT22" s="305"/>
      <c r="ANU22" s="305"/>
      <c r="ANV22" s="305"/>
      <c r="ANW22" s="305"/>
      <c r="ANX22" s="305"/>
      <c r="ANY22" s="305"/>
      <c r="ANZ22" s="305"/>
      <c r="AOA22" s="305"/>
      <c r="AOB22" s="305"/>
      <c r="AOC22" s="305"/>
      <c r="AOD22" s="305"/>
      <c r="AOE22" s="305"/>
      <c r="AOF22" s="305"/>
      <c r="AOG22" s="305"/>
      <c r="AOH22" s="305"/>
      <c r="AOI22" s="305"/>
      <c r="AOJ22" s="305"/>
      <c r="AOK22" s="305"/>
      <c r="AOL22" s="305"/>
      <c r="AOM22" s="305"/>
      <c r="AON22" s="305"/>
      <c r="AOO22" s="305"/>
      <c r="AOP22" s="305"/>
      <c r="AOQ22" s="305"/>
      <c r="AOR22" s="305"/>
      <c r="AOS22" s="305"/>
      <c r="AOT22" s="305"/>
      <c r="AOU22" s="305"/>
      <c r="AOV22" s="305"/>
      <c r="AOW22" s="305"/>
      <c r="AOX22" s="305"/>
      <c r="AOY22" s="305"/>
      <c r="AOZ22" s="305"/>
      <c r="APA22" s="305"/>
      <c r="APB22" s="305"/>
      <c r="APC22" s="305"/>
      <c r="APD22" s="305"/>
      <c r="APE22" s="305"/>
      <c r="APF22" s="305"/>
      <c r="APG22" s="305"/>
      <c r="APH22" s="305"/>
      <c r="API22" s="305"/>
      <c r="APJ22" s="305"/>
      <c r="APK22" s="305"/>
      <c r="APL22" s="305"/>
      <c r="APM22" s="305"/>
      <c r="APN22" s="305"/>
      <c r="APO22" s="305"/>
      <c r="APP22" s="305"/>
      <c r="APQ22" s="305"/>
      <c r="APR22" s="305"/>
      <c r="APS22" s="305"/>
      <c r="APT22" s="305"/>
      <c r="APU22" s="305"/>
      <c r="APV22" s="305"/>
      <c r="APW22" s="305"/>
      <c r="APX22" s="305"/>
      <c r="APY22" s="305"/>
      <c r="APZ22" s="305"/>
      <c r="AQA22" s="305"/>
      <c r="AQB22" s="305"/>
      <c r="AQC22" s="305"/>
      <c r="AQD22" s="305"/>
      <c r="AQE22" s="305"/>
      <c r="AQF22" s="305"/>
      <c r="AQG22" s="305"/>
      <c r="AQH22" s="305"/>
      <c r="AQI22" s="305"/>
      <c r="AQJ22" s="305"/>
      <c r="AQK22" s="305"/>
      <c r="AQL22" s="305"/>
      <c r="AQM22" s="305"/>
      <c r="AQN22" s="305"/>
      <c r="AQO22" s="305"/>
      <c r="AQP22" s="305"/>
      <c r="AQQ22" s="305"/>
      <c r="AQR22" s="305"/>
      <c r="AQS22" s="305"/>
      <c r="AQT22" s="305"/>
      <c r="AQU22" s="305"/>
      <c r="AQV22" s="305"/>
      <c r="AQW22" s="305"/>
      <c r="AQX22" s="305"/>
      <c r="AQY22" s="305"/>
      <c r="AQZ22" s="305"/>
      <c r="ARA22" s="305"/>
      <c r="ARB22" s="305"/>
      <c r="ARC22" s="305"/>
      <c r="ARD22" s="305"/>
      <c r="ARE22" s="305"/>
      <c r="ARF22" s="305"/>
      <c r="ARG22" s="305"/>
      <c r="ARH22" s="305"/>
      <c r="ARI22" s="305"/>
      <c r="ARJ22" s="305"/>
      <c r="ARK22" s="305"/>
      <c r="ARL22" s="305"/>
      <c r="ARM22" s="305"/>
      <c r="ARN22" s="305"/>
      <c r="ARO22" s="305"/>
      <c r="ARP22" s="305"/>
      <c r="ARQ22" s="305"/>
      <c r="ARR22" s="305"/>
      <c r="ARS22" s="305"/>
      <c r="ART22" s="305"/>
      <c r="ARU22" s="305"/>
      <c r="ARV22" s="305"/>
      <c r="ARW22" s="305"/>
      <c r="ARX22" s="305"/>
      <c r="ARY22" s="305"/>
      <c r="ARZ22" s="305"/>
      <c r="ASA22" s="305"/>
      <c r="ASB22" s="305"/>
      <c r="ASC22" s="305"/>
      <c r="ASD22" s="305"/>
      <c r="ASE22" s="305"/>
      <c r="ASF22" s="305"/>
      <c r="ASG22" s="305"/>
      <c r="ASH22" s="305"/>
      <c r="ASI22" s="305"/>
      <c r="ASJ22" s="305"/>
      <c r="ASK22" s="305"/>
      <c r="ASL22" s="305"/>
      <c r="ASM22" s="305"/>
      <c r="ASN22" s="305"/>
      <c r="ASO22" s="305"/>
      <c r="ASP22" s="305"/>
      <c r="ASQ22" s="305"/>
      <c r="ASR22" s="305"/>
      <c r="ASS22" s="305"/>
      <c r="AST22" s="305"/>
      <c r="ASU22" s="305"/>
      <c r="ASV22" s="305"/>
      <c r="ASW22" s="305"/>
      <c r="ASX22" s="305"/>
      <c r="ASY22" s="305"/>
      <c r="ASZ22" s="305"/>
      <c r="ATA22" s="305"/>
      <c r="ATB22" s="305"/>
      <c r="ATC22" s="305"/>
      <c r="ATD22" s="305"/>
      <c r="ATE22" s="305"/>
      <c r="ATF22" s="305"/>
      <c r="ATG22" s="305"/>
      <c r="ATH22" s="305"/>
      <c r="ATI22" s="305"/>
      <c r="ATJ22" s="305"/>
      <c r="ATK22" s="305"/>
      <c r="ATL22" s="305"/>
      <c r="ATM22" s="305"/>
      <c r="ATN22" s="305"/>
      <c r="ATO22" s="305"/>
      <c r="ATP22" s="305"/>
      <c r="ATQ22" s="305"/>
      <c r="ATR22" s="305"/>
      <c r="ATS22" s="305"/>
      <c r="ATT22" s="305"/>
      <c r="ATU22" s="305"/>
      <c r="ATV22" s="305"/>
      <c r="ATW22" s="305"/>
      <c r="ATX22" s="305"/>
      <c r="ATY22" s="305"/>
      <c r="ATZ22" s="305"/>
      <c r="AUA22" s="305"/>
      <c r="AUB22" s="305"/>
      <c r="AUC22" s="305"/>
      <c r="AUD22" s="305"/>
      <c r="AUE22" s="305"/>
      <c r="AUF22" s="305"/>
      <c r="AUG22" s="305"/>
      <c r="AUH22" s="305"/>
      <c r="AUI22" s="305"/>
      <c r="AUJ22" s="305"/>
      <c r="AUK22" s="305"/>
      <c r="AUL22" s="305"/>
      <c r="AUM22" s="305"/>
      <c r="AUN22" s="305"/>
      <c r="AUO22" s="305"/>
      <c r="AUP22" s="305"/>
      <c r="AUQ22" s="305"/>
      <c r="AUR22" s="305"/>
      <c r="AUS22" s="305"/>
      <c r="AUT22" s="305"/>
      <c r="AUU22" s="305"/>
      <c r="AUV22" s="305"/>
      <c r="AUW22" s="305"/>
      <c r="AUX22" s="305"/>
      <c r="AUY22" s="305"/>
      <c r="AUZ22" s="305"/>
      <c r="AVA22" s="305"/>
      <c r="AVB22" s="305"/>
      <c r="AVC22" s="305"/>
      <c r="AVD22" s="305"/>
      <c r="AVE22" s="305"/>
      <c r="AVF22" s="305"/>
      <c r="AVG22" s="305"/>
      <c r="AVH22" s="305"/>
      <c r="AVI22" s="305"/>
      <c r="AVJ22" s="305"/>
      <c r="AVK22" s="305"/>
      <c r="AVL22" s="305"/>
      <c r="AVM22" s="305"/>
      <c r="AVN22" s="305"/>
      <c r="AVO22" s="305"/>
      <c r="AVP22" s="305"/>
      <c r="AVQ22" s="305"/>
      <c r="AVR22" s="305"/>
      <c r="AVS22" s="305"/>
      <c r="AVT22" s="305"/>
      <c r="AVU22" s="305"/>
      <c r="AVV22" s="305"/>
      <c r="AVW22" s="305"/>
      <c r="AVX22" s="305"/>
      <c r="AVY22" s="305"/>
      <c r="AVZ22" s="305"/>
      <c r="AWA22" s="305"/>
      <c r="AWB22" s="305"/>
      <c r="AWC22" s="305"/>
      <c r="AWD22" s="305"/>
      <c r="AWE22" s="305"/>
      <c r="AWF22" s="305"/>
      <c r="AWG22" s="305"/>
      <c r="AWH22" s="305"/>
      <c r="AWI22" s="305"/>
      <c r="AWJ22" s="305"/>
      <c r="AWK22" s="305"/>
      <c r="AWL22" s="305"/>
      <c r="AWM22" s="305"/>
      <c r="AWN22" s="305"/>
      <c r="AWO22" s="305"/>
      <c r="AWP22" s="305"/>
      <c r="AWQ22" s="305"/>
      <c r="AWR22" s="305"/>
      <c r="AWS22" s="305"/>
      <c r="AWT22" s="305"/>
      <c r="AWU22" s="305"/>
      <c r="AWV22" s="305"/>
      <c r="AWW22" s="305"/>
      <c r="AWX22" s="305"/>
      <c r="AWY22" s="305"/>
      <c r="AWZ22" s="305"/>
      <c r="AXA22" s="305"/>
      <c r="AXB22" s="305"/>
      <c r="AXC22" s="305"/>
      <c r="AXD22" s="305"/>
      <c r="AXE22" s="305"/>
      <c r="AXF22" s="305"/>
      <c r="AXG22" s="305"/>
      <c r="AXH22" s="305"/>
      <c r="AXI22" s="305"/>
      <c r="AXJ22" s="305"/>
      <c r="AXK22" s="305"/>
      <c r="AXL22" s="305"/>
      <c r="AXM22" s="305"/>
      <c r="AXN22" s="305"/>
      <c r="AXO22" s="305"/>
      <c r="AXP22" s="305"/>
      <c r="AXQ22" s="305"/>
      <c r="AXR22" s="305"/>
      <c r="AXS22" s="305"/>
      <c r="AXT22" s="305"/>
      <c r="AXU22" s="305"/>
      <c r="AXV22" s="305"/>
      <c r="AXW22" s="305"/>
      <c r="AXX22" s="305"/>
      <c r="AXY22" s="305"/>
      <c r="AXZ22" s="305"/>
      <c r="AYA22" s="305"/>
      <c r="AYB22" s="305"/>
      <c r="AYC22" s="305"/>
      <c r="AYD22" s="305"/>
      <c r="AYE22" s="305"/>
      <c r="AYF22" s="305"/>
      <c r="AYG22" s="305"/>
      <c r="AYH22" s="305"/>
      <c r="AYI22" s="305"/>
      <c r="AYJ22" s="305"/>
      <c r="AYK22" s="305"/>
      <c r="AYL22" s="305"/>
      <c r="AYM22" s="305"/>
      <c r="AYN22" s="305"/>
      <c r="AYO22" s="305"/>
      <c r="AYP22" s="305"/>
      <c r="AYQ22" s="305"/>
      <c r="AYR22" s="305"/>
      <c r="AYS22" s="305"/>
      <c r="AYT22" s="305"/>
      <c r="AYU22" s="305"/>
      <c r="AYV22" s="305"/>
      <c r="AYW22" s="305"/>
      <c r="AYX22" s="305"/>
      <c r="AYY22" s="305"/>
      <c r="AYZ22" s="305"/>
      <c r="AZA22" s="305"/>
      <c r="AZB22" s="305"/>
      <c r="AZC22" s="305"/>
      <c r="AZD22" s="305"/>
      <c r="AZE22" s="305"/>
      <c r="AZF22" s="305"/>
      <c r="AZG22" s="305"/>
      <c r="AZH22" s="305"/>
      <c r="AZI22" s="305"/>
      <c r="AZJ22" s="305"/>
      <c r="AZK22" s="305"/>
      <c r="AZL22" s="305"/>
      <c r="AZM22" s="305"/>
      <c r="AZN22" s="305"/>
      <c r="AZO22" s="305"/>
      <c r="AZP22" s="305"/>
      <c r="AZQ22" s="305"/>
      <c r="AZR22" s="305"/>
      <c r="AZS22" s="305"/>
      <c r="AZT22" s="305"/>
      <c r="AZU22" s="305"/>
      <c r="AZV22" s="305"/>
      <c r="AZW22" s="305"/>
      <c r="AZX22" s="305"/>
      <c r="AZY22" s="305"/>
      <c r="AZZ22" s="305"/>
      <c r="BAA22" s="305"/>
      <c r="BAB22" s="305"/>
      <c r="BAC22" s="305"/>
      <c r="BAD22" s="305"/>
      <c r="BAE22" s="305"/>
      <c r="BAF22" s="305"/>
      <c r="BAG22" s="305"/>
      <c r="BAH22" s="305"/>
      <c r="BAI22" s="305"/>
      <c r="BAJ22" s="305"/>
      <c r="BAK22" s="305"/>
      <c r="BAL22" s="305"/>
      <c r="BAM22" s="305"/>
      <c r="BAN22" s="305"/>
      <c r="BAO22" s="305"/>
      <c r="BAP22" s="305"/>
      <c r="BAQ22" s="305"/>
      <c r="BAR22" s="305"/>
      <c r="BAS22" s="305"/>
      <c r="BAT22" s="305"/>
      <c r="BAU22" s="305"/>
      <c r="BAV22" s="305"/>
      <c r="BAW22" s="305"/>
      <c r="BAX22" s="305"/>
      <c r="BAY22" s="305"/>
      <c r="BAZ22" s="305"/>
      <c r="BBA22" s="305"/>
      <c r="BBB22" s="305"/>
      <c r="BBC22" s="305"/>
      <c r="BBD22" s="305"/>
      <c r="BBE22" s="305"/>
      <c r="BBF22" s="305"/>
      <c r="BBG22" s="305"/>
      <c r="BBH22" s="305"/>
      <c r="BBI22" s="305"/>
      <c r="BBJ22" s="305"/>
      <c r="BBK22" s="305"/>
      <c r="BBL22" s="305"/>
      <c r="BBM22" s="305"/>
      <c r="BBN22" s="305"/>
      <c r="BBO22" s="305"/>
      <c r="BBP22" s="305"/>
      <c r="BBQ22" s="305"/>
      <c r="BBR22" s="305"/>
      <c r="BBS22" s="305"/>
      <c r="BBT22" s="305"/>
      <c r="BBU22" s="305"/>
      <c r="BBV22" s="305"/>
      <c r="BBW22" s="305"/>
      <c r="BBX22" s="305"/>
      <c r="BBY22" s="305"/>
      <c r="BBZ22" s="305"/>
      <c r="BCA22" s="305"/>
      <c r="BCB22" s="305"/>
      <c r="BCC22" s="305"/>
      <c r="BCD22" s="305"/>
      <c r="BCE22" s="305"/>
      <c r="BCF22" s="305"/>
      <c r="BCG22" s="305"/>
      <c r="BCH22" s="305"/>
      <c r="BCI22" s="305"/>
      <c r="BCJ22" s="305"/>
      <c r="BCK22" s="305"/>
      <c r="BCL22" s="305"/>
      <c r="BCM22" s="305"/>
      <c r="BCN22" s="305"/>
      <c r="BCO22" s="305"/>
      <c r="BCP22" s="305"/>
      <c r="BCQ22" s="305"/>
      <c r="BCR22" s="305"/>
      <c r="BCS22" s="305"/>
      <c r="BCT22" s="305"/>
      <c r="BCU22" s="305"/>
      <c r="BCV22" s="305"/>
      <c r="BCW22" s="305"/>
      <c r="BCX22" s="305"/>
      <c r="BCY22" s="305"/>
      <c r="BCZ22" s="305"/>
      <c r="BDA22" s="305"/>
      <c r="BDB22" s="305"/>
      <c r="BDC22" s="305"/>
      <c r="BDD22" s="305"/>
      <c r="BDE22" s="305"/>
      <c r="BDF22" s="305"/>
      <c r="BDG22" s="305"/>
      <c r="BDH22" s="305"/>
      <c r="BDI22" s="305"/>
      <c r="BDJ22" s="305"/>
      <c r="BDK22" s="305"/>
      <c r="BDL22" s="305"/>
      <c r="BDM22" s="305"/>
      <c r="BDN22" s="305"/>
      <c r="BDO22" s="305"/>
      <c r="BDP22" s="305"/>
      <c r="BDQ22" s="305"/>
      <c r="BDR22" s="305"/>
      <c r="BDS22" s="305"/>
      <c r="BDT22" s="305"/>
      <c r="BDU22" s="305"/>
      <c r="BDV22" s="305"/>
      <c r="BDW22" s="305"/>
      <c r="BDX22" s="305"/>
      <c r="BDY22" s="305"/>
      <c r="BDZ22" s="305"/>
      <c r="BEA22" s="305"/>
      <c r="BEB22" s="305"/>
      <c r="BEC22" s="305"/>
      <c r="BED22" s="305"/>
      <c r="BEE22" s="305"/>
      <c r="BEF22" s="305"/>
      <c r="BEG22" s="305"/>
      <c r="BEH22" s="305"/>
      <c r="BEI22" s="305"/>
      <c r="BEJ22" s="305"/>
      <c r="BEK22" s="305"/>
      <c r="BEL22" s="305"/>
      <c r="BEM22" s="305"/>
      <c r="BEN22" s="305"/>
      <c r="BEO22" s="305"/>
      <c r="BEP22" s="305"/>
      <c r="BEQ22" s="305"/>
      <c r="BER22" s="305"/>
      <c r="BES22" s="305"/>
      <c r="BET22" s="305"/>
      <c r="BEU22" s="305"/>
      <c r="BEV22" s="305"/>
      <c r="BEW22" s="305"/>
      <c r="BEX22" s="305"/>
      <c r="BEY22" s="305"/>
      <c r="BEZ22" s="305"/>
      <c r="BFA22" s="305"/>
      <c r="BFB22" s="305"/>
      <c r="BFC22" s="305"/>
      <c r="BFD22" s="305"/>
      <c r="BFE22" s="305"/>
      <c r="BFF22" s="305"/>
      <c r="BFG22" s="305"/>
      <c r="BFH22" s="305"/>
      <c r="BFI22" s="305"/>
      <c r="BFJ22" s="305"/>
      <c r="BFK22" s="305"/>
      <c r="BFL22" s="305"/>
      <c r="BFM22" s="305"/>
      <c r="BFN22" s="305"/>
      <c r="BFO22" s="305"/>
      <c r="BFP22" s="305"/>
      <c r="BFQ22" s="305"/>
      <c r="BFR22" s="305"/>
      <c r="BFS22" s="305"/>
      <c r="BFT22" s="305"/>
      <c r="BFU22" s="305"/>
      <c r="BFV22" s="305"/>
      <c r="BFW22" s="305"/>
      <c r="BFX22" s="305"/>
      <c r="BFY22" s="305"/>
      <c r="BFZ22" s="305"/>
      <c r="BGA22" s="305"/>
      <c r="BGB22" s="305"/>
      <c r="BGC22" s="305"/>
      <c r="BGD22" s="305"/>
      <c r="BGE22" s="305"/>
      <c r="BGF22" s="305"/>
      <c r="BGG22" s="305"/>
      <c r="BGH22" s="305"/>
      <c r="BGI22" s="305"/>
      <c r="BGJ22" s="305"/>
      <c r="BGK22" s="305"/>
      <c r="BGL22" s="305"/>
      <c r="BGM22" s="305"/>
      <c r="BGN22" s="305"/>
      <c r="BGO22" s="305"/>
      <c r="BGP22" s="305"/>
      <c r="BGQ22" s="305"/>
      <c r="BGR22" s="305"/>
      <c r="BGS22" s="305"/>
      <c r="BGT22" s="305"/>
      <c r="BGU22" s="305"/>
      <c r="BGV22" s="305"/>
      <c r="BGW22" s="305"/>
      <c r="BGX22" s="305"/>
      <c r="BGY22" s="305"/>
      <c r="BGZ22" s="305"/>
      <c r="BHA22" s="305"/>
      <c r="BHB22" s="305"/>
      <c r="BHC22" s="305"/>
      <c r="BHD22" s="305"/>
      <c r="BHE22" s="305"/>
      <c r="BHF22" s="305"/>
      <c r="BHG22" s="305"/>
      <c r="BHH22" s="305"/>
      <c r="BHI22" s="305"/>
      <c r="BHJ22" s="305"/>
      <c r="BHK22" s="305"/>
      <c r="BHL22" s="305"/>
      <c r="BHM22" s="305"/>
      <c r="BHN22" s="305"/>
      <c r="BHO22" s="305"/>
      <c r="BHP22" s="305"/>
      <c r="BHQ22" s="305"/>
      <c r="BHR22" s="305"/>
      <c r="BHS22" s="305"/>
      <c r="BHT22" s="305"/>
      <c r="BHU22" s="305"/>
      <c r="BHV22" s="305"/>
      <c r="BHW22" s="305"/>
      <c r="BHX22" s="305"/>
      <c r="BHY22" s="305"/>
      <c r="BHZ22" s="305"/>
      <c r="BIA22" s="305"/>
      <c r="BIB22" s="305"/>
      <c r="BIC22" s="305"/>
      <c r="BID22" s="305"/>
      <c r="BIE22" s="305"/>
      <c r="BIF22" s="305"/>
      <c r="BIG22" s="305"/>
      <c r="BIH22" s="305"/>
      <c r="BII22" s="305"/>
      <c r="BIJ22" s="305"/>
      <c r="BIK22" s="305"/>
      <c r="BIL22" s="305"/>
      <c r="BIM22" s="305"/>
      <c r="BIN22" s="305"/>
      <c r="BIO22" s="305"/>
      <c r="BIP22" s="305"/>
      <c r="BIQ22" s="305"/>
      <c r="BIR22" s="305"/>
      <c r="BIS22" s="305"/>
      <c r="BIT22" s="305"/>
      <c r="BIU22" s="305"/>
      <c r="BIV22" s="305"/>
      <c r="BIW22" s="305"/>
      <c r="BIX22" s="305"/>
      <c r="BIY22" s="305"/>
      <c r="BIZ22" s="305"/>
      <c r="BJA22" s="305"/>
      <c r="BJB22" s="305"/>
      <c r="BJC22" s="305"/>
      <c r="BJD22" s="305"/>
      <c r="BJE22" s="305"/>
      <c r="BJF22" s="305"/>
      <c r="BJG22" s="305"/>
      <c r="BJH22" s="305"/>
      <c r="BJI22" s="305"/>
      <c r="BJJ22" s="305"/>
      <c r="BJK22" s="305"/>
      <c r="BJL22" s="305"/>
      <c r="BJM22" s="305"/>
      <c r="BJN22" s="305"/>
      <c r="BJO22" s="305"/>
      <c r="BJP22" s="305"/>
      <c r="BJQ22" s="305"/>
      <c r="BJR22" s="305"/>
      <c r="BJS22" s="305"/>
      <c r="BJT22" s="305"/>
      <c r="BJU22" s="305"/>
      <c r="BJV22" s="305"/>
      <c r="BJW22" s="305"/>
      <c r="BJX22" s="305"/>
      <c r="BJY22" s="305"/>
      <c r="BJZ22" s="305"/>
      <c r="BKA22" s="305"/>
      <c r="BKB22" s="305"/>
      <c r="BKC22" s="305"/>
      <c r="BKD22" s="305"/>
      <c r="BKE22" s="305"/>
      <c r="BKF22" s="305"/>
      <c r="BKG22" s="305"/>
      <c r="BKH22" s="305"/>
      <c r="BKI22" s="305"/>
      <c r="BKJ22" s="305"/>
      <c r="BKK22" s="305"/>
      <c r="BKL22" s="305"/>
      <c r="BKM22" s="305"/>
      <c r="BKN22" s="305"/>
      <c r="BKO22" s="305"/>
      <c r="BKP22" s="305"/>
      <c r="BKQ22" s="305"/>
      <c r="BKR22" s="305"/>
      <c r="BKS22" s="305"/>
      <c r="BKT22" s="305"/>
      <c r="BKU22" s="305"/>
      <c r="BKV22" s="305"/>
      <c r="BKW22" s="305"/>
      <c r="BKX22" s="305"/>
      <c r="BKY22" s="305"/>
      <c r="BKZ22" s="305"/>
      <c r="BLA22" s="305"/>
      <c r="BLB22" s="305"/>
      <c r="BLC22" s="305"/>
      <c r="BLD22" s="305"/>
      <c r="BLE22" s="305"/>
      <c r="BLF22" s="305"/>
      <c r="BLG22" s="305"/>
      <c r="BLH22" s="305"/>
      <c r="BLI22" s="305"/>
      <c r="BLJ22" s="305"/>
      <c r="BLK22" s="305"/>
      <c r="BLL22" s="305"/>
      <c r="BLM22" s="305"/>
      <c r="BLN22" s="305"/>
      <c r="BLO22" s="305"/>
      <c r="BLP22" s="305"/>
      <c r="BLQ22" s="305"/>
      <c r="BLR22" s="305"/>
      <c r="BLS22" s="305"/>
      <c r="BLT22" s="305"/>
      <c r="BLU22" s="305"/>
      <c r="BLV22" s="305"/>
      <c r="BLW22" s="305"/>
      <c r="BLX22" s="305"/>
      <c r="BLY22" s="305"/>
      <c r="BLZ22" s="305"/>
      <c r="BMA22" s="305"/>
      <c r="BMB22" s="305"/>
      <c r="BMC22" s="305"/>
      <c r="BMD22" s="305"/>
      <c r="BME22" s="305"/>
      <c r="BMF22" s="305"/>
      <c r="BMG22" s="305"/>
      <c r="BMH22" s="305"/>
      <c r="BMI22" s="305"/>
      <c r="BMJ22" s="305"/>
      <c r="BMK22" s="305"/>
      <c r="BML22" s="305"/>
      <c r="BMM22" s="305"/>
      <c r="BMN22" s="305"/>
      <c r="BMO22" s="305"/>
      <c r="BMP22" s="305"/>
      <c r="BMQ22" s="305"/>
      <c r="BMR22" s="305"/>
      <c r="BMS22" s="305"/>
      <c r="BMT22" s="305"/>
      <c r="BMU22" s="305"/>
      <c r="BMV22" s="305"/>
      <c r="BMW22" s="305"/>
      <c r="BMX22" s="305"/>
      <c r="BMY22" s="305"/>
      <c r="BMZ22" s="305"/>
      <c r="BNA22" s="305"/>
      <c r="BNB22" s="305"/>
      <c r="BNC22" s="305"/>
      <c r="BND22" s="305"/>
      <c r="BNE22" s="305"/>
      <c r="BNF22" s="305"/>
      <c r="BNG22" s="305"/>
      <c r="BNH22" s="305"/>
      <c r="BNI22" s="305"/>
      <c r="BNJ22" s="305"/>
      <c r="BNK22" s="305"/>
      <c r="BNL22" s="305"/>
      <c r="BNM22" s="305"/>
      <c r="BNN22" s="305"/>
      <c r="BNO22" s="305"/>
      <c r="BNP22" s="305"/>
      <c r="BNQ22" s="305"/>
      <c r="BNR22" s="305"/>
      <c r="BNS22" s="305"/>
      <c r="BNT22" s="305"/>
      <c r="BNU22" s="305"/>
      <c r="BNV22" s="305"/>
      <c r="BNW22" s="305"/>
      <c r="BNX22" s="305"/>
      <c r="BNY22" s="305"/>
      <c r="BNZ22" s="305"/>
      <c r="BOA22" s="305"/>
      <c r="BOB22" s="305"/>
      <c r="BOC22" s="305"/>
      <c r="BOD22" s="305"/>
      <c r="BOE22" s="305"/>
      <c r="BOF22" s="305"/>
      <c r="BOG22" s="305"/>
      <c r="BOH22" s="305"/>
      <c r="BOI22" s="305"/>
      <c r="BOJ22" s="305"/>
      <c r="BOK22" s="305"/>
      <c r="BOL22" s="305"/>
      <c r="BOM22" s="305"/>
      <c r="BON22" s="305"/>
      <c r="BOO22" s="305"/>
      <c r="BOP22" s="305"/>
      <c r="BOQ22" s="305"/>
      <c r="BOR22" s="305"/>
      <c r="BOS22" s="305"/>
      <c r="BOT22" s="305"/>
      <c r="BOU22" s="305"/>
      <c r="BOV22" s="305"/>
      <c r="BOW22" s="305"/>
      <c r="BOX22" s="305"/>
      <c r="BOY22" s="305"/>
      <c r="BOZ22" s="305"/>
      <c r="BPA22" s="305"/>
      <c r="BPB22" s="305"/>
      <c r="BPC22" s="305"/>
      <c r="BPD22" s="305"/>
      <c r="BPE22" s="305"/>
      <c r="BPF22" s="305"/>
      <c r="BPG22" s="305"/>
      <c r="BPH22" s="305"/>
      <c r="BPI22" s="305"/>
      <c r="BPJ22" s="305"/>
      <c r="BPK22" s="305"/>
      <c r="BPL22" s="305"/>
      <c r="BPM22" s="305"/>
      <c r="BPN22" s="305"/>
      <c r="BPO22" s="305"/>
      <c r="BPP22" s="305"/>
      <c r="BPQ22" s="305"/>
      <c r="BPR22" s="305"/>
      <c r="BPS22" s="305"/>
      <c r="BPT22" s="305"/>
      <c r="BPU22" s="305"/>
      <c r="BPV22" s="305"/>
      <c r="BPW22" s="305"/>
      <c r="BPX22" s="305"/>
      <c r="BPY22" s="305"/>
      <c r="BPZ22" s="305"/>
      <c r="BQA22" s="305"/>
      <c r="BQB22" s="305"/>
      <c r="BQC22" s="305"/>
      <c r="BQD22" s="305"/>
      <c r="BQE22" s="305"/>
      <c r="BQF22" s="305"/>
      <c r="BQG22" s="305"/>
      <c r="BQH22" s="305"/>
      <c r="BQI22" s="305"/>
      <c r="BQJ22" s="305"/>
      <c r="BQK22" s="305"/>
      <c r="BQL22" s="305"/>
      <c r="BQM22" s="305"/>
      <c r="BQN22" s="305"/>
      <c r="BQO22" s="305"/>
      <c r="BQP22" s="305"/>
      <c r="BQQ22" s="305"/>
      <c r="BQR22" s="305"/>
      <c r="BQS22" s="305"/>
      <c r="BQT22" s="305"/>
      <c r="BQU22" s="305"/>
      <c r="BQV22" s="305"/>
      <c r="BQW22" s="305"/>
      <c r="BQX22" s="305"/>
      <c r="BQY22" s="305"/>
      <c r="BQZ22" s="305"/>
      <c r="BRA22" s="305"/>
      <c r="BRB22" s="305"/>
      <c r="BRC22" s="305"/>
      <c r="BRD22" s="305"/>
      <c r="BRE22" s="305"/>
      <c r="BRF22" s="305"/>
      <c r="BRG22" s="305"/>
      <c r="BRH22" s="305"/>
      <c r="BRI22" s="305"/>
      <c r="BRJ22" s="305"/>
      <c r="BRK22" s="305"/>
      <c r="BRL22" s="305"/>
      <c r="BRM22" s="305"/>
      <c r="BRN22" s="305"/>
      <c r="BRO22" s="305"/>
      <c r="BRP22" s="305"/>
      <c r="BRQ22" s="305"/>
      <c r="BRR22" s="305"/>
      <c r="BRS22" s="305"/>
      <c r="BRT22" s="305"/>
      <c r="BRU22" s="305"/>
      <c r="BRV22" s="305"/>
      <c r="BRW22" s="305"/>
      <c r="BRX22" s="305"/>
      <c r="BRY22" s="305"/>
      <c r="BRZ22" s="305"/>
      <c r="BSA22" s="305"/>
      <c r="BSB22" s="305"/>
      <c r="BSC22" s="305"/>
      <c r="BSD22" s="305"/>
      <c r="BSE22" s="305"/>
      <c r="BSF22" s="305"/>
      <c r="BSG22" s="305"/>
      <c r="BSH22" s="305"/>
      <c r="BSI22" s="305"/>
      <c r="BSJ22" s="305"/>
      <c r="BSK22" s="305"/>
      <c r="BSL22" s="305"/>
      <c r="BSM22" s="305"/>
      <c r="BSN22" s="305"/>
      <c r="BSO22" s="305"/>
      <c r="BSP22" s="305"/>
      <c r="BSQ22" s="305"/>
      <c r="BSR22" s="305"/>
      <c r="BSS22" s="305"/>
      <c r="BST22" s="305"/>
      <c r="BSU22" s="305"/>
      <c r="BSV22" s="305"/>
      <c r="BSW22" s="305"/>
      <c r="BSX22" s="305"/>
      <c r="BSY22" s="305"/>
      <c r="BSZ22" s="305"/>
      <c r="BTA22" s="305"/>
      <c r="BTB22" s="305"/>
      <c r="BTC22" s="305"/>
      <c r="BTD22" s="305"/>
      <c r="BTE22" s="305"/>
      <c r="BTF22" s="305"/>
      <c r="BTG22" s="305"/>
      <c r="BTH22" s="305"/>
      <c r="BTI22" s="305"/>
      <c r="BTJ22" s="305"/>
      <c r="BTK22" s="305"/>
      <c r="BTL22" s="305"/>
      <c r="BTM22" s="305"/>
      <c r="BTN22" s="305"/>
      <c r="BTO22" s="305"/>
      <c r="BTP22" s="305"/>
      <c r="BTQ22" s="305"/>
      <c r="BTR22" s="305"/>
      <c r="BTS22" s="305"/>
      <c r="BTT22" s="305"/>
      <c r="BTU22" s="305"/>
      <c r="BTV22" s="305"/>
      <c r="BTW22" s="305"/>
      <c r="BTX22" s="305"/>
      <c r="BTY22" s="305"/>
      <c r="BTZ22" s="305"/>
      <c r="BUA22" s="305"/>
      <c r="BUB22" s="305"/>
      <c r="BUC22" s="305"/>
      <c r="BUD22" s="305"/>
      <c r="BUE22" s="305"/>
      <c r="BUF22" s="305"/>
      <c r="BUG22" s="305"/>
      <c r="BUH22" s="305"/>
      <c r="BUI22" s="305"/>
      <c r="BUJ22" s="305"/>
      <c r="BUK22" s="305"/>
      <c r="BUL22" s="305"/>
      <c r="BUM22" s="305"/>
      <c r="BUN22" s="305"/>
      <c r="BUO22" s="305"/>
      <c r="BUP22" s="305"/>
      <c r="BUQ22" s="305"/>
      <c r="BUR22" s="305"/>
      <c r="BUS22" s="305"/>
      <c r="BUT22" s="305"/>
      <c r="BUU22" s="305"/>
      <c r="BUV22" s="305"/>
      <c r="BUW22" s="305"/>
      <c r="BUX22" s="305"/>
      <c r="BUY22" s="305"/>
      <c r="BUZ22" s="305"/>
      <c r="BVA22" s="305"/>
      <c r="BVB22" s="305"/>
      <c r="BVC22" s="305"/>
      <c r="BVD22" s="305"/>
      <c r="BVE22" s="305"/>
      <c r="BVF22" s="305"/>
      <c r="BVG22" s="305"/>
      <c r="BVH22" s="305"/>
      <c r="BVI22" s="305"/>
      <c r="BVJ22" s="305"/>
      <c r="BVK22" s="305"/>
      <c r="BVL22" s="305"/>
      <c r="BVM22" s="305"/>
      <c r="BVN22" s="305"/>
      <c r="BVO22" s="305"/>
      <c r="BVP22" s="305"/>
      <c r="BVQ22" s="305"/>
      <c r="BVR22" s="305"/>
      <c r="BVS22" s="305"/>
      <c r="BVT22" s="305"/>
      <c r="BVU22" s="305"/>
      <c r="BVV22" s="305"/>
      <c r="BVW22" s="305"/>
      <c r="BVX22" s="305"/>
      <c r="BVY22" s="305"/>
      <c r="BVZ22" s="305"/>
      <c r="BWA22" s="305"/>
      <c r="BWB22" s="305"/>
      <c r="BWC22" s="305"/>
      <c r="BWD22" s="305"/>
      <c r="BWE22" s="305"/>
      <c r="BWF22" s="305"/>
      <c r="BWG22" s="305"/>
      <c r="BWH22" s="305"/>
      <c r="BWI22" s="305"/>
      <c r="BWJ22" s="305"/>
      <c r="BWK22" s="305"/>
      <c r="BWL22" s="305"/>
      <c r="BWM22" s="305"/>
      <c r="BWN22" s="305"/>
      <c r="BWO22" s="305"/>
      <c r="BWP22" s="305"/>
      <c r="BWQ22" s="305"/>
      <c r="BWR22" s="305"/>
      <c r="BWS22" s="305"/>
      <c r="BWT22" s="305"/>
      <c r="BWU22" s="305"/>
      <c r="BWV22" s="305"/>
      <c r="BWW22" s="305"/>
      <c r="BWX22" s="305"/>
      <c r="BWY22" s="305"/>
      <c r="BWZ22" s="305"/>
      <c r="BXA22" s="305"/>
      <c r="BXB22" s="305"/>
      <c r="BXC22" s="305"/>
      <c r="BXD22" s="305"/>
      <c r="BXE22" s="305"/>
      <c r="BXF22" s="305"/>
      <c r="BXG22" s="305"/>
      <c r="BXH22" s="305"/>
      <c r="BXI22" s="305"/>
      <c r="BXJ22" s="305"/>
      <c r="BXK22" s="305"/>
      <c r="BXL22" s="305"/>
      <c r="BXM22" s="305"/>
      <c r="BXN22" s="305"/>
      <c r="BXO22" s="305"/>
      <c r="BXP22" s="305"/>
      <c r="BXQ22" s="305"/>
      <c r="BXR22" s="305"/>
      <c r="BXS22" s="305"/>
      <c r="BXT22" s="305"/>
      <c r="BXU22" s="305"/>
      <c r="BXV22" s="305"/>
      <c r="BXW22" s="305"/>
      <c r="BXX22" s="305"/>
      <c r="BXY22" s="305"/>
      <c r="BXZ22" s="305"/>
      <c r="BYA22" s="305"/>
      <c r="BYB22" s="305"/>
      <c r="BYC22" s="305"/>
      <c r="BYD22" s="305"/>
      <c r="BYE22" s="305"/>
      <c r="BYF22" s="305"/>
      <c r="BYG22" s="305"/>
      <c r="BYH22" s="305"/>
      <c r="BYI22" s="305"/>
      <c r="BYJ22" s="305"/>
      <c r="BYK22" s="305"/>
      <c r="BYL22" s="305"/>
      <c r="BYM22" s="305"/>
      <c r="BYN22" s="305"/>
      <c r="BYO22" s="305"/>
      <c r="BYP22" s="305"/>
      <c r="BYQ22" s="305"/>
    </row>
    <row r="23" spans="1:2019" s="301" customFormat="1" ht="15" hidden="1" customHeight="1" x14ac:dyDescent="0.3">
      <c r="A23" s="631"/>
      <c r="B23" s="282" t="s">
        <v>735</v>
      </c>
      <c r="C23" s="493" t="s">
        <v>1879</v>
      </c>
      <c r="D23" s="631"/>
      <c r="E23" s="631"/>
      <c r="F23" s="631"/>
      <c r="G23" s="303"/>
      <c r="H23" s="303"/>
      <c r="I23" s="303"/>
      <c r="J23" s="303"/>
      <c r="K23" s="303"/>
      <c r="L23" s="303"/>
      <c r="M23" s="631"/>
      <c r="N23" s="631"/>
      <c r="O23" s="282" t="s">
        <v>15</v>
      </c>
      <c r="P23" s="630">
        <v>-1</v>
      </c>
      <c r="Q23" s="631"/>
      <c r="R23" s="305"/>
      <c r="S23" s="306"/>
      <c r="T23" s="306"/>
      <c r="U23" s="306"/>
      <c r="V23" s="306"/>
      <c r="W23" s="306"/>
      <c r="X23" s="317"/>
      <c r="Y23" s="306"/>
      <c r="Z23" s="317"/>
      <c r="AA23" s="317"/>
      <c r="AB23" s="282"/>
      <c r="AC23" s="631"/>
      <c r="AD23" s="631"/>
      <c r="AE23" s="311"/>
      <c r="AF23" s="311"/>
      <c r="AG23" s="310"/>
      <c r="AH23" s="311"/>
      <c r="AI23" s="311"/>
      <c r="AJ23" s="311"/>
      <c r="AK23" s="311"/>
      <c r="AL23" s="631"/>
      <c r="AM23" s="631"/>
      <c r="AN23" s="631"/>
      <c r="AO23" s="631"/>
      <c r="AP23" s="631"/>
      <c r="AQ23" s="631"/>
      <c r="AR23" s="305"/>
      <c r="AS23" s="305"/>
      <c r="AT23" s="305"/>
      <c r="AU23" s="305"/>
      <c r="AV23" s="305"/>
      <c r="AW23" s="305"/>
      <c r="AX23" s="305"/>
      <c r="AY23" s="305"/>
      <c r="AZ23" s="305"/>
      <c r="BA23" s="305"/>
      <c r="BB23" s="305"/>
      <c r="BC23" s="305"/>
      <c r="BD23" s="305"/>
      <c r="BE23" s="305"/>
      <c r="BF23" s="305"/>
      <c r="BG23" s="305"/>
      <c r="BH23" s="305"/>
      <c r="BI23" s="305"/>
      <c r="BJ23" s="305"/>
      <c r="BK23" s="305"/>
      <c r="BL23" s="305"/>
      <c r="BM23" s="305"/>
      <c r="BN23" s="305"/>
      <c r="BO23" s="305"/>
      <c r="BP23" s="305"/>
      <c r="BQ23" s="305"/>
      <c r="BR23" s="305"/>
      <c r="BS23" s="305"/>
      <c r="BT23" s="305"/>
      <c r="BU23" s="305"/>
      <c r="BV23" s="305"/>
      <c r="BW23" s="305"/>
      <c r="BX23" s="305"/>
      <c r="BY23" s="305"/>
      <c r="BZ23" s="305"/>
      <c r="CA23" s="305"/>
      <c r="CB23" s="305"/>
      <c r="CC23" s="305"/>
      <c r="CD23" s="305"/>
      <c r="CE23" s="305"/>
      <c r="CF23" s="305"/>
      <c r="CG23" s="305"/>
      <c r="CH23" s="305"/>
      <c r="CI23" s="305"/>
      <c r="CJ23" s="305"/>
      <c r="CK23" s="305"/>
      <c r="CL23" s="305"/>
      <c r="CM23" s="305"/>
      <c r="CN23" s="305"/>
      <c r="CO23" s="305"/>
      <c r="CP23" s="305"/>
      <c r="CQ23" s="305"/>
      <c r="CR23" s="305"/>
      <c r="CS23" s="305"/>
      <c r="CT23" s="305"/>
      <c r="CU23" s="305"/>
      <c r="CV23" s="305"/>
      <c r="CW23" s="305"/>
      <c r="CX23" s="305"/>
      <c r="CY23" s="305"/>
      <c r="CZ23" s="305"/>
      <c r="DA23" s="305"/>
      <c r="DB23" s="305"/>
      <c r="DC23" s="305"/>
      <c r="DD23" s="305"/>
      <c r="DE23" s="305"/>
      <c r="DF23" s="305"/>
      <c r="DG23" s="305"/>
      <c r="DH23" s="305"/>
      <c r="DI23" s="305"/>
      <c r="DJ23" s="305"/>
      <c r="DK23" s="305"/>
      <c r="DL23" s="305"/>
      <c r="DM23" s="305"/>
      <c r="DN23" s="305"/>
      <c r="DO23" s="305"/>
      <c r="DP23" s="305"/>
      <c r="DQ23" s="305"/>
      <c r="DR23" s="305"/>
      <c r="DS23" s="305"/>
      <c r="DT23" s="305"/>
      <c r="DU23" s="305"/>
      <c r="DV23" s="305"/>
      <c r="DW23" s="305"/>
      <c r="DX23" s="305"/>
      <c r="DY23" s="305"/>
      <c r="DZ23" s="305"/>
      <c r="EA23" s="305"/>
      <c r="EB23" s="305"/>
      <c r="EC23" s="305"/>
      <c r="ED23" s="305"/>
      <c r="EE23" s="305"/>
      <c r="EF23" s="305"/>
      <c r="EG23" s="305"/>
      <c r="EH23" s="305"/>
      <c r="EI23" s="305"/>
      <c r="EJ23" s="305"/>
      <c r="EK23" s="305"/>
      <c r="EL23" s="305"/>
      <c r="EM23" s="305"/>
      <c r="EN23" s="305"/>
      <c r="EO23" s="305"/>
      <c r="EP23" s="305"/>
      <c r="EQ23" s="305"/>
      <c r="ER23" s="305"/>
      <c r="ES23" s="305"/>
      <c r="ET23" s="305"/>
      <c r="EU23" s="305"/>
      <c r="EV23" s="305"/>
      <c r="EW23" s="305"/>
      <c r="EX23" s="305"/>
      <c r="EY23" s="305"/>
      <c r="EZ23" s="305"/>
      <c r="FA23" s="305"/>
      <c r="FB23" s="305"/>
      <c r="FC23" s="305"/>
      <c r="FD23" s="305"/>
      <c r="FE23" s="305"/>
      <c r="FF23" s="305"/>
      <c r="FG23" s="305"/>
      <c r="FH23" s="305"/>
      <c r="FI23" s="305"/>
      <c r="FJ23" s="305"/>
      <c r="FK23" s="305"/>
      <c r="FL23" s="305"/>
      <c r="FM23" s="305"/>
      <c r="FN23" s="305"/>
      <c r="FO23" s="305"/>
      <c r="FP23" s="305"/>
      <c r="FQ23" s="305"/>
      <c r="FR23" s="305"/>
      <c r="FS23" s="305"/>
      <c r="FT23" s="305"/>
      <c r="FU23" s="305"/>
      <c r="FV23" s="305"/>
      <c r="FW23" s="305"/>
      <c r="FX23" s="305"/>
      <c r="FY23" s="305"/>
      <c r="FZ23" s="305"/>
      <c r="GA23" s="305"/>
      <c r="GB23" s="305"/>
      <c r="GC23" s="305"/>
      <c r="GD23" s="305"/>
      <c r="GE23" s="305"/>
      <c r="GF23" s="305"/>
      <c r="GG23" s="305"/>
      <c r="GH23" s="305"/>
      <c r="GI23" s="305"/>
      <c r="GJ23" s="305"/>
      <c r="GK23" s="305"/>
      <c r="GL23" s="305"/>
      <c r="GM23" s="305"/>
      <c r="GN23" s="305"/>
      <c r="GO23" s="305"/>
      <c r="GP23" s="305"/>
      <c r="GQ23" s="305"/>
      <c r="GR23" s="305"/>
      <c r="GS23" s="305"/>
      <c r="GT23" s="305"/>
      <c r="GU23" s="305"/>
      <c r="GV23" s="305"/>
      <c r="GW23" s="305"/>
      <c r="GX23" s="305"/>
      <c r="GY23" s="305"/>
      <c r="GZ23" s="305"/>
      <c r="HA23" s="305"/>
      <c r="HB23" s="305"/>
      <c r="HC23" s="305"/>
      <c r="HD23" s="305"/>
      <c r="HE23" s="305"/>
      <c r="HF23" s="305"/>
      <c r="HG23" s="305"/>
      <c r="HH23" s="305"/>
      <c r="HI23" s="305"/>
      <c r="HJ23" s="305"/>
      <c r="HK23" s="305"/>
      <c r="HL23" s="305"/>
      <c r="HM23" s="305"/>
      <c r="HN23" s="305"/>
      <c r="HO23" s="305"/>
      <c r="HP23" s="305"/>
      <c r="HQ23" s="305"/>
      <c r="HR23" s="305"/>
      <c r="HS23" s="305"/>
      <c r="HT23" s="305"/>
      <c r="HU23" s="305"/>
      <c r="HV23" s="305"/>
      <c r="HW23" s="305"/>
      <c r="HX23" s="305"/>
      <c r="HY23" s="305"/>
      <c r="HZ23" s="305"/>
      <c r="IA23" s="305"/>
      <c r="IB23" s="305"/>
      <c r="IC23" s="305"/>
      <c r="ID23" s="305"/>
      <c r="IE23" s="305"/>
      <c r="IF23" s="305"/>
      <c r="IG23" s="305"/>
      <c r="IH23" s="305"/>
      <c r="II23" s="305"/>
      <c r="IJ23" s="305"/>
      <c r="IK23" s="305"/>
      <c r="IL23" s="305"/>
      <c r="IM23" s="305"/>
      <c r="IN23" s="305"/>
      <c r="IO23" s="305"/>
      <c r="IP23" s="305"/>
      <c r="IQ23" s="305"/>
      <c r="IR23" s="305"/>
      <c r="IS23" s="305"/>
      <c r="IT23" s="305"/>
      <c r="IU23" s="305"/>
      <c r="IV23" s="305"/>
      <c r="IW23" s="305"/>
      <c r="IX23" s="305"/>
      <c r="IY23" s="305"/>
      <c r="IZ23" s="305"/>
      <c r="JA23" s="305"/>
      <c r="JB23" s="305"/>
      <c r="JC23" s="305"/>
      <c r="JD23" s="305"/>
      <c r="JE23" s="305"/>
      <c r="JF23" s="305"/>
      <c r="JG23" s="305"/>
      <c r="JH23" s="305"/>
      <c r="JI23" s="305"/>
      <c r="JJ23" s="305"/>
      <c r="JK23" s="305"/>
      <c r="JL23" s="305"/>
      <c r="JM23" s="305"/>
      <c r="JN23" s="305"/>
      <c r="JO23" s="305"/>
      <c r="JP23" s="305"/>
      <c r="JQ23" s="305"/>
      <c r="JR23" s="305"/>
      <c r="JS23" s="305"/>
      <c r="JT23" s="305"/>
      <c r="JU23" s="305"/>
      <c r="JV23" s="305"/>
      <c r="JW23" s="305"/>
      <c r="JX23" s="305"/>
      <c r="JY23" s="305"/>
      <c r="JZ23" s="305"/>
      <c r="KA23" s="305"/>
      <c r="KB23" s="305"/>
      <c r="KC23" s="305"/>
      <c r="KD23" s="305"/>
      <c r="KE23" s="305"/>
      <c r="KF23" s="305"/>
      <c r="KG23" s="305"/>
      <c r="KH23" s="305"/>
      <c r="KI23" s="305"/>
      <c r="KJ23" s="305"/>
      <c r="KK23" s="305"/>
      <c r="KL23" s="305"/>
      <c r="KM23" s="305"/>
      <c r="KN23" s="305"/>
      <c r="KO23" s="305"/>
      <c r="KP23" s="305"/>
      <c r="KQ23" s="305"/>
      <c r="KR23" s="305"/>
      <c r="KS23" s="305"/>
      <c r="KT23" s="305"/>
      <c r="KU23" s="305"/>
      <c r="KV23" s="305"/>
      <c r="KW23" s="305"/>
      <c r="KX23" s="305"/>
      <c r="KY23" s="305"/>
      <c r="KZ23" s="305"/>
      <c r="LA23" s="305"/>
      <c r="LB23" s="305"/>
      <c r="LC23" s="305"/>
      <c r="LD23" s="305"/>
      <c r="LE23" s="305"/>
      <c r="LF23" s="305"/>
      <c r="LG23" s="305"/>
      <c r="LH23" s="305"/>
      <c r="LI23" s="305"/>
      <c r="LJ23" s="305"/>
      <c r="LK23" s="305"/>
      <c r="LL23" s="305"/>
      <c r="LM23" s="305"/>
      <c r="LN23" s="305"/>
      <c r="LO23" s="305"/>
      <c r="LP23" s="305"/>
      <c r="LQ23" s="305"/>
      <c r="LR23" s="305"/>
      <c r="LS23" s="305"/>
      <c r="LT23" s="305"/>
      <c r="LU23" s="305"/>
      <c r="LV23" s="305"/>
      <c r="LW23" s="305"/>
      <c r="LX23" s="305"/>
      <c r="LY23" s="305"/>
      <c r="LZ23" s="305"/>
      <c r="MA23" s="305"/>
      <c r="MB23" s="305"/>
      <c r="MC23" s="305"/>
      <c r="MD23" s="305"/>
      <c r="ME23" s="305"/>
      <c r="MF23" s="305"/>
      <c r="MG23" s="305"/>
      <c r="MH23" s="305"/>
      <c r="MI23" s="305"/>
      <c r="MJ23" s="305"/>
      <c r="MK23" s="305"/>
      <c r="ML23" s="305"/>
      <c r="MM23" s="305"/>
      <c r="MN23" s="305"/>
      <c r="MO23" s="305"/>
      <c r="MP23" s="305"/>
      <c r="MQ23" s="305"/>
      <c r="MR23" s="305"/>
      <c r="MS23" s="305"/>
      <c r="MT23" s="305"/>
      <c r="MU23" s="305"/>
      <c r="MV23" s="305"/>
      <c r="MW23" s="305"/>
      <c r="MX23" s="305"/>
      <c r="MY23" s="305"/>
      <c r="MZ23" s="305"/>
      <c r="NA23" s="305"/>
      <c r="NB23" s="305"/>
      <c r="NC23" s="305"/>
      <c r="ND23" s="305"/>
      <c r="NE23" s="305"/>
      <c r="NF23" s="305"/>
      <c r="NG23" s="305"/>
      <c r="NH23" s="305"/>
      <c r="NI23" s="305"/>
      <c r="NJ23" s="305"/>
      <c r="NK23" s="305"/>
      <c r="NL23" s="305"/>
      <c r="NM23" s="305"/>
      <c r="NN23" s="305"/>
      <c r="NO23" s="305"/>
      <c r="NP23" s="305"/>
      <c r="NQ23" s="305"/>
      <c r="NR23" s="305"/>
      <c r="NS23" s="305"/>
      <c r="NT23" s="305"/>
      <c r="NU23" s="305"/>
      <c r="NV23" s="305"/>
      <c r="NW23" s="305"/>
      <c r="NX23" s="305"/>
      <c r="NY23" s="305"/>
      <c r="NZ23" s="305"/>
      <c r="OA23" s="305"/>
      <c r="OB23" s="305"/>
      <c r="OC23" s="305"/>
      <c r="OD23" s="305"/>
      <c r="OE23" s="305"/>
      <c r="OF23" s="305"/>
      <c r="OG23" s="305"/>
      <c r="OH23" s="305"/>
      <c r="OI23" s="305"/>
      <c r="OJ23" s="305"/>
      <c r="OK23" s="305"/>
      <c r="OL23" s="305"/>
      <c r="OM23" s="305"/>
      <c r="ON23" s="305"/>
      <c r="OO23" s="305"/>
      <c r="OP23" s="305"/>
      <c r="OQ23" s="305"/>
      <c r="OR23" s="305"/>
      <c r="OS23" s="305"/>
      <c r="OT23" s="305"/>
      <c r="OU23" s="305"/>
      <c r="OV23" s="305"/>
      <c r="OW23" s="305"/>
      <c r="OX23" s="305"/>
      <c r="OY23" s="305"/>
      <c r="OZ23" s="305"/>
      <c r="PA23" s="305"/>
      <c r="PB23" s="305"/>
      <c r="PC23" s="305"/>
      <c r="PD23" s="305"/>
      <c r="PE23" s="305"/>
      <c r="PF23" s="305"/>
      <c r="PG23" s="305"/>
      <c r="PH23" s="305"/>
      <c r="PI23" s="305"/>
      <c r="PJ23" s="305"/>
      <c r="PK23" s="305"/>
      <c r="PL23" s="305"/>
      <c r="PM23" s="305"/>
      <c r="PN23" s="305"/>
      <c r="PO23" s="305"/>
      <c r="PP23" s="305"/>
      <c r="PQ23" s="305"/>
      <c r="PR23" s="305"/>
      <c r="PS23" s="305"/>
      <c r="PT23" s="305"/>
      <c r="PU23" s="305"/>
      <c r="PV23" s="305"/>
      <c r="PW23" s="305"/>
      <c r="PX23" s="305"/>
      <c r="PY23" s="305"/>
      <c r="PZ23" s="305"/>
      <c r="QA23" s="305"/>
      <c r="QB23" s="305"/>
      <c r="QC23" s="305"/>
      <c r="QD23" s="305"/>
      <c r="QE23" s="305"/>
      <c r="QF23" s="305"/>
      <c r="QG23" s="305"/>
      <c r="QH23" s="305"/>
      <c r="QI23" s="305"/>
      <c r="QJ23" s="305"/>
      <c r="QK23" s="305"/>
      <c r="QL23" s="305"/>
      <c r="QM23" s="305"/>
      <c r="QN23" s="305"/>
      <c r="QO23" s="305"/>
      <c r="QP23" s="305"/>
      <c r="QQ23" s="305"/>
      <c r="QR23" s="305"/>
      <c r="QS23" s="305"/>
      <c r="QT23" s="305"/>
      <c r="QU23" s="305"/>
      <c r="QV23" s="305"/>
      <c r="QW23" s="305"/>
      <c r="QX23" s="305"/>
      <c r="QY23" s="305"/>
      <c r="QZ23" s="305"/>
      <c r="RA23" s="305"/>
      <c r="RB23" s="305"/>
      <c r="RC23" s="305"/>
      <c r="RD23" s="305"/>
      <c r="RE23" s="305"/>
      <c r="RF23" s="305"/>
      <c r="RG23" s="305"/>
      <c r="RH23" s="305"/>
      <c r="RI23" s="305"/>
      <c r="RJ23" s="305"/>
      <c r="RK23" s="305"/>
      <c r="RL23" s="305"/>
      <c r="RM23" s="305"/>
      <c r="RN23" s="305"/>
      <c r="RO23" s="305"/>
      <c r="RP23" s="305"/>
      <c r="RQ23" s="305"/>
      <c r="RR23" s="305"/>
      <c r="RS23" s="305"/>
      <c r="RT23" s="305"/>
      <c r="RU23" s="305"/>
      <c r="RV23" s="305"/>
      <c r="RW23" s="305"/>
      <c r="RX23" s="305"/>
      <c r="RY23" s="305"/>
      <c r="RZ23" s="305"/>
      <c r="SA23" s="305"/>
      <c r="SB23" s="305"/>
      <c r="SC23" s="305"/>
      <c r="SD23" s="305"/>
      <c r="SE23" s="305"/>
      <c r="SF23" s="305"/>
      <c r="SG23" s="305"/>
      <c r="SH23" s="305"/>
      <c r="SI23" s="305"/>
      <c r="SJ23" s="305"/>
      <c r="SK23" s="305"/>
      <c r="SL23" s="305"/>
      <c r="SM23" s="305"/>
      <c r="SN23" s="305"/>
      <c r="SO23" s="305"/>
      <c r="SP23" s="305"/>
      <c r="SQ23" s="305"/>
      <c r="SR23" s="305"/>
      <c r="SS23" s="305"/>
      <c r="ST23" s="305"/>
      <c r="SU23" s="305"/>
      <c r="SV23" s="305"/>
      <c r="SW23" s="305"/>
      <c r="SX23" s="305"/>
      <c r="SY23" s="305"/>
      <c r="SZ23" s="305"/>
      <c r="TA23" s="305"/>
      <c r="TB23" s="305"/>
      <c r="TC23" s="305"/>
      <c r="TD23" s="305"/>
      <c r="TE23" s="305"/>
      <c r="TF23" s="305"/>
      <c r="TG23" s="305"/>
      <c r="TH23" s="305"/>
      <c r="TI23" s="305"/>
      <c r="TJ23" s="305"/>
      <c r="TK23" s="305"/>
      <c r="TL23" s="305"/>
      <c r="TM23" s="305"/>
      <c r="TN23" s="305"/>
      <c r="TO23" s="305"/>
      <c r="TP23" s="305"/>
      <c r="TQ23" s="305"/>
      <c r="TR23" s="305"/>
      <c r="TS23" s="305"/>
      <c r="TT23" s="305"/>
      <c r="TU23" s="305"/>
      <c r="TV23" s="305"/>
      <c r="TW23" s="305"/>
      <c r="TX23" s="305"/>
      <c r="TY23" s="305"/>
      <c r="TZ23" s="305"/>
      <c r="UA23" s="305"/>
      <c r="UB23" s="305"/>
      <c r="UC23" s="305"/>
      <c r="UD23" s="305"/>
      <c r="UE23" s="305"/>
      <c r="UF23" s="305"/>
      <c r="UG23" s="305"/>
      <c r="UH23" s="305"/>
      <c r="UI23" s="305"/>
      <c r="UJ23" s="305"/>
      <c r="UK23" s="305"/>
      <c r="UL23" s="305"/>
      <c r="UM23" s="305"/>
      <c r="UN23" s="305"/>
      <c r="UO23" s="305"/>
      <c r="UP23" s="305"/>
      <c r="UQ23" s="305"/>
      <c r="UR23" s="305"/>
      <c r="US23" s="305"/>
      <c r="UT23" s="305"/>
      <c r="UU23" s="305"/>
      <c r="UV23" s="305"/>
      <c r="UW23" s="305"/>
      <c r="UX23" s="305"/>
      <c r="UY23" s="305"/>
      <c r="UZ23" s="305"/>
      <c r="VA23" s="305"/>
      <c r="VB23" s="305"/>
      <c r="VC23" s="305"/>
      <c r="VD23" s="305"/>
      <c r="VE23" s="305"/>
      <c r="VF23" s="305"/>
      <c r="VG23" s="305"/>
      <c r="VH23" s="305"/>
      <c r="VI23" s="305"/>
      <c r="VJ23" s="305"/>
      <c r="VK23" s="305"/>
      <c r="VL23" s="305"/>
      <c r="VM23" s="305"/>
      <c r="VN23" s="305"/>
      <c r="VO23" s="305"/>
      <c r="VP23" s="305"/>
      <c r="VQ23" s="305"/>
      <c r="VR23" s="305"/>
      <c r="VS23" s="305"/>
      <c r="VT23" s="305"/>
      <c r="VU23" s="305"/>
      <c r="VV23" s="305"/>
      <c r="VW23" s="305"/>
      <c r="VX23" s="305"/>
      <c r="VY23" s="305"/>
      <c r="VZ23" s="305"/>
      <c r="WA23" s="305"/>
      <c r="WB23" s="305"/>
      <c r="WC23" s="305"/>
      <c r="WD23" s="305"/>
      <c r="WE23" s="305"/>
      <c r="WF23" s="305"/>
      <c r="WG23" s="305"/>
      <c r="WH23" s="305"/>
      <c r="WI23" s="305"/>
      <c r="WJ23" s="305"/>
      <c r="WK23" s="305"/>
      <c r="WL23" s="305"/>
      <c r="WM23" s="305"/>
      <c r="WN23" s="305"/>
      <c r="WO23" s="305"/>
      <c r="WP23" s="305"/>
      <c r="WQ23" s="305"/>
      <c r="WR23" s="305"/>
      <c r="WS23" s="305"/>
      <c r="WT23" s="305"/>
      <c r="WU23" s="305"/>
      <c r="WV23" s="305"/>
      <c r="WW23" s="305"/>
      <c r="WX23" s="305"/>
      <c r="WY23" s="305"/>
      <c r="WZ23" s="305"/>
      <c r="XA23" s="305"/>
      <c r="XB23" s="305"/>
      <c r="XC23" s="305"/>
      <c r="XD23" s="305"/>
      <c r="XE23" s="305"/>
      <c r="XF23" s="305"/>
      <c r="XG23" s="305"/>
      <c r="XH23" s="305"/>
      <c r="XI23" s="305"/>
      <c r="XJ23" s="305"/>
      <c r="XK23" s="305"/>
      <c r="XL23" s="305"/>
      <c r="XM23" s="305"/>
      <c r="XN23" s="305"/>
      <c r="XO23" s="305"/>
      <c r="XP23" s="305"/>
      <c r="XQ23" s="305"/>
      <c r="XR23" s="305"/>
      <c r="XS23" s="305"/>
      <c r="XT23" s="305"/>
      <c r="XU23" s="305"/>
      <c r="XV23" s="305"/>
      <c r="XW23" s="305"/>
      <c r="XX23" s="305"/>
      <c r="XY23" s="305"/>
      <c r="XZ23" s="305"/>
      <c r="YA23" s="305"/>
      <c r="YB23" s="305"/>
      <c r="YC23" s="305"/>
      <c r="YD23" s="305"/>
      <c r="YE23" s="305"/>
      <c r="YF23" s="305"/>
      <c r="YG23" s="305"/>
      <c r="YH23" s="305"/>
      <c r="YI23" s="305"/>
      <c r="YJ23" s="305"/>
      <c r="YK23" s="305"/>
      <c r="YL23" s="305"/>
      <c r="YM23" s="305"/>
      <c r="YN23" s="305"/>
      <c r="YO23" s="305"/>
      <c r="YP23" s="305"/>
      <c r="YQ23" s="305"/>
      <c r="YR23" s="305"/>
      <c r="YS23" s="305"/>
      <c r="YT23" s="305"/>
      <c r="YU23" s="305"/>
      <c r="YV23" s="305"/>
      <c r="YW23" s="305"/>
      <c r="YX23" s="305"/>
      <c r="YY23" s="305"/>
      <c r="YZ23" s="305"/>
      <c r="ZA23" s="305"/>
      <c r="ZB23" s="305"/>
      <c r="ZC23" s="305"/>
      <c r="ZD23" s="305"/>
      <c r="ZE23" s="305"/>
      <c r="ZF23" s="305"/>
      <c r="ZG23" s="305"/>
      <c r="ZH23" s="305"/>
      <c r="ZI23" s="305"/>
      <c r="ZJ23" s="305"/>
      <c r="ZK23" s="305"/>
      <c r="ZL23" s="305"/>
      <c r="ZM23" s="305"/>
      <c r="ZN23" s="305"/>
      <c r="ZO23" s="305"/>
      <c r="ZP23" s="305"/>
      <c r="ZQ23" s="305"/>
      <c r="ZR23" s="305"/>
      <c r="ZS23" s="305"/>
      <c r="ZT23" s="305"/>
      <c r="ZU23" s="305"/>
      <c r="ZV23" s="305"/>
      <c r="ZW23" s="305"/>
      <c r="ZX23" s="305"/>
      <c r="ZY23" s="305"/>
      <c r="ZZ23" s="305"/>
      <c r="AAA23" s="305"/>
      <c r="AAB23" s="305"/>
      <c r="AAC23" s="305"/>
      <c r="AAD23" s="305"/>
      <c r="AAE23" s="305"/>
      <c r="AAF23" s="305"/>
      <c r="AAG23" s="305"/>
      <c r="AAH23" s="305"/>
      <c r="AAI23" s="305"/>
      <c r="AAJ23" s="305"/>
      <c r="AAK23" s="305"/>
      <c r="AAL23" s="305"/>
      <c r="AAM23" s="305"/>
      <c r="AAN23" s="305"/>
      <c r="AAO23" s="305"/>
      <c r="AAP23" s="305"/>
      <c r="AAQ23" s="305"/>
      <c r="AAR23" s="305"/>
      <c r="AAS23" s="305"/>
      <c r="AAT23" s="305"/>
      <c r="AAU23" s="305"/>
      <c r="AAV23" s="305"/>
      <c r="AAW23" s="305"/>
      <c r="AAX23" s="305"/>
      <c r="AAY23" s="305"/>
      <c r="AAZ23" s="305"/>
      <c r="ABA23" s="305"/>
      <c r="ABB23" s="305"/>
      <c r="ABC23" s="305"/>
      <c r="ABD23" s="305"/>
      <c r="ABE23" s="305"/>
      <c r="ABF23" s="305"/>
      <c r="ABG23" s="305"/>
      <c r="ABH23" s="305"/>
      <c r="ABI23" s="305"/>
      <c r="ABJ23" s="305"/>
      <c r="ABK23" s="305"/>
      <c r="ABL23" s="305"/>
      <c r="ABM23" s="305"/>
      <c r="ABN23" s="305"/>
      <c r="ABO23" s="305"/>
      <c r="ABP23" s="305"/>
      <c r="ABQ23" s="305"/>
      <c r="ABR23" s="305"/>
      <c r="ABS23" s="305"/>
      <c r="ABT23" s="305"/>
      <c r="ABU23" s="305"/>
      <c r="ABV23" s="305"/>
      <c r="ABW23" s="305"/>
      <c r="ABX23" s="305"/>
      <c r="ABY23" s="305"/>
      <c r="ABZ23" s="305"/>
      <c r="ACA23" s="305"/>
      <c r="ACB23" s="305"/>
      <c r="ACC23" s="305"/>
      <c r="ACD23" s="305"/>
      <c r="ACE23" s="305"/>
      <c r="ACF23" s="305"/>
      <c r="ACG23" s="305"/>
      <c r="ACH23" s="305"/>
      <c r="ACI23" s="305"/>
      <c r="ACJ23" s="305"/>
      <c r="ACK23" s="305"/>
      <c r="ACL23" s="305"/>
      <c r="ACM23" s="305"/>
      <c r="ACN23" s="305"/>
      <c r="ACO23" s="305"/>
      <c r="ACP23" s="305"/>
      <c r="ACQ23" s="305"/>
      <c r="ACR23" s="305"/>
      <c r="ACS23" s="305"/>
      <c r="ACT23" s="305"/>
      <c r="ACU23" s="305"/>
      <c r="ACV23" s="305"/>
      <c r="ACW23" s="305"/>
      <c r="ACX23" s="305"/>
      <c r="ACY23" s="305"/>
      <c r="ACZ23" s="305"/>
      <c r="ADA23" s="305"/>
      <c r="ADB23" s="305"/>
      <c r="ADC23" s="305"/>
      <c r="ADD23" s="305"/>
      <c r="ADE23" s="305"/>
      <c r="ADF23" s="305"/>
      <c r="ADG23" s="305"/>
      <c r="ADH23" s="305"/>
      <c r="ADI23" s="305"/>
      <c r="ADJ23" s="305"/>
      <c r="ADK23" s="305"/>
      <c r="ADL23" s="305"/>
      <c r="ADM23" s="305"/>
      <c r="ADN23" s="305"/>
      <c r="ADO23" s="305"/>
      <c r="ADP23" s="305"/>
      <c r="ADQ23" s="305"/>
      <c r="ADR23" s="305"/>
      <c r="ADS23" s="305"/>
      <c r="ADT23" s="305"/>
      <c r="ADU23" s="305"/>
      <c r="ADV23" s="305"/>
      <c r="ADW23" s="305"/>
      <c r="ADX23" s="305"/>
      <c r="ADY23" s="305"/>
      <c r="ADZ23" s="305"/>
      <c r="AEA23" s="305"/>
      <c r="AEB23" s="305"/>
      <c r="AEC23" s="305"/>
      <c r="AED23" s="305"/>
      <c r="AEE23" s="305"/>
      <c r="AEF23" s="305"/>
      <c r="AEG23" s="305"/>
      <c r="AEH23" s="305"/>
      <c r="AEI23" s="305"/>
      <c r="AEJ23" s="305"/>
      <c r="AEK23" s="305"/>
      <c r="AEL23" s="305"/>
      <c r="AEM23" s="305"/>
      <c r="AEN23" s="305"/>
      <c r="AEO23" s="305"/>
      <c r="AEP23" s="305"/>
      <c r="AEQ23" s="305"/>
      <c r="AER23" s="305"/>
      <c r="AES23" s="305"/>
      <c r="AET23" s="305"/>
      <c r="AEU23" s="305"/>
      <c r="AEV23" s="305"/>
      <c r="AEW23" s="305"/>
      <c r="AEX23" s="305"/>
      <c r="AEY23" s="305"/>
      <c r="AEZ23" s="305"/>
      <c r="AFA23" s="305"/>
      <c r="AFB23" s="305"/>
      <c r="AFC23" s="305"/>
      <c r="AFD23" s="305"/>
      <c r="AFE23" s="305"/>
      <c r="AFF23" s="305"/>
      <c r="AFG23" s="305"/>
      <c r="AFH23" s="305"/>
      <c r="AFI23" s="305"/>
      <c r="AFJ23" s="305"/>
      <c r="AFK23" s="305"/>
      <c r="AFL23" s="305"/>
      <c r="AFM23" s="305"/>
      <c r="AFN23" s="305"/>
      <c r="AFO23" s="305"/>
      <c r="AFP23" s="305"/>
      <c r="AFQ23" s="305"/>
      <c r="AFR23" s="305"/>
      <c r="AFS23" s="305"/>
      <c r="AFT23" s="305"/>
      <c r="AFU23" s="305"/>
      <c r="AFV23" s="305"/>
      <c r="AFW23" s="305"/>
      <c r="AFX23" s="305"/>
      <c r="AFY23" s="305"/>
      <c r="AFZ23" s="305"/>
      <c r="AGA23" s="305"/>
      <c r="AGB23" s="305"/>
      <c r="AGC23" s="305"/>
      <c r="AGD23" s="305"/>
      <c r="AGE23" s="305"/>
      <c r="AGF23" s="305"/>
      <c r="AGG23" s="305"/>
      <c r="AGH23" s="305"/>
      <c r="AGI23" s="305"/>
      <c r="AGJ23" s="305"/>
      <c r="AGK23" s="305"/>
      <c r="AGL23" s="305"/>
      <c r="AGM23" s="305"/>
      <c r="AGN23" s="305"/>
      <c r="AGO23" s="305"/>
      <c r="AGP23" s="305"/>
      <c r="AGQ23" s="305"/>
      <c r="AGR23" s="305"/>
      <c r="AGS23" s="305"/>
      <c r="AGT23" s="305"/>
      <c r="AGU23" s="305"/>
      <c r="AGV23" s="305"/>
      <c r="AGW23" s="305"/>
      <c r="AGX23" s="305"/>
      <c r="AGY23" s="305"/>
      <c r="AGZ23" s="305"/>
      <c r="AHA23" s="305"/>
      <c r="AHB23" s="305"/>
      <c r="AHC23" s="305"/>
      <c r="AHD23" s="305"/>
      <c r="AHE23" s="305"/>
      <c r="AHF23" s="305"/>
      <c r="AHG23" s="305"/>
      <c r="AHH23" s="305"/>
      <c r="AHI23" s="305"/>
      <c r="AHJ23" s="305"/>
      <c r="AHK23" s="305"/>
      <c r="AHL23" s="305"/>
      <c r="AHM23" s="305"/>
      <c r="AHN23" s="305"/>
      <c r="AHO23" s="305"/>
      <c r="AHP23" s="305"/>
      <c r="AHQ23" s="305"/>
      <c r="AHR23" s="305"/>
      <c r="AHS23" s="305"/>
      <c r="AHT23" s="305"/>
      <c r="AHU23" s="305"/>
      <c r="AHV23" s="305"/>
      <c r="AHW23" s="305"/>
      <c r="AHX23" s="305"/>
      <c r="AHY23" s="305"/>
      <c r="AHZ23" s="305"/>
      <c r="AIA23" s="305"/>
      <c r="AIB23" s="305"/>
      <c r="AIC23" s="305"/>
      <c r="AID23" s="305"/>
      <c r="AIE23" s="305"/>
      <c r="AIF23" s="305"/>
      <c r="AIG23" s="305"/>
      <c r="AIH23" s="305"/>
      <c r="AII23" s="305"/>
      <c r="AIJ23" s="305"/>
      <c r="AIK23" s="305"/>
      <c r="AIL23" s="305"/>
      <c r="AIM23" s="305"/>
      <c r="AIN23" s="305"/>
      <c r="AIO23" s="305"/>
      <c r="AIP23" s="305"/>
      <c r="AIQ23" s="305"/>
      <c r="AIR23" s="305"/>
      <c r="AIS23" s="305"/>
      <c r="AIT23" s="305"/>
      <c r="AIU23" s="305"/>
      <c r="AIV23" s="305"/>
      <c r="AIW23" s="305"/>
      <c r="AIX23" s="305"/>
      <c r="AIY23" s="305"/>
      <c r="AIZ23" s="305"/>
      <c r="AJA23" s="305"/>
      <c r="AJB23" s="305"/>
      <c r="AJC23" s="305"/>
      <c r="AJD23" s="305"/>
      <c r="AJE23" s="305"/>
      <c r="AJF23" s="305"/>
      <c r="AJG23" s="305"/>
      <c r="AJH23" s="305"/>
      <c r="AJI23" s="305"/>
      <c r="AJJ23" s="305"/>
      <c r="AJK23" s="305"/>
      <c r="AJL23" s="305"/>
      <c r="AJM23" s="305"/>
      <c r="AJN23" s="305"/>
      <c r="AJO23" s="305"/>
      <c r="AJP23" s="305"/>
      <c r="AJQ23" s="305"/>
      <c r="AJR23" s="305"/>
      <c r="AJS23" s="305"/>
      <c r="AJT23" s="305"/>
      <c r="AJU23" s="305"/>
      <c r="AJV23" s="305"/>
      <c r="AJW23" s="305"/>
      <c r="AJX23" s="305"/>
      <c r="AJY23" s="305"/>
      <c r="AJZ23" s="305"/>
      <c r="AKA23" s="305"/>
      <c r="AKB23" s="305"/>
      <c r="AKC23" s="305"/>
      <c r="AKD23" s="305"/>
      <c r="AKE23" s="305"/>
      <c r="AKF23" s="305"/>
      <c r="AKG23" s="305"/>
      <c r="AKH23" s="305"/>
      <c r="AKI23" s="305"/>
      <c r="AKJ23" s="305"/>
      <c r="AKK23" s="305"/>
      <c r="AKL23" s="305"/>
      <c r="AKM23" s="305"/>
      <c r="AKN23" s="305"/>
      <c r="AKO23" s="305"/>
      <c r="AKP23" s="305"/>
      <c r="AKQ23" s="305"/>
      <c r="AKR23" s="305"/>
      <c r="AKS23" s="305"/>
      <c r="AKT23" s="305"/>
      <c r="AKU23" s="305"/>
      <c r="AKV23" s="305"/>
      <c r="AKW23" s="305"/>
      <c r="AKX23" s="305"/>
      <c r="AKY23" s="305"/>
      <c r="AKZ23" s="305"/>
      <c r="ALA23" s="305"/>
      <c r="ALB23" s="305"/>
      <c r="ALC23" s="305"/>
      <c r="ALD23" s="305"/>
      <c r="ALE23" s="305"/>
      <c r="ALF23" s="305"/>
      <c r="ALG23" s="305"/>
      <c r="ALH23" s="305"/>
      <c r="ALI23" s="305"/>
      <c r="ALJ23" s="305"/>
      <c r="ALK23" s="305"/>
      <c r="ALL23" s="305"/>
      <c r="ALM23" s="305"/>
      <c r="ALN23" s="305"/>
      <c r="ALO23" s="305"/>
      <c r="ALP23" s="305"/>
      <c r="ALQ23" s="305"/>
      <c r="ALR23" s="305"/>
      <c r="ALS23" s="305"/>
      <c r="ALT23" s="305"/>
      <c r="ALU23" s="305"/>
      <c r="ALV23" s="305"/>
      <c r="ALW23" s="305"/>
      <c r="ALX23" s="305"/>
      <c r="ALY23" s="305"/>
      <c r="ALZ23" s="305"/>
      <c r="AMA23" s="305"/>
      <c r="AMB23" s="305"/>
      <c r="AMC23" s="305"/>
      <c r="AMD23" s="305"/>
      <c r="AME23" s="305"/>
      <c r="AMF23" s="305"/>
      <c r="AMG23" s="305"/>
      <c r="AMH23" s="305"/>
      <c r="AMI23" s="305"/>
      <c r="AMJ23" s="305"/>
      <c r="AMK23" s="305"/>
      <c r="AML23" s="305"/>
      <c r="AMM23" s="305"/>
      <c r="AMN23" s="305"/>
      <c r="AMO23" s="305"/>
      <c r="AMP23" s="305"/>
      <c r="AMQ23" s="305"/>
      <c r="AMR23" s="305"/>
      <c r="AMS23" s="305"/>
      <c r="AMT23" s="305"/>
      <c r="AMU23" s="305"/>
      <c r="AMV23" s="305"/>
      <c r="AMW23" s="305"/>
      <c r="AMX23" s="305"/>
      <c r="AMY23" s="305"/>
      <c r="AMZ23" s="305"/>
      <c r="ANA23" s="305"/>
      <c r="ANB23" s="305"/>
      <c r="ANC23" s="305"/>
      <c r="AND23" s="305"/>
      <c r="ANE23" s="305"/>
      <c r="ANF23" s="305"/>
      <c r="ANG23" s="305"/>
      <c r="ANH23" s="305"/>
      <c r="ANI23" s="305"/>
      <c r="ANJ23" s="305"/>
      <c r="ANK23" s="305"/>
      <c r="ANL23" s="305"/>
      <c r="ANM23" s="305"/>
      <c r="ANN23" s="305"/>
      <c r="ANO23" s="305"/>
      <c r="ANP23" s="305"/>
      <c r="ANQ23" s="305"/>
      <c r="ANR23" s="305"/>
      <c r="ANS23" s="305"/>
      <c r="ANT23" s="305"/>
      <c r="ANU23" s="305"/>
      <c r="ANV23" s="305"/>
      <c r="ANW23" s="305"/>
      <c r="ANX23" s="305"/>
      <c r="ANY23" s="305"/>
      <c r="ANZ23" s="305"/>
      <c r="AOA23" s="305"/>
      <c r="AOB23" s="305"/>
      <c r="AOC23" s="305"/>
      <c r="AOD23" s="305"/>
      <c r="AOE23" s="305"/>
      <c r="AOF23" s="305"/>
      <c r="AOG23" s="305"/>
      <c r="AOH23" s="305"/>
      <c r="AOI23" s="305"/>
      <c r="AOJ23" s="305"/>
      <c r="AOK23" s="305"/>
      <c r="AOL23" s="305"/>
      <c r="AOM23" s="305"/>
      <c r="AON23" s="305"/>
      <c r="AOO23" s="305"/>
      <c r="AOP23" s="305"/>
      <c r="AOQ23" s="305"/>
      <c r="AOR23" s="305"/>
      <c r="AOS23" s="305"/>
      <c r="AOT23" s="305"/>
      <c r="AOU23" s="305"/>
      <c r="AOV23" s="305"/>
      <c r="AOW23" s="305"/>
      <c r="AOX23" s="305"/>
      <c r="AOY23" s="305"/>
      <c r="AOZ23" s="305"/>
      <c r="APA23" s="305"/>
      <c r="APB23" s="305"/>
      <c r="APC23" s="305"/>
      <c r="APD23" s="305"/>
      <c r="APE23" s="305"/>
      <c r="APF23" s="305"/>
      <c r="APG23" s="305"/>
      <c r="APH23" s="305"/>
      <c r="API23" s="305"/>
      <c r="APJ23" s="305"/>
      <c r="APK23" s="305"/>
      <c r="APL23" s="305"/>
      <c r="APM23" s="305"/>
      <c r="APN23" s="305"/>
      <c r="APO23" s="305"/>
      <c r="APP23" s="305"/>
      <c r="APQ23" s="305"/>
      <c r="APR23" s="305"/>
      <c r="APS23" s="305"/>
      <c r="APT23" s="305"/>
      <c r="APU23" s="305"/>
      <c r="APV23" s="305"/>
      <c r="APW23" s="305"/>
      <c r="APX23" s="305"/>
      <c r="APY23" s="305"/>
      <c r="APZ23" s="305"/>
      <c r="AQA23" s="305"/>
      <c r="AQB23" s="305"/>
      <c r="AQC23" s="305"/>
      <c r="AQD23" s="305"/>
      <c r="AQE23" s="305"/>
      <c r="AQF23" s="305"/>
      <c r="AQG23" s="305"/>
      <c r="AQH23" s="305"/>
      <c r="AQI23" s="305"/>
      <c r="AQJ23" s="305"/>
      <c r="AQK23" s="305"/>
      <c r="AQL23" s="305"/>
      <c r="AQM23" s="305"/>
      <c r="AQN23" s="305"/>
      <c r="AQO23" s="305"/>
      <c r="AQP23" s="305"/>
      <c r="AQQ23" s="305"/>
      <c r="AQR23" s="305"/>
      <c r="AQS23" s="305"/>
      <c r="AQT23" s="305"/>
      <c r="AQU23" s="305"/>
      <c r="AQV23" s="305"/>
      <c r="AQW23" s="305"/>
      <c r="AQX23" s="305"/>
      <c r="AQY23" s="305"/>
      <c r="AQZ23" s="305"/>
      <c r="ARA23" s="305"/>
      <c r="ARB23" s="305"/>
      <c r="ARC23" s="305"/>
      <c r="ARD23" s="305"/>
      <c r="ARE23" s="305"/>
      <c r="ARF23" s="305"/>
      <c r="ARG23" s="305"/>
      <c r="ARH23" s="305"/>
      <c r="ARI23" s="305"/>
      <c r="ARJ23" s="305"/>
      <c r="ARK23" s="305"/>
      <c r="ARL23" s="305"/>
      <c r="ARM23" s="305"/>
      <c r="ARN23" s="305"/>
      <c r="ARO23" s="305"/>
      <c r="ARP23" s="305"/>
      <c r="ARQ23" s="305"/>
      <c r="ARR23" s="305"/>
      <c r="ARS23" s="305"/>
      <c r="ART23" s="305"/>
      <c r="ARU23" s="305"/>
      <c r="ARV23" s="305"/>
      <c r="ARW23" s="305"/>
      <c r="ARX23" s="305"/>
      <c r="ARY23" s="305"/>
      <c r="ARZ23" s="305"/>
      <c r="ASA23" s="305"/>
      <c r="ASB23" s="305"/>
      <c r="ASC23" s="305"/>
      <c r="ASD23" s="305"/>
      <c r="ASE23" s="305"/>
      <c r="ASF23" s="305"/>
      <c r="ASG23" s="305"/>
      <c r="ASH23" s="305"/>
      <c r="ASI23" s="305"/>
      <c r="ASJ23" s="305"/>
      <c r="ASK23" s="305"/>
      <c r="ASL23" s="305"/>
      <c r="ASM23" s="305"/>
      <c r="ASN23" s="305"/>
      <c r="ASO23" s="305"/>
      <c r="ASP23" s="305"/>
      <c r="ASQ23" s="305"/>
      <c r="ASR23" s="305"/>
      <c r="ASS23" s="305"/>
      <c r="AST23" s="305"/>
      <c r="ASU23" s="305"/>
      <c r="ASV23" s="305"/>
      <c r="ASW23" s="305"/>
      <c r="ASX23" s="305"/>
      <c r="ASY23" s="305"/>
      <c r="ASZ23" s="305"/>
      <c r="ATA23" s="305"/>
      <c r="ATB23" s="305"/>
      <c r="ATC23" s="305"/>
      <c r="ATD23" s="305"/>
      <c r="ATE23" s="305"/>
      <c r="ATF23" s="305"/>
      <c r="ATG23" s="305"/>
      <c r="ATH23" s="305"/>
      <c r="ATI23" s="305"/>
      <c r="ATJ23" s="305"/>
      <c r="ATK23" s="305"/>
      <c r="ATL23" s="305"/>
      <c r="ATM23" s="305"/>
      <c r="ATN23" s="305"/>
      <c r="ATO23" s="305"/>
      <c r="ATP23" s="305"/>
      <c r="ATQ23" s="305"/>
      <c r="ATR23" s="305"/>
      <c r="ATS23" s="305"/>
      <c r="ATT23" s="305"/>
      <c r="ATU23" s="305"/>
      <c r="ATV23" s="305"/>
      <c r="ATW23" s="305"/>
      <c r="ATX23" s="305"/>
      <c r="ATY23" s="305"/>
      <c r="ATZ23" s="305"/>
      <c r="AUA23" s="305"/>
      <c r="AUB23" s="305"/>
      <c r="AUC23" s="305"/>
      <c r="AUD23" s="305"/>
      <c r="AUE23" s="305"/>
      <c r="AUF23" s="305"/>
      <c r="AUG23" s="305"/>
      <c r="AUH23" s="305"/>
      <c r="AUI23" s="305"/>
      <c r="AUJ23" s="305"/>
      <c r="AUK23" s="305"/>
      <c r="AUL23" s="305"/>
      <c r="AUM23" s="305"/>
      <c r="AUN23" s="305"/>
      <c r="AUO23" s="305"/>
      <c r="AUP23" s="305"/>
      <c r="AUQ23" s="305"/>
      <c r="AUR23" s="305"/>
      <c r="AUS23" s="305"/>
      <c r="AUT23" s="305"/>
      <c r="AUU23" s="305"/>
      <c r="AUV23" s="305"/>
      <c r="AUW23" s="305"/>
      <c r="AUX23" s="305"/>
      <c r="AUY23" s="305"/>
      <c r="AUZ23" s="305"/>
      <c r="AVA23" s="305"/>
      <c r="AVB23" s="305"/>
      <c r="AVC23" s="305"/>
      <c r="AVD23" s="305"/>
      <c r="AVE23" s="305"/>
      <c r="AVF23" s="305"/>
      <c r="AVG23" s="305"/>
      <c r="AVH23" s="305"/>
      <c r="AVI23" s="305"/>
      <c r="AVJ23" s="305"/>
      <c r="AVK23" s="305"/>
      <c r="AVL23" s="305"/>
      <c r="AVM23" s="305"/>
      <c r="AVN23" s="305"/>
      <c r="AVO23" s="305"/>
      <c r="AVP23" s="305"/>
      <c r="AVQ23" s="305"/>
      <c r="AVR23" s="305"/>
      <c r="AVS23" s="305"/>
      <c r="AVT23" s="305"/>
      <c r="AVU23" s="305"/>
      <c r="AVV23" s="305"/>
      <c r="AVW23" s="305"/>
      <c r="AVX23" s="305"/>
      <c r="AVY23" s="305"/>
      <c r="AVZ23" s="305"/>
      <c r="AWA23" s="305"/>
      <c r="AWB23" s="305"/>
      <c r="AWC23" s="305"/>
      <c r="AWD23" s="305"/>
      <c r="AWE23" s="305"/>
      <c r="AWF23" s="305"/>
      <c r="AWG23" s="305"/>
      <c r="AWH23" s="305"/>
      <c r="AWI23" s="305"/>
      <c r="AWJ23" s="305"/>
      <c r="AWK23" s="305"/>
      <c r="AWL23" s="305"/>
      <c r="AWM23" s="305"/>
      <c r="AWN23" s="305"/>
      <c r="AWO23" s="305"/>
      <c r="AWP23" s="305"/>
      <c r="AWQ23" s="305"/>
      <c r="AWR23" s="305"/>
      <c r="AWS23" s="305"/>
      <c r="AWT23" s="305"/>
      <c r="AWU23" s="305"/>
      <c r="AWV23" s="305"/>
      <c r="AWW23" s="305"/>
      <c r="AWX23" s="305"/>
      <c r="AWY23" s="305"/>
      <c r="AWZ23" s="305"/>
      <c r="AXA23" s="305"/>
      <c r="AXB23" s="305"/>
      <c r="AXC23" s="305"/>
      <c r="AXD23" s="305"/>
      <c r="AXE23" s="305"/>
      <c r="AXF23" s="305"/>
      <c r="AXG23" s="305"/>
      <c r="AXH23" s="305"/>
      <c r="AXI23" s="305"/>
      <c r="AXJ23" s="305"/>
      <c r="AXK23" s="305"/>
      <c r="AXL23" s="305"/>
      <c r="AXM23" s="305"/>
      <c r="AXN23" s="305"/>
      <c r="AXO23" s="305"/>
      <c r="AXP23" s="305"/>
      <c r="AXQ23" s="305"/>
      <c r="AXR23" s="305"/>
      <c r="AXS23" s="305"/>
      <c r="AXT23" s="305"/>
      <c r="AXU23" s="305"/>
      <c r="AXV23" s="305"/>
      <c r="AXW23" s="305"/>
      <c r="AXX23" s="305"/>
      <c r="AXY23" s="305"/>
      <c r="AXZ23" s="305"/>
      <c r="AYA23" s="305"/>
      <c r="AYB23" s="305"/>
      <c r="AYC23" s="305"/>
      <c r="AYD23" s="305"/>
      <c r="AYE23" s="305"/>
      <c r="AYF23" s="305"/>
      <c r="AYG23" s="305"/>
      <c r="AYH23" s="305"/>
      <c r="AYI23" s="305"/>
      <c r="AYJ23" s="305"/>
      <c r="AYK23" s="305"/>
      <c r="AYL23" s="305"/>
      <c r="AYM23" s="305"/>
      <c r="AYN23" s="305"/>
      <c r="AYO23" s="305"/>
      <c r="AYP23" s="305"/>
      <c r="AYQ23" s="305"/>
      <c r="AYR23" s="305"/>
      <c r="AYS23" s="305"/>
      <c r="AYT23" s="305"/>
      <c r="AYU23" s="305"/>
      <c r="AYV23" s="305"/>
      <c r="AYW23" s="305"/>
      <c r="AYX23" s="305"/>
      <c r="AYY23" s="305"/>
      <c r="AYZ23" s="305"/>
      <c r="AZA23" s="305"/>
      <c r="AZB23" s="305"/>
      <c r="AZC23" s="305"/>
      <c r="AZD23" s="305"/>
      <c r="AZE23" s="305"/>
      <c r="AZF23" s="305"/>
      <c r="AZG23" s="305"/>
      <c r="AZH23" s="305"/>
      <c r="AZI23" s="305"/>
      <c r="AZJ23" s="305"/>
      <c r="AZK23" s="305"/>
      <c r="AZL23" s="305"/>
      <c r="AZM23" s="305"/>
      <c r="AZN23" s="305"/>
      <c r="AZO23" s="305"/>
      <c r="AZP23" s="305"/>
      <c r="AZQ23" s="305"/>
      <c r="AZR23" s="305"/>
      <c r="AZS23" s="305"/>
      <c r="AZT23" s="305"/>
      <c r="AZU23" s="305"/>
      <c r="AZV23" s="305"/>
      <c r="AZW23" s="305"/>
      <c r="AZX23" s="305"/>
      <c r="AZY23" s="305"/>
      <c r="AZZ23" s="305"/>
      <c r="BAA23" s="305"/>
      <c r="BAB23" s="305"/>
      <c r="BAC23" s="305"/>
      <c r="BAD23" s="305"/>
      <c r="BAE23" s="305"/>
      <c r="BAF23" s="305"/>
      <c r="BAG23" s="305"/>
      <c r="BAH23" s="305"/>
      <c r="BAI23" s="305"/>
      <c r="BAJ23" s="305"/>
      <c r="BAK23" s="305"/>
      <c r="BAL23" s="305"/>
      <c r="BAM23" s="305"/>
      <c r="BAN23" s="305"/>
      <c r="BAO23" s="305"/>
      <c r="BAP23" s="305"/>
      <c r="BAQ23" s="305"/>
      <c r="BAR23" s="305"/>
      <c r="BAS23" s="305"/>
      <c r="BAT23" s="305"/>
      <c r="BAU23" s="305"/>
      <c r="BAV23" s="305"/>
      <c r="BAW23" s="305"/>
      <c r="BAX23" s="305"/>
      <c r="BAY23" s="305"/>
      <c r="BAZ23" s="305"/>
      <c r="BBA23" s="305"/>
      <c r="BBB23" s="305"/>
      <c r="BBC23" s="305"/>
      <c r="BBD23" s="305"/>
      <c r="BBE23" s="305"/>
      <c r="BBF23" s="305"/>
      <c r="BBG23" s="305"/>
      <c r="BBH23" s="305"/>
      <c r="BBI23" s="305"/>
      <c r="BBJ23" s="305"/>
      <c r="BBK23" s="305"/>
      <c r="BBL23" s="305"/>
      <c r="BBM23" s="305"/>
      <c r="BBN23" s="305"/>
      <c r="BBO23" s="305"/>
      <c r="BBP23" s="305"/>
      <c r="BBQ23" s="305"/>
      <c r="BBR23" s="305"/>
      <c r="BBS23" s="305"/>
      <c r="BBT23" s="305"/>
      <c r="BBU23" s="305"/>
      <c r="BBV23" s="305"/>
      <c r="BBW23" s="305"/>
      <c r="BBX23" s="305"/>
      <c r="BBY23" s="305"/>
      <c r="BBZ23" s="305"/>
      <c r="BCA23" s="305"/>
      <c r="BCB23" s="305"/>
      <c r="BCC23" s="305"/>
      <c r="BCD23" s="305"/>
      <c r="BCE23" s="305"/>
      <c r="BCF23" s="305"/>
      <c r="BCG23" s="305"/>
      <c r="BCH23" s="305"/>
      <c r="BCI23" s="305"/>
      <c r="BCJ23" s="305"/>
      <c r="BCK23" s="305"/>
      <c r="BCL23" s="305"/>
      <c r="BCM23" s="305"/>
      <c r="BCN23" s="305"/>
      <c r="BCO23" s="305"/>
      <c r="BCP23" s="305"/>
      <c r="BCQ23" s="305"/>
      <c r="BCR23" s="305"/>
      <c r="BCS23" s="305"/>
      <c r="BCT23" s="305"/>
      <c r="BCU23" s="305"/>
      <c r="BCV23" s="305"/>
      <c r="BCW23" s="305"/>
      <c r="BCX23" s="305"/>
      <c r="BCY23" s="305"/>
      <c r="BCZ23" s="305"/>
      <c r="BDA23" s="305"/>
      <c r="BDB23" s="305"/>
      <c r="BDC23" s="305"/>
      <c r="BDD23" s="305"/>
      <c r="BDE23" s="305"/>
      <c r="BDF23" s="305"/>
      <c r="BDG23" s="305"/>
      <c r="BDH23" s="305"/>
      <c r="BDI23" s="305"/>
      <c r="BDJ23" s="305"/>
      <c r="BDK23" s="305"/>
      <c r="BDL23" s="305"/>
      <c r="BDM23" s="305"/>
      <c r="BDN23" s="305"/>
      <c r="BDO23" s="305"/>
      <c r="BDP23" s="305"/>
      <c r="BDQ23" s="305"/>
      <c r="BDR23" s="305"/>
      <c r="BDS23" s="305"/>
      <c r="BDT23" s="305"/>
      <c r="BDU23" s="305"/>
      <c r="BDV23" s="305"/>
      <c r="BDW23" s="305"/>
      <c r="BDX23" s="305"/>
      <c r="BDY23" s="305"/>
      <c r="BDZ23" s="305"/>
      <c r="BEA23" s="305"/>
      <c r="BEB23" s="305"/>
      <c r="BEC23" s="305"/>
      <c r="BED23" s="305"/>
      <c r="BEE23" s="305"/>
      <c r="BEF23" s="305"/>
      <c r="BEG23" s="305"/>
      <c r="BEH23" s="305"/>
      <c r="BEI23" s="305"/>
      <c r="BEJ23" s="305"/>
      <c r="BEK23" s="305"/>
      <c r="BEL23" s="305"/>
      <c r="BEM23" s="305"/>
      <c r="BEN23" s="305"/>
      <c r="BEO23" s="305"/>
      <c r="BEP23" s="305"/>
      <c r="BEQ23" s="305"/>
      <c r="BER23" s="305"/>
      <c r="BES23" s="305"/>
      <c r="BET23" s="305"/>
      <c r="BEU23" s="305"/>
      <c r="BEV23" s="305"/>
      <c r="BEW23" s="305"/>
      <c r="BEX23" s="305"/>
      <c r="BEY23" s="305"/>
      <c r="BEZ23" s="305"/>
      <c r="BFA23" s="305"/>
      <c r="BFB23" s="305"/>
      <c r="BFC23" s="305"/>
      <c r="BFD23" s="305"/>
      <c r="BFE23" s="305"/>
      <c r="BFF23" s="305"/>
      <c r="BFG23" s="305"/>
      <c r="BFH23" s="305"/>
      <c r="BFI23" s="305"/>
      <c r="BFJ23" s="305"/>
      <c r="BFK23" s="305"/>
      <c r="BFL23" s="305"/>
      <c r="BFM23" s="305"/>
      <c r="BFN23" s="305"/>
      <c r="BFO23" s="305"/>
      <c r="BFP23" s="305"/>
      <c r="BFQ23" s="305"/>
      <c r="BFR23" s="305"/>
      <c r="BFS23" s="305"/>
      <c r="BFT23" s="305"/>
      <c r="BFU23" s="305"/>
      <c r="BFV23" s="305"/>
      <c r="BFW23" s="305"/>
      <c r="BFX23" s="305"/>
      <c r="BFY23" s="305"/>
      <c r="BFZ23" s="305"/>
      <c r="BGA23" s="305"/>
      <c r="BGB23" s="305"/>
      <c r="BGC23" s="305"/>
      <c r="BGD23" s="305"/>
      <c r="BGE23" s="305"/>
      <c r="BGF23" s="305"/>
      <c r="BGG23" s="305"/>
      <c r="BGH23" s="305"/>
      <c r="BGI23" s="305"/>
      <c r="BGJ23" s="305"/>
      <c r="BGK23" s="305"/>
      <c r="BGL23" s="305"/>
      <c r="BGM23" s="305"/>
      <c r="BGN23" s="305"/>
      <c r="BGO23" s="305"/>
      <c r="BGP23" s="305"/>
      <c r="BGQ23" s="305"/>
      <c r="BGR23" s="305"/>
      <c r="BGS23" s="305"/>
      <c r="BGT23" s="305"/>
      <c r="BGU23" s="305"/>
      <c r="BGV23" s="305"/>
      <c r="BGW23" s="305"/>
      <c r="BGX23" s="305"/>
      <c r="BGY23" s="305"/>
      <c r="BGZ23" s="305"/>
      <c r="BHA23" s="305"/>
      <c r="BHB23" s="305"/>
      <c r="BHC23" s="305"/>
      <c r="BHD23" s="305"/>
      <c r="BHE23" s="305"/>
      <c r="BHF23" s="305"/>
      <c r="BHG23" s="305"/>
      <c r="BHH23" s="305"/>
      <c r="BHI23" s="305"/>
      <c r="BHJ23" s="305"/>
      <c r="BHK23" s="305"/>
      <c r="BHL23" s="305"/>
      <c r="BHM23" s="305"/>
      <c r="BHN23" s="305"/>
      <c r="BHO23" s="305"/>
      <c r="BHP23" s="305"/>
      <c r="BHQ23" s="305"/>
      <c r="BHR23" s="305"/>
      <c r="BHS23" s="305"/>
      <c r="BHT23" s="305"/>
      <c r="BHU23" s="305"/>
      <c r="BHV23" s="305"/>
      <c r="BHW23" s="305"/>
      <c r="BHX23" s="305"/>
      <c r="BHY23" s="305"/>
      <c r="BHZ23" s="305"/>
      <c r="BIA23" s="305"/>
      <c r="BIB23" s="305"/>
      <c r="BIC23" s="305"/>
      <c r="BID23" s="305"/>
      <c r="BIE23" s="305"/>
      <c r="BIF23" s="305"/>
      <c r="BIG23" s="305"/>
      <c r="BIH23" s="305"/>
      <c r="BII23" s="305"/>
      <c r="BIJ23" s="305"/>
      <c r="BIK23" s="305"/>
      <c r="BIL23" s="305"/>
      <c r="BIM23" s="305"/>
      <c r="BIN23" s="305"/>
      <c r="BIO23" s="305"/>
      <c r="BIP23" s="305"/>
      <c r="BIQ23" s="305"/>
      <c r="BIR23" s="305"/>
      <c r="BIS23" s="305"/>
      <c r="BIT23" s="305"/>
      <c r="BIU23" s="305"/>
      <c r="BIV23" s="305"/>
      <c r="BIW23" s="305"/>
      <c r="BIX23" s="305"/>
      <c r="BIY23" s="305"/>
      <c r="BIZ23" s="305"/>
      <c r="BJA23" s="305"/>
      <c r="BJB23" s="305"/>
      <c r="BJC23" s="305"/>
      <c r="BJD23" s="305"/>
      <c r="BJE23" s="305"/>
      <c r="BJF23" s="305"/>
      <c r="BJG23" s="305"/>
      <c r="BJH23" s="305"/>
      <c r="BJI23" s="305"/>
      <c r="BJJ23" s="305"/>
      <c r="BJK23" s="305"/>
      <c r="BJL23" s="305"/>
      <c r="BJM23" s="305"/>
      <c r="BJN23" s="305"/>
      <c r="BJO23" s="305"/>
      <c r="BJP23" s="305"/>
      <c r="BJQ23" s="305"/>
      <c r="BJR23" s="305"/>
      <c r="BJS23" s="305"/>
      <c r="BJT23" s="305"/>
      <c r="BJU23" s="305"/>
      <c r="BJV23" s="305"/>
      <c r="BJW23" s="305"/>
      <c r="BJX23" s="305"/>
      <c r="BJY23" s="305"/>
      <c r="BJZ23" s="305"/>
      <c r="BKA23" s="305"/>
      <c r="BKB23" s="305"/>
      <c r="BKC23" s="305"/>
      <c r="BKD23" s="305"/>
      <c r="BKE23" s="305"/>
      <c r="BKF23" s="305"/>
      <c r="BKG23" s="305"/>
      <c r="BKH23" s="305"/>
      <c r="BKI23" s="305"/>
      <c r="BKJ23" s="305"/>
      <c r="BKK23" s="305"/>
      <c r="BKL23" s="305"/>
      <c r="BKM23" s="305"/>
      <c r="BKN23" s="305"/>
      <c r="BKO23" s="305"/>
      <c r="BKP23" s="305"/>
      <c r="BKQ23" s="305"/>
      <c r="BKR23" s="305"/>
      <c r="BKS23" s="305"/>
      <c r="BKT23" s="305"/>
      <c r="BKU23" s="305"/>
      <c r="BKV23" s="305"/>
      <c r="BKW23" s="305"/>
      <c r="BKX23" s="305"/>
      <c r="BKY23" s="305"/>
      <c r="BKZ23" s="305"/>
      <c r="BLA23" s="305"/>
      <c r="BLB23" s="305"/>
      <c r="BLC23" s="305"/>
      <c r="BLD23" s="305"/>
      <c r="BLE23" s="305"/>
      <c r="BLF23" s="305"/>
      <c r="BLG23" s="305"/>
      <c r="BLH23" s="305"/>
      <c r="BLI23" s="305"/>
      <c r="BLJ23" s="305"/>
      <c r="BLK23" s="305"/>
      <c r="BLL23" s="305"/>
      <c r="BLM23" s="305"/>
      <c r="BLN23" s="305"/>
      <c r="BLO23" s="305"/>
      <c r="BLP23" s="305"/>
      <c r="BLQ23" s="305"/>
      <c r="BLR23" s="305"/>
      <c r="BLS23" s="305"/>
      <c r="BLT23" s="305"/>
      <c r="BLU23" s="305"/>
      <c r="BLV23" s="305"/>
      <c r="BLW23" s="305"/>
      <c r="BLX23" s="305"/>
      <c r="BLY23" s="305"/>
      <c r="BLZ23" s="305"/>
      <c r="BMA23" s="305"/>
      <c r="BMB23" s="305"/>
      <c r="BMC23" s="305"/>
      <c r="BMD23" s="305"/>
      <c r="BME23" s="305"/>
      <c r="BMF23" s="305"/>
      <c r="BMG23" s="305"/>
      <c r="BMH23" s="305"/>
      <c r="BMI23" s="305"/>
      <c r="BMJ23" s="305"/>
      <c r="BMK23" s="305"/>
      <c r="BML23" s="305"/>
      <c r="BMM23" s="305"/>
      <c r="BMN23" s="305"/>
      <c r="BMO23" s="305"/>
      <c r="BMP23" s="305"/>
      <c r="BMQ23" s="305"/>
      <c r="BMR23" s="305"/>
      <c r="BMS23" s="305"/>
      <c r="BMT23" s="305"/>
      <c r="BMU23" s="305"/>
      <c r="BMV23" s="305"/>
      <c r="BMW23" s="305"/>
      <c r="BMX23" s="305"/>
      <c r="BMY23" s="305"/>
      <c r="BMZ23" s="305"/>
      <c r="BNA23" s="305"/>
      <c r="BNB23" s="305"/>
      <c r="BNC23" s="305"/>
      <c r="BND23" s="305"/>
      <c r="BNE23" s="305"/>
      <c r="BNF23" s="305"/>
      <c r="BNG23" s="305"/>
      <c r="BNH23" s="305"/>
      <c r="BNI23" s="305"/>
      <c r="BNJ23" s="305"/>
      <c r="BNK23" s="305"/>
      <c r="BNL23" s="305"/>
      <c r="BNM23" s="305"/>
      <c r="BNN23" s="305"/>
      <c r="BNO23" s="305"/>
      <c r="BNP23" s="305"/>
      <c r="BNQ23" s="305"/>
      <c r="BNR23" s="305"/>
      <c r="BNS23" s="305"/>
      <c r="BNT23" s="305"/>
      <c r="BNU23" s="305"/>
      <c r="BNV23" s="305"/>
      <c r="BNW23" s="305"/>
      <c r="BNX23" s="305"/>
      <c r="BNY23" s="305"/>
      <c r="BNZ23" s="305"/>
      <c r="BOA23" s="305"/>
      <c r="BOB23" s="305"/>
      <c r="BOC23" s="305"/>
      <c r="BOD23" s="305"/>
      <c r="BOE23" s="305"/>
      <c r="BOF23" s="305"/>
      <c r="BOG23" s="305"/>
      <c r="BOH23" s="305"/>
      <c r="BOI23" s="305"/>
      <c r="BOJ23" s="305"/>
      <c r="BOK23" s="305"/>
      <c r="BOL23" s="305"/>
      <c r="BOM23" s="305"/>
      <c r="BON23" s="305"/>
      <c r="BOO23" s="305"/>
      <c r="BOP23" s="305"/>
      <c r="BOQ23" s="305"/>
      <c r="BOR23" s="305"/>
      <c r="BOS23" s="305"/>
      <c r="BOT23" s="305"/>
      <c r="BOU23" s="305"/>
      <c r="BOV23" s="305"/>
      <c r="BOW23" s="305"/>
      <c r="BOX23" s="305"/>
      <c r="BOY23" s="305"/>
      <c r="BOZ23" s="305"/>
      <c r="BPA23" s="305"/>
      <c r="BPB23" s="305"/>
      <c r="BPC23" s="305"/>
      <c r="BPD23" s="305"/>
      <c r="BPE23" s="305"/>
      <c r="BPF23" s="305"/>
      <c r="BPG23" s="305"/>
      <c r="BPH23" s="305"/>
      <c r="BPI23" s="305"/>
      <c r="BPJ23" s="305"/>
      <c r="BPK23" s="305"/>
      <c r="BPL23" s="305"/>
      <c r="BPM23" s="305"/>
      <c r="BPN23" s="305"/>
      <c r="BPO23" s="305"/>
      <c r="BPP23" s="305"/>
      <c r="BPQ23" s="305"/>
      <c r="BPR23" s="305"/>
      <c r="BPS23" s="305"/>
      <c r="BPT23" s="305"/>
      <c r="BPU23" s="305"/>
      <c r="BPV23" s="305"/>
      <c r="BPW23" s="305"/>
      <c r="BPX23" s="305"/>
      <c r="BPY23" s="305"/>
      <c r="BPZ23" s="305"/>
      <c r="BQA23" s="305"/>
      <c r="BQB23" s="305"/>
      <c r="BQC23" s="305"/>
      <c r="BQD23" s="305"/>
      <c r="BQE23" s="305"/>
      <c r="BQF23" s="305"/>
      <c r="BQG23" s="305"/>
      <c r="BQH23" s="305"/>
      <c r="BQI23" s="305"/>
      <c r="BQJ23" s="305"/>
      <c r="BQK23" s="305"/>
      <c r="BQL23" s="305"/>
      <c r="BQM23" s="305"/>
      <c r="BQN23" s="305"/>
      <c r="BQO23" s="305"/>
      <c r="BQP23" s="305"/>
      <c r="BQQ23" s="305"/>
      <c r="BQR23" s="305"/>
      <c r="BQS23" s="305"/>
      <c r="BQT23" s="305"/>
      <c r="BQU23" s="305"/>
      <c r="BQV23" s="305"/>
      <c r="BQW23" s="305"/>
      <c r="BQX23" s="305"/>
      <c r="BQY23" s="305"/>
      <c r="BQZ23" s="305"/>
      <c r="BRA23" s="305"/>
      <c r="BRB23" s="305"/>
      <c r="BRC23" s="305"/>
      <c r="BRD23" s="305"/>
      <c r="BRE23" s="305"/>
      <c r="BRF23" s="305"/>
      <c r="BRG23" s="305"/>
      <c r="BRH23" s="305"/>
      <c r="BRI23" s="305"/>
      <c r="BRJ23" s="305"/>
      <c r="BRK23" s="305"/>
      <c r="BRL23" s="305"/>
      <c r="BRM23" s="305"/>
      <c r="BRN23" s="305"/>
      <c r="BRO23" s="305"/>
      <c r="BRP23" s="305"/>
      <c r="BRQ23" s="305"/>
      <c r="BRR23" s="305"/>
      <c r="BRS23" s="305"/>
      <c r="BRT23" s="305"/>
      <c r="BRU23" s="305"/>
      <c r="BRV23" s="305"/>
      <c r="BRW23" s="305"/>
      <c r="BRX23" s="305"/>
      <c r="BRY23" s="305"/>
      <c r="BRZ23" s="305"/>
      <c r="BSA23" s="305"/>
      <c r="BSB23" s="305"/>
      <c r="BSC23" s="305"/>
      <c r="BSD23" s="305"/>
      <c r="BSE23" s="305"/>
      <c r="BSF23" s="305"/>
      <c r="BSG23" s="305"/>
      <c r="BSH23" s="305"/>
      <c r="BSI23" s="305"/>
      <c r="BSJ23" s="305"/>
      <c r="BSK23" s="305"/>
      <c r="BSL23" s="305"/>
      <c r="BSM23" s="305"/>
      <c r="BSN23" s="305"/>
      <c r="BSO23" s="305"/>
      <c r="BSP23" s="305"/>
      <c r="BSQ23" s="305"/>
      <c r="BSR23" s="305"/>
      <c r="BSS23" s="305"/>
      <c r="BST23" s="305"/>
      <c r="BSU23" s="305"/>
      <c r="BSV23" s="305"/>
      <c r="BSW23" s="305"/>
      <c r="BSX23" s="305"/>
      <c r="BSY23" s="305"/>
      <c r="BSZ23" s="305"/>
      <c r="BTA23" s="305"/>
      <c r="BTB23" s="305"/>
      <c r="BTC23" s="305"/>
      <c r="BTD23" s="305"/>
      <c r="BTE23" s="305"/>
      <c r="BTF23" s="305"/>
      <c r="BTG23" s="305"/>
      <c r="BTH23" s="305"/>
      <c r="BTI23" s="305"/>
      <c r="BTJ23" s="305"/>
      <c r="BTK23" s="305"/>
      <c r="BTL23" s="305"/>
      <c r="BTM23" s="305"/>
      <c r="BTN23" s="305"/>
      <c r="BTO23" s="305"/>
      <c r="BTP23" s="305"/>
      <c r="BTQ23" s="305"/>
      <c r="BTR23" s="305"/>
      <c r="BTS23" s="305"/>
      <c r="BTT23" s="305"/>
      <c r="BTU23" s="305"/>
      <c r="BTV23" s="305"/>
      <c r="BTW23" s="305"/>
      <c r="BTX23" s="305"/>
      <c r="BTY23" s="305"/>
      <c r="BTZ23" s="305"/>
      <c r="BUA23" s="305"/>
      <c r="BUB23" s="305"/>
      <c r="BUC23" s="305"/>
      <c r="BUD23" s="305"/>
      <c r="BUE23" s="305"/>
      <c r="BUF23" s="305"/>
      <c r="BUG23" s="305"/>
      <c r="BUH23" s="305"/>
      <c r="BUI23" s="305"/>
      <c r="BUJ23" s="305"/>
      <c r="BUK23" s="305"/>
      <c r="BUL23" s="305"/>
      <c r="BUM23" s="305"/>
      <c r="BUN23" s="305"/>
      <c r="BUO23" s="305"/>
      <c r="BUP23" s="305"/>
      <c r="BUQ23" s="305"/>
      <c r="BUR23" s="305"/>
      <c r="BUS23" s="305"/>
      <c r="BUT23" s="305"/>
      <c r="BUU23" s="305"/>
      <c r="BUV23" s="305"/>
      <c r="BUW23" s="305"/>
      <c r="BUX23" s="305"/>
      <c r="BUY23" s="305"/>
      <c r="BUZ23" s="305"/>
      <c r="BVA23" s="305"/>
      <c r="BVB23" s="305"/>
      <c r="BVC23" s="305"/>
      <c r="BVD23" s="305"/>
      <c r="BVE23" s="305"/>
      <c r="BVF23" s="305"/>
      <c r="BVG23" s="305"/>
      <c r="BVH23" s="305"/>
      <c r="BVI23" s="305"/>
      <c r="BVJ23" s="305"/>
      <c r="BVK23" s="305"/>
      <c r="BVL23" s="305"/>
      <c r="BVM23" s="305"/>
      <c r="BVN23" s="305"/>
      <c r="BVO23" s="305"/>
      <c r="BVP23" s="305"/>
      <c r="BVQ23" s="305"/>
      <c r="BVR23" s="305"/>
      <c r="BVS23" s="305"/>
      <c r="BVT23" s="305"/>
      <c r="BVU23" s="305"/>
      <c r="BVV23" s="305"/>
      <c r="BVW23" s="305"/>
      <c r="BVX23" s="305"/>
      <c r="BVY23" s="305"/>
      <c r="BVZ23" s="305"/>
      <c r="BWA23" s="305"/>
      <c r="BWB23" s="305"/>
      <c r="BWC23" s="305"/>
      <c r="BWD23" s="305"/>
      <c r="BWE23" s="305"/>
      <c r="BWF23" s="305"/>
      <c r="BWG23" s="305"/>
      <c r="BWH23" s="305"/>
      <c r="BWI23" s="305"/>
      <c r="BWJ23" s="305"/>
      <c r="BWK23" s="305"/>
      <c r="BWL23" s="305"/>
      <c r="BWM23" s="305"/>
      <c r="BWN23" s="305"/>
      <c r="BWO23" s="305"/>
      <c r="BWP23" s="305"/>
      <c r="BWQ23" s="305"/>
      <c r="BWR23" s="305"/>
      <c r="BWS23" s="305"/>
      <c r="BWT23" s="305"/>
      <c r="BWU23" s="305"/>
      <c r="BWV23" s="305"/>
      <c r="BWW23" s="305"/>
      <c r="BWX23" s="305"/>
      <c r="BWY23" s="305"/>
      <c r="BWZ23" s="305"/>
      <c r="BXA23" s="305"/>
      <c r="BXB23" s="305"/>
      <c r="BXC23" s="305"/>
      <c r="BXD23" s="305"/>
      <c r="BXE23" s="305"/>
      <c r="BXF23" s="305"/>
      <c r="BXG23" s="305"/>
      <c r="BXH23" s="305"/>
      <c r="BXI23" s="305"/>
      <c r="BXJ23" s="305"/>
      <c r="BXK23" s="305"/>
      <c r="BXL23" s="305"/>
      <c r="BXM23" s="305"/>
      <c r="BXN23" s="305"/>
      <c r="BXO23" s="305"/>
      <c r="BXP23" s="305"/>
      <c r="BXQ23" s="305"/>
      <c r="BXR23" s="305"/>
      <c r="BXS23" s="305"/>
      <c r="BXT23" s="305"/>
      <c r="BXU23" s="305"/>
      <c r="BXV23" s="305"/>
      <c r="BXW23" s="305"/>
      <c r="BXX23" s="305"/>
      <c r="BXY23" s="305"/>
      <c r="BXZ23" s="305"/>
      <c r="BYA23" s="305"/>
      <c r="BYB23" s="305"/>
      <c r="BYC23" s="305"/>
      <c r="BYD23" s="305"/>
      <c r="BYE23" s="305"/>
      <c r="BYF23" s="305"/>
      <c r="BYG23" s="305"/>
      <c r="BYH23" s="305"/>
      <c r="BYI23" s="305"/>
      <c r="BYJ23" s="305"/>
      <c r="BYK23" s="305"/>
      <c r="BYL23" s="305"/>
      <c r="BYM23" s="305"/>
      <c r="BYN23" s="305"/>
      <c r="BYO23" s="305"/>
      <c r="BYP23" s="305"/>
      <c r="BYQ23" s="305"/>
    </row>
    <row r="24" spans="1:2019" s="301" customFormat="1" ht="15" hidden="1" customHeight="1" x14ac:dyDescent="0.3">
      <c r="A24" s="631"/>
      <c r="B24" s="282" t="s">
        <v>728</v>
      </c>
      <c r="C24" s="630">
        <v>0</v>
      </c>
      <c r="D24" s="631"/>
      <c r="E24" s="305"/>
      <c r="F24" s="305"/>
      <c r="G24" s="282" t="s">
        <v>717</v>
      </c>
      <c r="H24" s="688"/>
      <c r="I24" s="689"/>
      <c r="J24" s="689"/>
      <c r="K24" s="689"/>
      <c r="L24" s="305"/>
      <c r="M24" s="631"/>
      <c r="N24" s="631"/>
      <c r="O24" s="631"/>
      <c r="P24" s="631"/>
      <c r="Q24" s="631"/>
      <c r="R24" s="305"/>
      <c r="S24" s="305"/>
      <c r="T24" s="306"/>
      <c r="U24" s="306"/>
      <c r="V24" s="306"/>
      <c r="W24" s="306"/>
      <c r="X24" s="317"/>
      <c r="Y24" s="306"/>
      <c r="Z24" s="317"/>
      <c r="AA24" s="317"/>
      <c r="AB24" s="305"/>
      <c r="AC24" s="282" t="s">
        <v>737</v>
      </c>
      <c r="AD24" s="675"/>
      <c r="AE24" s="676"/>
      <c r="AF24" s="311"/>
      <c r="AG24" s="310"/>
      <c r="AH24" s="311"/>
      <c r="AI24" s="311"/>
      <c r="AJ24" s="311"/>
      <c r="AK24" s="311"/>
      <c r="AL24" s="631"/>
      <c r="AM24" s="631"/>
      <c r="AN24" s="631"/>
      <c r="AO24" s="631"/>
      <c r="AP24" s="631"/>
      <c r="AQ24" s="631"/>
      <c r="AR24" s="305"/>
      <c r="AS24" s="305"/>
      <c r="AT24" s="305"/>
      <c r="AU24" s="305"/>
      <c r="AV24" s="305"/>
      <c r="AW24" s="305"/>
      <c r="AX24" s="305"/>
      <c r="AY24" s="305"/>
      <c r="AZ24" s="305"/>
      <c r="BA24" s="305"/>
      <c r="BB24" s="305"/>
      <c r="BC24" s="305"/>
      <c r="BD24" s="305"/>
      <c r="BE24" s="305"/>
      <c r="BF24" s="305"/>
      <c r="BG24" s="305"/>
      <c r="BH24" s="305"/>
      <c r="BI24" s="305"/>
      <c r="BJ24" s="305"/>
      <c r="BK24" s="305"/>
      <c r="BL24" s="305"/>
      <c r="BM24" s="305"/>
      <c r="BN24" s="305"/>
      <c r="BO24" s="305"/>
      <c r="BP24" s="305"/>
      <c r="BQ24" s="305"/>
      <c r="BR24" s="305"/>
      <c r="BS24" s="305"/>
      <c r="BT24" s="305"/>
      <c r="BU24" s="305"/>
      <c r="BV24" s="305"/>
      <c r="BW24" s="305"/>
      <c r="BX24" s="305"/>
      <c r="BY24" s="305"/>
      <c r="BZ24" s="305"/>
      <c r="CA24" s="305"/>
      <c r="CB24" s="305"/>
      <c r="CC24" s="305"/>
      <c r="CD24" s="305"/>
      <c r="CE24" s="305"/>
      <c r="CF24" s="305"/>
      <c r="CG24" s="305"/>
      <c r="CH24" s="305"/>
      <c r="CI24" s="305"/>
      <c r="CJ24" s="305"/>
      <c r="CK24" s="305"/>
      <c r="CL24" s="305"/>
      <c r="CM24" s="305"/>
      <c r="CN24" s="305"/>
      <c r="CO24" s="305"/>
      <c r="CP24" s="305"/>
      <c r="CQ24" s="305"/>
      <c r="CR24" s="305"/>
      <c r="CS24" s="305"/>
      <c r="CT24" s="305"/>
      <c r="CU24" s="305"/>
      <c r="CV24" s="305"/>
      <c r="CW24" s="305"/>
      <c r="CX24" s="305"/>
      <c r="CY24" s="305"/>
      <c r="CZ24" s="305"/>
      <c r="DA24" s="305"/>
      <c r="DB24" s="305"/>
      <c r="DC24" s="305"/>
      <c r="DD24" s="305"/>
      <c r="DE24" s="305"/>
      <c r="DF24" s="305"/>
      <c r="DG24" s="305"/>
      <c r="DH24" s="305"/>
      <c r="DI24" s="305"/>
      <c r="DJ24" s="305"/>
      <c r="DK24" s="305"/>
      <c r="DL24" s="305"/>
      <c r="DM24" s="305"/>
      <c r="DN24" s="305"/>
      <c r="DO24" s="305"/>
      <c r="DP24" s="305"/>
      <c r="DQ24" s="305"/>
      <c r="DR24" s="305"/>
      <c r="DS24" s="305"/>
      <c r="DT24" s="305"/>
      <c r="DU24" s="305"/>
      <c r="DV24" s="305"/>
      <c r="DW24" s="305"/>
      <c r="DX24" s="305"/>
      <c r="DY24" s="305"/>
      <c r="DZ24" s="305"/>
      <c r="EA24" s="305"/>
      <c r="EB24" s="305"/>
      <c r="EC24" s="305"/>
      <c r="ED24" s="305"/>
      <c r="EE24" s="305"/>
      <c r="EF24" s="305"/>
      <c r="EG24" s="305"/>
      <c r="EH24" s="305"/>
      <c r="EI24" s="305"/>
      <c r="EJ24" s="305"/>
      <c r="EK24" s="305"/>
      <c r="EL24" s="305"/>
      <c r="EM24" s="305"/>
      <c r="EN24" s="305"/>
      <c r="EO24" s="305"/>
      <c r="EP24" s="305"/>
      <c r="EQ24" s="305"/>
      <c r="ER24" s="305"/>
      <c r="ES24" s="305"/>
      <c r="ET24" s="305"/>
      <c r="EU24" s="305"/>
      <c r="EV24" s="305"/>
      <c r="EW24" s="305"/>
      <c r="EX24" s="305"/>
      <c r="EY24" s="305"/>
      <c r="EZ24" s="305"/>
      <c r="FA24" s="305"/>
      <c r="FB24" s="305"/>
      <c r="FC24" s="305"/>
      <c r="FD24" s="305"/>
      <c r="FE24" s="305"/>
      <c r="FF24" s="305"/>
      <c r="FG24" s="305"/>
      <c r="FH24" s="305"/>
      <c r="FI24" s="305"/>
      <c r="FJ24" s="305"/>
      <c r="FK24" s="305"/>
      <c r="FL24" s="305"/>
      <c r="FM24" s="305"/>
      <c r="FN24" s="305"/>
      <c r="FO24" s="305"/>
      <c r="FP24" s="305"/>
      <c r="FQ24" s="305"/>
      <c r="FR24" s="305"/>
      <c r="FS24" s="305"/>
      <c r="FT24" s="305"/>
      <c r="FU24" s="305"/>
      <c r="FV24" s="305"/>
      <c r="FW24" s="305"/>
      <c r="FX24" s="305"/>
      <c r="FY24" s="305"/>
      <c r="FZ24" s="305"/>
      <c r="GA24" s="305"/>
      <c r="GB24" s="305"/>
      <c r="GC24" s="305"/>
      <c r="GD24" s="305"/>
      <c r="GE24" s="305"/>
      <c r="GF24" s="305"/>
      <c r="GG24" s="305"/>
      <c r="GH24" s="305"/>
      <c r="GI24" s="305"/>
      <c r="GJ24" s="305"/>
      <c r="GK24" s="305"/>
      <c r="GL24" s="305"/>
      <c r="GM24" s="305"/>
      <c r="GN24" s="305"/>
      <c r="GO24" s="305"/>
      <c r="GP24" s="305"/>
      <c r="GQ24" s="305"/>
      <c r="GR24" s="305"/>
      <c r="GS24" s="305"/>
      <c r="GT24" s="305"/>
      <c r="GU24" s="305"/>
      <c r="GV24" s="305"/>
      <c r="GW24" s="305"/>
      <c r="GX24" s="305"/>
      <c r="GY24" s="305"/>
      <c r="GZ24" s="305"/>
      <c r="HA24" s="305"/>
      <c r="HB24" s="305"/>
      <c r="HC24" s="305"/>
      <c r="HD24" s="305"/>
      <c r="HE24" s="305"/>
      <c r="HF24" s="305"/>
      <c r="HG24" s="305"/>
      <c r="HH24" s="305"/>
      <c r="HI24" s="305"/>
      <c r="HJ24" s="305"/>
      <c r="HK24" s="305"/>
      <c r="HL24" s="305"/>
      <c r="HM24" s="305"/>
      <c r="HN24" s="305"/>
      <c r="HO24" s="305"/>
      <c r="HP24" s="305"/>
      <c r="HQ24" s="305"/>
      <c r="HR24" s="305"/>
      <c r="HS24" s="305"/>
      <c r="HT24" s="305"/>
      <c r="HU24" s="305"/>
      <c r="HV24" s="305"/>
      <c r="HW24" s="305"/>
      <c r="HX24" s="305"/>
      <c r="HY24" s="305"/>
      <c r="HZ24" s="305"/>
      <c r="IA24" s="305"/>
      <c r="IB24" s="305"/>
      <c r="IC24" s="305"/>
      <c r="ID24" s="305"/>
      <c r="IE24" s="305"/>
      <c r="IF24" s="305"/>
      <c r="IG24" s="305"/>
      <c r="IH24" s="305"/>
      <c r="II24" s="305"/>
      <c r="IJ24" s="305"/>
      <c r="IK24" s="305"/>
      <c r="IL24" s="305"/>
      <c r="IM24" s="305"/>
      <c r="IN24" s="305"/>
      <c r="IO24" s="305"/>
      <c r="IP24" s="305"/>
      <c r="IQ24" s="305"/>
      <c r="IR24" s="305"/>
      <c r="IS24" s="305"/>
      <c r="IT24" s="305"/>
      <c r="IU24" s="305"/>
      <c r="IV24" s="305"/>
      <c r="IW24" s="305"/>
      <c r="IX24" s="305"/>
      <c r="IY24" s="305"/>
      <c r="IZ24" s="305"/>
      <c r="JA24" s="305"/>
      <c r="JB24" s="305"/>
      <c r="JC24" s="305"/>
      <c r="JD24" s="305"/>
      <c r="JE24" s="305"/>
      <c r="JF24" s="305"/>
      <c r="JG24" s="305"/>
      <c r="JH24" s="305"/>
      <c r="JI24" s="305"/>
      <c r="JJ24" s="305"/>
      <c r="JK24" s="305"/>
      <c r="JL24" s="305"/>
      <c r="JM24" s="305"/>
      <c r="JN24" s="305"/>
      <c r="JO24" s="305"/>
      <c r="JP24" s="305"/>
      <c r="JQ24" s="305"/>
      <c r="JR24" s="305"/>
      <c r="JS24" s="305"/>
      <c r="JT24" s="305"/>
      <c r="JU24" s="305"/>
      <c r="JV24" s="305"/>
      <c r="JW24" s="305"/>
      <c r="JX24" s="305"/>
      <c r="JY24" s="305"/>
      <c r="JZ24" s="305"/>
      <c r="KA24" s="305"/>
      <c r="KB24" s="305"/>
      <c r="KC24" s="305"/>
      <c r="KD24" s="305"/>
      <c r="KE24" s="305"/>
      <c r="KF24" s="305"/>
      <c r="KG24" s="305"/>
      <c r="KH24" s="305"/>
      <c r="KI24" s="305"/>
      <c r="KJ24" s="305"/>
      <c r="KK24" s="305"/>
      <c r="KL24" s="305"/>
      <c r="KM24" s="305"/>
      <c r="KN24" s="305"/>
      <c r="KO24" s="305"/>
      <c r="KP24" s="305"/>
      <c r="KQ24" s="305"/>
      <c r="KR24" s="305"/>
      <c r="KS24" s="305"/>
      <c r="KT24" s="305"/>
      <c r="KU24" s="305"/>
      <c r="KV24" s="305"/>
      <c r="KW24" s="305"/>
      <c r="KX24" s="305"/>
      <c r="KY24" s="305"/>
      <c r="KZ24" s="305"/>
      <c r="LA24" s="305"/>
      <c r="LB24" s="305"/>
      <c r="LC24" s="305"/>
      <c r="LD24" s="305"/>
      <c r="LE24" s="305"/>
      <c r="LF24" s="305"/>
      <c r="LG24" s="305"/>
      <c r="LH24" s="305"/>
      <c r="LI24" s="305"/>
      <c r="LJ24" s="305"/>
      <c r="LK24" s="305"/>
      <c r="LL24" s="305"/>
      <c r="LM24" s="305"/>
      <c r="LN24" s="305"/>
      <c r="LO24" s="305"/>
      <c r="LP24" s="305"/>
      <c r="LQ24" s="305"/>
      <c r="LR24" s="305"/>
      <c r="LS24" s="305"/>
      <c r="LT24" s="305"/>
      <c r="LU24" s="305"/>
      <c r="LV24" s="305"/>
      <c r="LW24" s="305"/>
      <c r="LX24" s="305"/>
      <c r="LY24" s="305"/>
      <c r="LZ24" s="305"/>
      <c r="MA24" s="305"/>
      <c r="MB24" s="305"/>
      <c r="MC24" s="305"/>
      <c r="MD24" s="305"/>
      <c r="ME24" s="305"/>
      <c r="MF24" s="305"/>
      <c r="MG24" s="305"/>
      <c r="MH24" s="305"/>
      <c r="MI24" s="305"/>
      <c r="MJ24" s="305"/>
      <c r="MK24" s="305"/>
      <c r="ML24" s="305"/>
      <c r="MM24" s="305"/>
      <c r="MN24" s="305"/>
      <c r="MO24" s="305"/>
      <c r="MP24" s="305"/>
      <c r="MQ24" s="305"/>
      <c r="MR24" s="305"/>
      <c r="MS24" s="305"/>
      <c r="MT24" s="305"/>
      <c r="MU24" s="305"/>
      <c r="MV24" s="305"/>
      <c r="MW24" s="305"/>
      <c r="MX24" s="305"/>
      <c r="MY24" s="305"/>
      <c r="MZ24" s="305"/>
      <c r="NA24" s="305"/>
      <c r="NB24" s="305"/>
      <c r="NC24" s="305"/>
      <c r="ND24" s="305"/>
      <c r="NE24" s="305"/>
      <c r="NF24" s="305"/>
      <c r="NG24" s="305"/>
      <c r="NH24" s="305"/>
      <c r="NI24" s="305"/>
      <c r="NJ24" s="305"/>
      <c r="NK24" s="305"/>
      <c r="NL24" s="305"/>
      <c r="NM24" s="305"/>
      <c r="NN24" s="305"/>
      <c r="NO24" s="305"/>
      <c r="NP24" s="305"/>
      <c r="NQ24" s="305"/>
      <c r="NR24" s="305"/>
      <c r="NS24" s="305"/>
      <c r="NT24" s="305"/>
      <c r="NU24" s="305"/>
      <c r="NV24" s="305"/>
      <c r="NW24" s="305"/>
      <c r="NX24" s="305"/>
      <c r="NY24" s="305"/>
      <c r="NZ24" s="305"/>
      <c r="OA24" s="305"/>
      <c r="OB24" s="305"/>
      <c r="OC24" s="305"/>
      <c r="OD24" s="305"/>
      <c r="OE24" s="305"/>
      <c r="OF24" s="305"/>
      <c r="OG24" s="305"/>
      <c r="OH24" s="305"/>
      <c r="OI24" s="305"/>
      <c r="OJ24" s="305"/>
      <c r="OK24" s="305"/>
      <c r="OL24" s="305"/>
      <c r="OM24" s="305"/>
      <c r="ON24" s="305"/>
      <c r="OO24" s="305"/>
      <c r="OP24" s="305"/>
      <c r="OQ24" s="305"/>
      <c r="OR24" s="305"/>
      <c r="OS24" s="305"/>
      <c r="OT24" s="305"/>
      <c r="OU24" s="305"/>
      <c r="OV24" s="305"/>
      <c r="OW24" s="305"/>
      <c r="OX24" s="305"/>
      <c r="OY24" s="305"/>
      <c r="OZ24" s="305"/>
      <c r="PA24" s="305"/>
      <c r="PB24" s="305"/>
      <c r="PC24" s="305"/>
      <c r="PD24" s="305"/>
      <c r="PE24" s="305"/>
      <c r="PF24" s="305"/>
      <c r="PG24" s="305"/>
      <c r="PH24" s="305"/>
      <c r="PI24" s="305"/>
      <c r="PJ24" s="305"/>
      <c r="PK24" s="305"/>
      <c r="PL24" s="305"/>
      <c r="PM24" s="305"/>
      <c r="PN24" s="305"/>
      <c r="PO24" s="305"/>
      <c r="PP24" s="305"/>
      <c r="PQ24" s="305"/>
      <c r="PR24" s="305"/>
      <c r="PS24" s="305"/>
      <c r="PT24" s="305"/>
      <c r="PU24" s="305"/>
      <c r="PV24" s="305"/>
      <c r="PW24" s="305"/>
      <c r="PX24" s="305"/>
      <c r="PY24" s="305"/>
      <c r="PZ24" s="305"/>
      <c r="QA24" s="305"/>
      <c r="QB24" s="305"/>
      <c r="QC24" s="305"/>
      <c r="QD24" s="305"/>
      <c r="QE24" s="305"/>
      <c r="QF24" s="305"/>
      <c r="QG24" s="305"/>
      <c r="QH24" s="305"/>
      <c r="QI24" s="305"/>
      <c r="QJ24" s="305"/>
      <c r="QK24" s="305"/>
      <c r="QL24" s="305"/>
      <c r="QM24" s="305"/>
      <c r="QN24" s="305"/>
      <c r="QO24" s="305"/>
      <c r="QP24" s="305"/>
      <c r="QQ24" s="305"/>
      <c r="QR24" s="305"/>
      <c r="QS24" s="305"/>
      <c r="QT24" s="305"/>
      <c r="QU24" s="305"/>
      <c r="QV24" s="305"/>
      <c r="QW24" s="305"/>
      <c r="QX24" s="305"/>
      <c r="QY24" s="305"/>
      <c r="QZ24" s="305"/>
      <c r="RA24" s="305"/>
      <c r="RB24" s="305"/>
      <c r="RC24" s="305"/>
      <c r="RD24" s="305"/>
      <c r="RE24" s="305"/>
      <c r="RF24" s="305"/>
      <c r="RG24" s="305"/>
      <c r="RH24" s="305"/>
      <c r="RI24" s="305"/>
      <c r="RJ24" s="305"/>
      <c r="RK24" s="305"/>
      <c r="RL24" s="305"/>
      <c r="RM24" s="305"/>
      <c r="RN24" s="305"/>
      <c r="RO24" s="305"/>
      <c r="RP24" s="305"/>
      <c r="RQ24" s="305"/>
      <c r="RR24" s="305"/>
      <c r="RS24" s="305"/>
      <c r="RT24" s="305"/>
      <c r="RU24" s="305"/>
      <c r="RV24" s="305"/>
      <c r="RW24" s="305"/>
      <c r="RX24" s="305"/>
      <c r="RY24" s="305"/>
      <c r="RZ24" s="305"/>
      <c r="SA24" s="305"/>
      <c r="SB24" s="305"/>
      <c r="SC24" s="305"/>
      <c r="SD24" s="305"/>
      <c r="SE24" s="305"/>
      <c r="SF24" s="305"/>
      <c r="SG24" s="305"/>
      <c r="SH24" s="305"/>
      <c r="SI24" s="305"/>
      <c r="SJ24" s="305"/>
      <c r="SK24" s="305"/>
      <c r="SL24" s="305"/>
      <c r="SM24" s="305"/>
      <c r="SN24" s="305"/>
      <c r="SO24" s="305"/>
      <c r="SP24" s="305"/>
      <c r="SQ24" s="305"/>
      <c r="SR24" s="305"/>
      <c r="SS24" s="305"/>
      <c r="ST24" s="305"/>
      <c r="SU24" s="305"/>
      <c r="SV24" s="305"/>
      <c r="SW24" s="305"/>
      <c r="SX24" s="305"/>
      <c r="SY24" s="305"/>
      <c r="SZ24" s="305"/>
      <c r="TA24" s="305"/>
      <c r="TB24" s="305"/>
      <c r="TC24" s="305"/>
      <c r="TD24" s="305"/>
      <c r="TE24" s="305"/>
      <c r="TF24" s="305"/>
      <c r="TG24" s="305"/>
      <c r="TH24" s="305"/>
      <c r="TI24" s="305"/>
      <c r="TJ24" s="305"/>
      <c r="TK24" s="305"/>
      <c r="TL24" s="305"/>
      <c r="TM24" s="305"/>
      <c r="TN24" s="305"/>
      <c r="TO24" s="305"/>
      <c r="TP24" s="305"/>
      <c r="TQ24" s="305"/>
      <c r="TR24" s="305"/>
      <c r="TS24" s="305"/>
      <c r="TT24" s="305"/>
      <c r="TU24" s="305"/>
      <c r="TV24" s="305"/>
      <c r="TW24" s="305"/>
      <c r="TX24" s="305"/>
      <c r="TY24" s="305"/>
      <c r="TZ24" s="305"/>
      <c r="UA24" s="305"/>
      <c r="UB24" s="305"/>
      <c r="UC24" s="305"/>
      <c r="UD24" s="305"/>
      <c r="UE24" s="305"/>
      <c r="UF24" s="305"/>
      <c r="UG24" s="305"/>
      <c r="UH24" s="305"/>
      <c r="UI24" s="305"/>
      <c r="UJ24" s="305"/>
      <c r="UK24" s="305"/>
      <c r="UL24" s="305"/>
      <c r="UM24" s="305"/>
      <c r="UN24" s="305"/>
      <c r="UO24" s="305"/>
      <c r="UP24" s="305"/>
      <c r="UQ24" s="305"/>
      <c r="UR24" s="305"/>
      <c r="US24" s="305"/>
      <c r="UT24" s="305"/>
      <c r="UU24" s="305"/>
      <c r="UV24" s="305"/>
      <c r="UW24" s="305"/>
      <c r="UX24" s="305"/>
      <c r="UY24" s="305"/>
      <c r="UZ24" s="305"/>
      <c r="VA24" s="305"/>
      <c r="VB24" s="305"/>
      <c r="VC24" s="305"/>
      <c r="VD24" s="305"/>
      <c r="VE24" s="305"/>
      <c r="VF24" s="305"/>
      <c r="VG24" s="305"/>
      <c r="VH24" s="305"/>
      <c r="VI24" s="305"/>
      <c r="VJ24" s="305"/>
      <c r="VK24" s="305"/>
      <c r="VL24" s="305"/>
      <c r="VM24" s="305"/>
      <c r="VN24" s="305"/>
      <c r="VO24" s="305"/>
      <c r="VP24" s="305"/>
      <c r="VQ24" s="305"/>
      <c r="VR24" s="305"/>
      <c r="VS24" s="305"/>
      <c r="VT24" s="305"/>
      <c r="VU24" s="305"/>
      <c r="VV24" s="305"/>
      <c r="VW24" s="305"/>
      <c r="VX24" s="305"/>
      <c r="VY24" s="305"/>
      <c r="VZ24" s="305"/>
      <c r="WA24" s="305"/>
      <c r="WB24" s="305"/>
      <c r="WC24" s="305"/>
      <c r="WD24" s="305"/>
      <c r="WE24" s="305"/>
      <c r="WF24" s="305"/>
      <c r="WG24" s="305"/>
      <c r="WH24" s="305"/>
      <c r="WI24" s="305"/>
      <c r="WJ24" s="305"/>
      <c r="WK24" s="305"/>
      <c r="WL24" s="305"/>
      <c r="WM24" s="305"/>
      <c r="WN24" s="305"/>
      <c r="WO24" s="305"/>
      <c r="WP24" s="305"/>
      <c r="WQ24" s="305"/>
      <c r="WR24" s="305"/>
      <c r="WS24" s="305"/>
      <c r="WT24" s="305"/>
      <c r="WU24" s="305"/>
      <c r="WV24" s="305"/>
      <c r="WW24" s="305"/>
      <c r="WX24" s="305"/>
      <c r="WY24" s="305"/>
      <c r="WZ24" s="305"/>
      <c r="XA24" s="305"/>
      <c r="XB24" s="305"/>
      <c r="XC24" s="305"/>
      <c r="XD24" s="305"/>
      <c r="XE24" s="305"/>
      <c r="XF24" s="305"/>
      <c r="XG24" s="305"/>
      <c r="XH24" s="305"/>
      <c r="XI24" s="305"/>
      <c r="XJ24" s="305"/>
      <c r="XK24" s="305"/>
      <c r="XL24" s="305"/>
      <c r="XM24" s="305"/>
      <c r="XN24" s="305"/>
      <c r="XO24" s="305"/>
      <c r="XP24" s="305"/>
      <c r="XQ24" s="305"/>
      <c r="XR24" s="305"/>
      <c r="XS24" s="305"/>
      <c r="XT24" s="305"/>
      <c r="XU24" s="305"/>
      <c r="XV24" s="305"/>
      <c r="XW24" s="305"/>
      <c r="XX24" s="305"/>
      <c r="XY24" s="305"/>
      <c r="XZ24" s="305"/>
      <c r="YA24" s="305"/>
      <c r="YB24" s="305"/>
      <c r="YC24" s="305"/>
      <c r="YD24" s="305"/>
      <c r="YE24" s="305"/>
      <c r="YF24" s="305"/>
      <c r="YG24" s="305"/>
      <c r="YH24" s="305"/>
      <c r="YI24" s="305"/>
      <c r="YJ24" s="305"/>
      <c r="YK24" s="305"/>
      <c r="YL24" s="305"/>
      <c r="YM24" s="305"/>
      <c r="YN24" s="305"/>
      <c r="YO24" s="305"/>
      <c r="YP24" s="305"/>
      <c r="YQ24" s="305"/>
      <c r="YR24" s="305"/>
      <c r="YS24" s="305"/>
      <c r="YT24" s="305"/>
      <c r="YU24" s="305"/>
      <c r="YV24" s="305"/>
      <c r="YW24" s="305"/>
      <c r="YX24" s="305"/>
      <c r="YY24" s="305"/>
      <c r="YZ24" s="305"/>
      <c r="ZA24" s="305"/>
      <c r="ZB24" s="305"/>
      <c r="ZC24" s="305"/>
      <c r="ZD24" s="305"/>
      <c r="ZE24" s="305"/>
      <c r="ZF24" s="305"/>
      <c r="ZG24" s="305"/>
      <c r="ZH24" s="305"/>
      <c r="ZI24" s="305"/>
      <c r="ZJ24" s="305"/>
      <c r="ZK24" s="305"/>
      <c r="ZL24" s="305"/>
      <c r="ZM24" s="305"/>
      <c r="ZN24" s="305"/>
      <c r="ZO24" s="305"/>
      <c r="ZP24" s="305"/>
      <c r="ZQ24" s="305"/>
      <c r="ZR24" s="305"/>
      <c r="ZS24" s="305"/>
      <c r="ZT24" s="305"/>
      <c r="ZU24" s="305"/>
      <c r="ZV24" s="305"/>
      <c r="ZW24" s="305"/>
      <c r="ZX24" s="305"/>
      <c r="ZY24" s="305"/>
      <c r="ZZ24" s="305"/>
      <c r="AAA24" s="305"/>
      <c r="AAB24" s="305"/>
      <c r="AAC24" s="305"/>
      <c r="AAD24" s="305"/>
      <c r="AAE24" s="305"/>
      <c r="AAF24" s="305"/>
      <c r="AAG24" s="305"/>
      <c r="AAH24" s="305"/>
      <c r="AAI24" s="305"/>
      <c r="AAJ24" s="305"/>
      <c r="AAK24" s="305"/>
      <c r="AAL24" s="305"/>
      <c r="AAM24" s="305"/>
      <c r="AAN24" s="305"/>
      <c r="AAO24" s="305"/>
      <c r="AAP24" s="305"/>
      <c r="AAQ24" s="305"/>
      <c r="AAR24" s="305"/>
      <c r="AAS24" s="305"/>
      <c r="AAT24" s="305"/>
      <c r="AAU24" s="305"/>
      <c r="AAV24" s="305"/>
      <c r="AAW24" s="305"/>
      <c r="AAX24" s="305"/>
      <c r="AAY24" s="305"/>
      <c r="AAZ24" s="305"/>
      <c r="ABA24" s="305"/>
      <c r="ABB24" s="305"/>
      <c r="ABC24" s="305"/>
      <c r="ABD24" s="305"/>
      <c r="ABE24" s="305"/>
      <c r="ABF24" s="305"/>
      <c r="ABG24" s="305"/>
      <c r="ABH24" s="305"/>
      <c r="ABI24" s="305"/>
      <c r="ABJ24" s="305"/>
      <c r="ABK24" s="305"/>
      <c r="ABL24" s="305"/>
      <c r="ABM24" s="305"/>
      <c r="ABN24" s="305"/>
      <c r="ABO24" s="305"/>
      <c r="ABP24" s="305"/>
      <c r="ABQ24" s="305"/>
      <c r="ABR24" s="305"/>
      <c r="ABS24" s="305"/>
      <c r="ABT24" s="305"/>
      <c r="ABU24" s="305"/>
      <c r="ABV24" s="305"/>
      <c r="ABW24" s="305"/>
      <c r="ABX24" s="305"/>
      <c r="ABY24" s="305"/>
      <c r="ABZ24" s="305"/>
      <c r="ACA24" s="305"/>
      <c r="ACB24" s="305"/>
      <c r="ACC24" s="305"/>
      <c r="ACD24" s="305"/>
      <c r="ACE24" s="305"/>
      <c r="ACF24" s="305"/>
      <c r="ACG24" s="305"/>
      <c r="ACH24" s="305"/>
      <c r="ACI24" s="305"/>
      <c r="ACJ24" s="305"/>
      <c r="ACK24" s="305"/>
      <c r="ACL24" s="305"/>
      <c r="ACM24" s="305"/>
      <c r="ACN24" s="305"/>
      <c r="ACO24" s="305"/>
      <c r="ACP24" s="305"/>
      <c r="ACQ24" s="305"/>
      <c r="ACR24" s="305"/>
      <c r="ACS24" s="305"/>
      <c r="ACT24" s="305"/>
      <c r="ACU24" s="305"/>
      <c r="ACV24" s="305"/>
      <c r="ACW24" s="305"/>
      <c r="ACX24" s="305"/>
      <c r="ACY24" s="305"/>
      <c r="ACZ24" s="305"/>
      <c r="ADA24" s="305"/>
      <c r="ADB24" s="305"/>
      <c r="ADC24" s="305"/>
      <c r="ADD24" s="305"/>
      <c r="ADE24" s="305"/>
      <c r="ADF24" s="305"/>
      <c r="ADG24" s="305"/>
      <c r="ADH24" s="305"/>
      <c r="ADI24" s="305"/>
      <c r="ADJ24" s="305"/>
      <c r="ADK24" s="305"/>
      <c r="ADL24" s="305"/>
      <c r="ADM24" s="305"/>
      <c r="ADN24" s="305"/>
      <c r="ADO24" s="305"/>
      <c r="ADP24" s="305"/>
      <c r="ADQ24" s="305"/>
      <c r="ADR24" s="305"/>
      <c r="ADS24" s="305"/>
      <c r="ADT24" s="305"/>
      <c r="ADU24" s="305"/>
      <c r="ADV24" s="305"/>
      <c r="ADW24" s="305"/>
      <c r="ADX24" s="305"/>
      <c r="ADY24" s="305"/>
      <c r="ADZ24" s="305"/>
      <c r="AEA24" s="305"/>
      <c r="AEB24" s="305"/>
      <c r="AEC24" s="305"/>
      <c r="AED24" s="305"/>
      <c r="AEE24" s="305"/>
      <c r="AEF24" s="305"/>
      <c r="AEG24" s="305"/>
      <c r="AEH24" s="305"/>
      <c r="AEI24" s="305"/>
      <c r="AEJ24" s="305"/>
      <c r="AEK24" s="305"/>
      <c r="AEL24" s="305"/>
      <c r="AEM24" s="305"/>
      <c r="AEN24" s="305"/>
      <c r="AEO24" s="305"/>
      <c r="AEP24" s="305"/>
      <c r="AEQ24" s="305"/>
      <c r="AER24" s="305"/>
      <c r="AES24" s="305"/>
      <c r="AET24" s="305"/>
      <c r="AEU24" s="305"/>
      <c r="AEV24" s="305"/>
      <c r="AEW24" s="305"/>
      <c r="AEX24" s="305"/>
      <c r="AEY24" s="305"/>
      <c r="AEZ24" s="305"/>
      <c r="AFA24" s="305"/>
      <c r="AFB24" s="305"/>
      <c r="AFC24" s="305"/>
      <c r="AFD24" s="305"/>
      <c r="AFE24" s="305"/>
      <c r="AFF24" s="305"/>
      <c r="AFG24" s="305"/>
      <c r="AFH24" s="305"/>
      <c r="AFI24" s="305"/>
      <c r="AFJ24" s="305"/>
      <c r="AFK24" s="305"/>
      <c r="AFL24" s="305"/>
      <c r="AFM24" s="305"/>
      <c r="AFN24" s="305"/>
      <c r="AFO24" s="305"/>
      <c r="AFP24" s="305"/>
      <c r="AFQ24" s="305"/>
      <c r="AFR24" s="305"/>
      <c r="AFS24" s="305"/>
      <c r="AFT24" s="305"/>
      <c r="AFU24" s="305"/>
      <c r="AFV24" s="305"/>
      <c r="AFW24" s="305"/>
      <c r="AFX24" s="305"/>
      <c r="AFY24" s="305"/>
      <c r="AFZ24" s="305"/>
      <c r="AGA24" s="305"/>
      <c r="AGB24" s="305"/>
      <c r="AGC24" s="305"/>
      <c r="AGD24" s="305"/>
      <c r="AGE24" s="305"/>
      <c r="AGF24" s="305"/>
      <c r="AGG24" s="305"/>
      <c r="AGH24" s="305"/>
      <c r="AGI24" s="305"/>
      <c r="AGJ24" s="305"/>
      <c r="AGK24" s="305"/>
      <c r="AGL24" s="305"/>
      <c r="AGM24" s="305"/>
      <c r="AGN24" s="305"/>
      <c r="AGO24" s="305"/>
      <c r="AGP24" s="305"/>
      <c r="AGQ24" s="305"/>
      <c r="AGR24" s="305"/>
      <c r="AGS24" s="305"/>
      <c r="AGT24" s="305"/>
      <c r="AGU24" s="305"/>
      <c r="AGV24" s="305"/>
      <c r="AGW24" s="305"/>
      <c r="AGX24" s="305"/>
      <c r="AGY24" s="305"/>
      <c r="AGZ24" s="305"/>
      <c r="AHA24" s="305"/>
      <c r="AHB24" s="305"/>
      <c r="AHC24" s="305"/>
      <c r="AHD24" s="305"/>
      <c r="AHE24" s="305"/>
      <c r="AHF24" s="305"/>
      <c r="AHG24" s="305"/>
      <c r="AHH24" s="305"/>
      <c r="AHI24" s="305"/>
      <c r="AHJ24" s="305"/>
      <c r="AHK24" s="305"/>
      <c r="AHL24" s="305"/>
      <c r="AHM24" s="305"/>
      <c r="AHN24" s="305"/>
      <c r="AHO24" s="305"/>
      <c r="AHP24" s="305"/>
      <c r="AHQ24" s="305"/>
      <c r="AHR24" s="305"/>
      <c r="AHS24" s="305"/>
      <c r="AHT24" s="305"/>
      <c r="AHU24" s="305"/>
      <c r="AHV24" s="305"/>
      <c r="AHW24" s="305"/>
      <c r="AHX24" s="305"/>
      <c r="AHY24" s="305"/>
      <c r="AHZ24" s="305"/>
      <c r="AIA24" s="305"/>
      <c r="AIB24" s="305"/>
      <c r="AIC24" s="305"/>
      <c r="AID24" s="305"/>
      <c r="AIE24" s="305"/>
      <c r="AIF24" s="305"/>
      <c r="AIG24" s="305"/>
      <c r="AIH24" s="305"/>
      <c r="AII24" s="305"/>
      <c r="AIJ24" s="305"/>
      <c r="AIK24" s="305"/>
      <c r="AIL24" s="305"/>
      <c r="AIM24" s="305"/>
      <c r="AIN24" s="305"/>
      <c r="AIO24" s="305"/>
      <c r="AIP24" s="305"/>
      <c r="AIQ24" s="305"/>
      <c r="AIR24" s="305"/>
      <c r="AIS24" s="305"/>
      <c r="AIT24" s="305"/>
      <c r="AIU24" s="305"/>
      <c r="AIV24" s="305"/>
      <c r="AIW24" s="305"/>
      <c r="AIX24" s="305"/>
      <c r="AIY24" s="305"/>
      <c r="AIZ24" s="305"/>
      <c r="AJA24" s="305"/>
      <c r="AJB24" s="305"/>
      <c r="AJC24" s="305"/>
      <c r="AJD24" s="305"/>
      <c r="AJE24" s="305"/>
      <c r="AJF24" s="305"/>
      <c r="AJG24" s="305"/>
      <c r="AJH24" s="305"/>
      <c r="AJI24" s="305"/>
      <c r="AJJ24" s="305"/>
      <c r="AJK24" s="305"/>
      <c r="AJL24" s="305"/>
      <c r="AJM24" s="305"/>
      <c r="AJN24" s="305"/>
      <c r="AJO24" s="305"/>
      <c r="AJP24" s="305"/>
      <c r="AJQ24" s="305"/>
      <c r="AJR24" s="305"/>
      <c r="AJS24" s="305"/>
      <c r="AJT24" s="305"/>
      <c r="AJU24" s="305"/>
      <c r="AJV24" s="305"/>
      <c r="AJW24" s="305"/>
      <c r="AJX24" s="305"/>
      <c r="AJY24" s="305"/>
      <c r="AJZ24" s="305"/>
      <c r="AKA24" s="305"/>
      <c r="AKB24" s="305"/>
      <c r="AKC24" s="305"/>
      <c r="AKD24" s="305"/>
      <c r="AKE24" s="305"/>
      <c r="AKF24" s="305"/>
      <c r="AKG24" s="305"/>
      <c r="AKH24" s="305"/>
      <c r="AKI24" s="305"/>
      <c r="AKJ24" s="305"/>
      <c r="AKK24" s="305"/>
      <c r="AKL24" s="305"/>
      <c r="AKM24" s="305"/>
      <c r="AKN24" s="305"/>
      <c r="AKO24" s="305"/>
      <c r="AKP24" s="305"/>
      <c r="AKQ24" s="305"/>
      <c r="AKR24" s="305"/>
      <c r="AKS24" s="305"/>
      <c r="AKT24" s="305"/>
      <c r="AKU24" s="305"/>
      <c r="AKV24" s="305"/>
      <c r="AKW24" s="305"/>
      <c r="AKX24" s="305"/>
      <c r="AKY24" s="305"/>
      <c r="AKZ24" s="305"/>
      <c r="ALA24" s="305"/>
      <c r="ALB24" s="305"/>
      <c r="ALC24" s="305"/>
      <c r="ALD24" s="305"/>
      <c r="ALE24" s="305"/>
      <c r="ALF24" s="305"/>
      <c r="ALG24" s="305"/>
      <c r="ALH24" s="305"/>
      <c r="ALI24" s="305"/>
      <c r="ALJ24" s="305"/>
      <c r="ALK24" s="305"/>
      <c r="ALL24" s="305"/>
      <c r="ALM24" s="305"/>
      <c r="ALN24" s="305"/>
      <c r="ALO24" s="305"/>
      <c r="ALP24" s="305"/>
      <c r="ALQ24" s="305"/>
      <c r="ALR24" s="305"/>
      <c r="ALS24" s="305"/>
      <c r="ALT24" s="305"/>
      <c r="ALU24" s="305"/>
      <c r="ALV24" s="305"/>
      <c r="ALW24" s="305"/>
      <c r="ALX24" s="305"/>
      <c r="ALY24" s="305"/>
      <c r="ALZ24" s="305"/>
      <c r="AMA24" s="305"/>
      <c r="AMB24" s="305"/>
      <c r="AMC24" s="305"/>
      <c r="AMD24" s="305"/>
      <c r="AME24" s="305"/>
      <c r="AMF24" s="305"/>
      <c r="AMG24" s="305"/>
      <c r="AMH24" s="305"/>
      <c r="AMI24" s="305"/>
      <c r="AMJ24" s="305"/>
      <c r="AMK24" s="305"/>
      <c r="AML24" s="305"/>
      <c r="AMM24" s="305"/>
      <c r="AMN24" s="305"/>
      <c r="AMO24" s="305"/>
      <c r="AMP24" s="305"/>
      <c r="AMQ24" s="305"/>
      <c r="AMR24" s="305"/>
      <c r="AMS24" s="305"/>
      <c r="AMT24" s="305"/>
      <c r="AMU24" s="305"/>
      <c r="AMV24" s="305"/>
      <c r="AMW24" s="305"/>
      <c r="AMX24" s="305"/>
      <c r="AMY24" s="305"/>
      <c r="AMZ24" s="305"/>
      <c r="ANA24" s="305"/>
      <c r="ANB24" s="305"/>
      <c r="ANC24" s="305"/>
      <c r="AND24" s="305"/>
      <c r="ANE24" s="305"/>
      <c r="ANF24" s="305"/>
      <c r="ANG24" s="305"/>
      <c r="ANH24" s="305"/>
      <c r="ANI24" s="305"/>
      <c r="ANJ24" s="305"/>
      <c r="ANK24" s="305"/>
      <c r="ANL24" s="305"/>
      <c r="ANM24" s="305"/>
      <c r="ANN24" s="305"/>
      <c r="ANO24" s="305"/>
      <c r="ANP24" s="305"/>
      <c r="ANQ24" s="305"/>
      <c r="ANR24" s="305"/>
      <c r="ANS24" s="305"/>
      <c r="ANT24" s="305"/>
      <c r="ANU24" s="305"/>
      <c r="ANV24" s="305"/>
      <c r="ANW24" s="305"/>
      <c r="ANX24" s="305"/>
      <c r="ANY24" s="305"/>
      <c r="ANZ24" s="305"/>
      <c r="AOA24" s="305"/>
      <c r="AOB24" s="305"/>
      <c r="AOC24" s="305"/>
      <c r="AOD24" s="305"/>
      <c r="AOE24" s="305"/>
      <c r="AOF24" s="305"/>
      <c r="AOG24" s="305"/>
      <c r="AOH24" s="305"/>
      <c r="AOI24" s="305"/>
      <c r="AOJ24" s="305"/>
      <c r="AOK24" s="305"/>
      <c r="AOL24" s="305"/>
      <c r="AOM24" s="305"/>
      <c r="AON24" s="305"/>
      <c r="AOO24" s="305"/>
      <c r="AOP24" s="305"/>
      <c r="AOQ24" s="305"/>
      <c r="AOR24" s="305"/>
      <c r="AOS24" s="305"/>
      <c r="AOT24" s="305"/>
      <c r="AOU24" s="305"/>
      <c r="AOV24" s="305"/>
      <c r="AOW24" s="305"/>
      <c r="AOX24" s="305"/>
      <c r="AOY24" s="305"/>
      <c r="AOZ24" s="305"/>
      <c r="APA24" s="305"/>
      <c r="APB24" s="305"/>
      <c r="APC24" s="305"/>
      <c r="APD24" s="305"/>
      <c r="APE24" s="305"/>
      <c r="APF24" s="305"/>
      <c r="APG24" s="305"/>
      <c r="APH24" s="305"/>
      <c r="API24" s="305"/>
      <c r="APJ24" s="305"/>
      <c r="APK24" s="305"/>
      <c r="APL24" s="305"/>
      <c r="APM24" s="305"/>
      <c r="APN24" s="305"/>
      <c r="APO24" s="305"/>
      <c r="APP24" s="305"/>
      <c r="APQ24" s="305"/>
      <c r="APR24" s="305"/>
      <c r="APS24" s="305"/>
      <c r="APT24" s="305"/>
      <c r="APU24" s="305"/>
      <c r="APV24" s="305"/>
      <c r="APW24" s="305"/>
      <c r="APX24" s="305"/>
      <c r="APY24" s="305"/>
      <c r="APZ24" s="305"/>
      <c r="AQA24" s="305"/>
      <c r="AQB24" s="305"/>
      <c r="AQC24" s="305"/>
      <c r="AQD24" s="305"/>
      <c r="AQE24" s="305"/>
      <c r="AQF24" s="305"/>
      <c r="AQG24" s="305"/>
      <c r="AQH24" s="305"/>
      <c r="AQI24" s="305"/>
      <c r="AQJ24" s="305"/>
      <c r="AQK24" s="305"/>
      <c r="AQL24" s="305"/>
      <c r="AQM24" s="305"/>
      <c r="AQN24" s="305"/>
      <c r="AQO24" s="305"/>
      <c r="AQP24" s="305"/>
      <c r="AQQ24" s="305"/>
      <c r="AQR24" s="305"/>
      <c r="AQS24" s="305"/>
      <c r="AQT24" s="305"/>
      <c r="AQU24" s="305"/>
      <c r="AQV24" s="305"/>
      <c r="AQW24" s="305"/>
      <c r="AQX24" s="305"/>
      <c r="AQY24" s="305"/>
      <c r="AQZ24" s="305"/>
      <c r="ARA24" s="305"/>
      <c r="ARB24" s="305"/>
      <c r="ARC24" s="305"/>
      <c r="ARD24" s="305"/>
      <c r="ARE24" s="305"/>
      <c r="ARF24" s="305"/>
      <c r="ARG24" s="305"/>
      <c r="ARH24" s="305"/>
      <c r="ARI24" s="305"/>
      <c r="ARJ24" s="305"/>
      <c r="ARK24" s="305"/>
      <c r="ARL24" s="305"/>
      <c r="ARM24" s="305"/>
      <c r="ARN24" s="305"/>
      <c r="ARO24" s="305"/>
      <c r="ARP24" s="305"/>
      <c r="ARQ24" s="305"/>
      <c r="ARR24" s="305"/>
      <c r="ARS24" s="305"/>
      <c r="ART24" s="305"/>
      <c r="ARU24" s="305"/>
      <c r="ARV24" s="305"/>
      <c r="ARW24" s="305"/>
      <c r="ARX24" s="305"/>
      <c r="ARY24" s="305"/>
      <c r="ARZ24" s="305"/>
      <c r="ASA24" s="305"/>
      <c r="ASB24" s="305"/>
      <c r="ASC24" s="305"/>
      <c r="ASD24" s="305"/>
      <c r="ASE24" s="305"/>
      <c r="ASF24" s="305"/>
      <c r="ASG24" s="305"/>
      <c r="ASH24" s="305"/>
      <c r="ASI24" s="305"/>
      <c r="ASJ24" s="305"/>
      <c r="ASK24" s="305"/>
      <c r="ASL24" s="305"/>
      <c r="ASM24" s="305"/>
      <c r="ASN24" s="305"/>
      <c r="ASO24" s="305"/>
      <c r="ASP24" s="305"/>
      <c r="ASQ24" s="305"/>
      <c r="ASR24" s="305"/>
      <c r="ASS24" s="305"/>
      <c r="AST24" s="305"/>
      <c r="ASU24" s="305"/>
      <c r="ASV24" s="305"/>
      <c r="ASW24" s="305"/>
      <c r="ASX24" s="305"/>
      <c r="ASY24" s="305"/>
      <c r="ASZ24" s="305"/>
      <c r="ATA24" s="305"/>
      <c r="ATB24" s="305"/>
      <c r="ATC24" s="305"/>
      <c r="ATD24" s="305"/>
      <c r="ATE24" s="305"/>
      <c r="ATF24" s="305"/>
      <c r="ATG24" s="305"/>
      <c r="ATH24" s="305"/>
      <c r="ATI24" s="305"/>
      <c r="ATJ24" s="305"/>
      <c r="ATK24" s="305"/>
      <c r="ATL24" s="305"/>
      <c r="ATM24" s="305"/>
      <c r="ATN24" s="305"/>
      <c r="ATO24" s="305"/>
      <c r="ATP24" s="305"/>
      <c r="ATQ24" s="305"/>
      <c r="ATR24" s="305"/>
      <c r="ATS24" s="305"/>
      <c r="ATT24" s="305"/>
      <c r="ATU24" s="305"/>
      <c r="ATV24" s="305"/>
      <c r="ATW24" s="305"/>
      <c r="ATX24" s="305"/>
      <c r="ATY24" s="305"/>
      <c r="ATZ24" s="305"/>
      <c r="AUA24" s="305"/>
      <c r="AUB24" s="305"/>
      <c r="AUC24" s="305"/>
      <c r="AUD24" s="305"/>
      <c r="AUE24" s="305"/>
      <c r="AUF24" s="305"/>
      <c r="AUG24" s="305"/>
      <c r="AUH24" s="305"/>
      <c r="AUI24" s="305"/>
      <c r="AUJ24" s="305"/>
      <c r="AUK24" s="305"/>
      <c r="AUL24" s="305"/>
      <c r="AUM24" s="305"/>
      <c r="AUN24" s="305"/>
      <c r="AUO24" s="305"/>
      <c r="AUP24" s="305"/>
      <c r="AUQ24" s="305"/>
      <c r="AUR24" s="305"/>
      <c r="AUS24" s="305"/>
      <c r="AUT24" s="305"/>
      <c r="AUU24" s="305"/>
      <c r="AUV24" s="305"/>
      <c r="AUW24" s="305"/>
      <c r="AUX24" s="305"/>
      <c r="AUY24" s="305"/>
      <c r="AUZ24" s="305"/>
      <c r="AVA24" s="305"/>
      <c r="AVB24" s="305"/>
      <c r="AVC24" s="305"/>
      <c r="AVD24" s="305"/>
      <c r="AVE24" s="305"/>
      <c r="AVF24" s="305"/>
      <c r="AVG24" s="305"/>
      <c r="AVH24" s="305"/>
      <c r="AVI24" s="305"/>
      <c r="AVJ24" s="305"/>
      <c r="AVK24" s="305"/>
      <c r="AVL24" s="305"/>
      <c r="AVM24" s="305"/>
      <c r="AVN24" s="305"/>
      <c r="AVO24" s="305"/>
      <c r="AVP24" s="305"/>
      <c r="AVQ24" s="305"/>
      <c r="AVR24" s="305"/>
      <c r="AVS24" s="305"/>
      <c r="AVT24" s="305"/>
      <c r="AVU24" s="305"/>
      <c r="AVV24" s="305"/>
      <c r="AVW24" s="305"/>
      <c r="AVX24" s="305"/>
      <c r="AVY24" s="305"/>
      <c r="AVZ24" s="305"/>
      <c r="AWA24" s="305"/>
      <c r="AWB24" s="305"/>
      <c r="AWC24" s="305"/>
      <c r="AWD24" s="305"/>
      <c r="AWE24" s="305"/>
      <c r="AWF24" s="305"/>
      <c r="AWG24" s="305"/>
      <c r="AWH24" s="305"/>
      <c r="AWI24" s="305"/>
      <c r="AWJ24" s="305"/>
      <c r="AWK24" s="305"/>
      <c r="AWL24" s="305"/>
      <c r="AWM24" s="305"/>
      <c r="AWN24" s="305"/>
      <c r="AWO24" s="305"/>
      <c r="AWP24" s="305"/>
      <c r="AWQ24" s="305"/>
      <c r="AWR24" s="305"/>
      <c r="AWS24" s="305"/>
      <c r="AWT24" s="305"/>
      <c r="AWU24" s="305"/>
      <c r="AWV24" s="305"/>
      <c r="AWW24" s="305"/>
      <c r="AWX24" s="305"/>
      <c r="AWY24" s="305"/>
      <c r="AWZ24" s="305"/>
      <c r="AXA24" s="305"/>
      <c r="AXB24" s="305"/>
      <c r="AXC24" s="305"/>
      <c r="AXD24" s="305"/>
      <c r="AXE24" s="305"/>
      <c r="AXF24" s="305"/>
      <c r="AXG24" s="305"/>
      <c r="AXH24" s="305"/>
      <c r="AXI24" s="305"/>
      <c r="AXJ24" s="305"/>
      <c r="AXK24" s="305"/>
      <c r="AXL24" s="305"/>
      <c r="AXM24" s="305"/>
      <c r="AXN24" s="305"/>
      <c r="AXO24" s="305"/>
      <c r="AXP24" s="305"/>
      <c r="AXQ24" s="305"/>
      <c r="AXR24" s="305"/>
      <c r="AXS24" s="305"/>
      <c r="AXT24" s="305"/>
      <c r="AXU24" s="305"/>
      <c r="AXV24" s="305"/>
      <c r="AXW24" s="305"/>
      <c r="AXX24" s="305"/>
      <c r="AXY24" s="305"/>
      <c r="AXZ24" s="305"/>
      <c r="AYA24" s="305"/>
      <c r="AYB24" s="305"/>
      <c r="AYC24" s="305"/>
      <c r="AYD24" s="305"/>
      <c r="AYE24" s="305"/>
      <c r="AYF24" s="305"/>
      <c r="AYG24" s="305"/>
      <c r="AYH24" s="305"/>
      <c r="AYI24" s="305"/>
      <c r="AYJ24" s="305"/>
      <c r="AYK24" s="305"/>
      <c r="AYL24" s="305"/>
      <c r="AYM24" s="305"/>
      <c r="AYN24" s="305"/>
      <c r="AYO24" s="305"/>
      <c r="AYP24" s="305"/>
      <c r="AYQ24" s="305"/>
      <c r="AYR24" s="305"/>
      <c r="AYS24" s="305"/>
      <c r="AYT24" s="305"/>
      <c r="AYU24" s="305"/>
      <c r="AYV24" s="305"/>
      <c r="AYW24" s="305"/>
      <c r="AYX24" s="305"/>
      <c r="AYY24" s="305"/>
      <c r="AYZ24" s="305"/>
      <c r="AZA24" s="305"/>
      <c r="AZB24" s="305"/>
      <c r="AZC24" s="305"/>
      <c r="AZD24" s="305"/>
      <c r="AZE24" s="305"/>
      <c r="AZF24" s="305"/>
      <c r="AZG24" s="305"/>
      <c r="AZH24" s="305"/>
      <c r="AZI24" s="305"/>
      <c r="AZJ24" s="305"/>
      <c r="AZK24" s="305"/>
      <c r="AZL24" s="305"/>
      <c r="AZM24" s="305"/>
      <c r="AZN24" s="305"/>
      <c r="AZO24" s="305"/>
      <c r="AZP24" s="305"/>
      <c r="AZQ24" s="305"/>
      <c r="AZR24" s="305"/>
      <c r="AZS24" s="305"/>
      <c r="AZT24" s="305"/>
      <c r="AZU24" s="305"/>
      <c r="AZV24" s="305"/>
      <c r="AZW24" s="305"/>
      <c r="AZX24" s="305"/>
      <c r="AZY24" s="305"/>
      <c r="AZZ24" s="305"/>
      <c r="BAA24" s="305"/>
      <c r="BAB24" s="305"/>
      <c r="BAC24" s="305"/>
      <c r="BAD24" s="305"/>
      <c r="BAE24" s="305"/>
      <c r="BAF24" s="305"/>
      <c r="BAG24" s="305"/>
      <c r="BAH24" s="305"/>
      <c r="BAI24" s="305"/>
      <c r="BAJ24" s="305"/>
      <c r="BAK24" s="305"/>
      <c r="BAL24" s="305"/>
      <c r="BAM24" s="305"/>
      <c r="BAN24" s="305"/>
      <c r="BAO24" s="305"/>
      <c r="BAP24" s="305"/>
      <c r="BAQ24" s="305"/>
      <c r="BAR24" s="305"/>
      <c r="BAS24" s="305"/>
      <c r="BAT24" s="305"/>
      <c r="BAU24" s="305"/>
      <c r="BAV24" s="305"/>
      <c r="BAW24" s="305"/>
      <c r="BAX24" s="305"/>
      <c r="BAY24" s="305"/>
      <c r="BAZ24" s="305"/>
      <c r="BBA24" s="305"/>
      <c r="BBB24" s="305"/>
      <c r="BBC24" s="305"/>
      <c r="BBD24" s="305"/>
      <c r="BBE24" s="305"/>
      <c r="BBF24" s="305"/>
      <c r="BBG24" s="305"/>
      <c r="BBH24" s="305"/>
      <c r="BBI24" s="305"/>
      <c r="BBJ24" s="305"/>
      <c r="BBK24" s="305"/>
      <c r="BBL24" s="305"/>
      <c r="BBM24" s="305"/>
      <c r="BBN24" s="305"/>
      <c r="BBO24" s="305"/>
      <c r="BBP24" s="305"/>
      <c r="BBQ24" s="305"/>
      <c r="BBR24" s="305"/>
      <c r="BBS24" s="305"/>
      <c r="BBT24" s="305"/>
      <c r="BBU24" s="305"/>
      <c r="BBV24" s="305"/>
      <c r="BBW24" s="305"/>
      <c r="BBX24" s="305"/>
      <c r="BBY24" s="305"/>
      <c r="BBZ24" s="305"/>
      <c r="BCA24" s="305"/>
      <c r="BCB24" s="305"/>
      <c r="BCC24" s="305"/>
      <c r="BCD24" s="305"/>
      <c r="BCE24" s="305"/>
      <c r="BCF24" s="305"/>
      <c r="BCG24" s="305"/>
      <c r="BCH24" s="305"/>
      <c r="BCI24" s="305"/>
      <c r="BCJ24" s="305"/>
      <c r="BCK24" s="305"/>
      <c r="BCL24" s="305"/>
      <c r="BCM24" s="305"/>
      <c r="BCN24" s="305"/>
      <c r="BCO24" s="305"/>
      <c r="BCP24" s="305"/>
      <c r="BCQ24" s="305"/>
      <c r="BCR24" s="305"/>
      <c r="BCS24" s="305"/>
      <c r="BCT24" s="305"/>
      <c r="BCU24" s="305"/>
      <c r="BCV24" s="305"/>
      <c r="BCW24" s="305"/>
      <c r="BCX24" s="305"/>
      <c r="BCY24" s="305"/>
      <c r="BCZ24" s="305"/>
      <c r="BDA24" s="305"/>
      <c r="BDB24" s="305"/>
      <c r="BDC24" s="305"/>
      <c r="BDD24" s="305"/>
      <c r="BDE24" s="305"/>
      <c r="BDF24" s="305"/>
      <c r="BDG24" s="305"/>
      <c r="BDH24" s="305"/>
      <c r="BDI24" s="305"/>
      <c r="BDJ24" s="305"/>
      <c r="BDK24" s="305"/>
      <c r="BDL24" s="305"/>
      <c r="BDM24" s="305"/>
      <c r="BDN24" s="305"/>
      <c r="BDO24" s="305"/>
      <c r="BDP24" s="305"/>
      <c r="BDQ24" s="305"/>
      <c r="BDR24" s="305"/>
      <c r="BDS24" s="305"/>
      <c r="BDT24" s="305"/>
      <c r="BDU24" s="305"/>
      <c r="BDV24" s="305"/>
      <c r="BDW24" s="305"/>
      <c r="BDX24" s="305"/>
      <c r="BDY24" s="305"/>
      <c r="BDZ24" s="305"/>
      <c r="BEA24" s="305"/>
      <c r="BEB24" s="305"/>
      <c r="BEC24" s="305"/>
      <c r="BED24" s="305"/>
      <c r="BEE24" s="305"/>
      <c r="BEF24" s="305"/>
      <c r="BEG24" s="305"/>
      <c r="BEH24" s="305"/>
      <c r="BEI24" s="305"/>
      <c r="BEJ24" s="305"/>
      <c r="BEK24" s="305"/>
      <c r="BEL24" s="305"/>
      <c r="BEM24" s="305"/>
      <c r="BEN24" s="305"/>
      <c r="BEO24" s="305"/>
      <c r="BEP24" s="305"/>
      <c r="BEQ24" s="305"/>
      <c r="BER24" s="305"/>
      <c r="BES24" s="305"/>
      <c r="BET24" s="305"/>
      <c r="BEU24" s="305"/>
      <c r="BEV24" s="305"/>
      <c r="BEW24" s="305"/>
      <c r="BEX24" s="305"/>
      <c r="BEY24" s="305"/>
      <c r="BEZ24" s="305"/>
      <c r="BFA24" s="305"/>
      <c r="BFB24" s="305"/>
      <c r="BFC24" s="305"/>
      <c r="BFD24" s="305"/>
      <c r="BFE24" s="305"/>
      <c r="BFF24" s="305"/>
      <c r="BFG24" s="305"/>
      <c r="BFH24" s="305"/>
      <c r="BFI24" s="305"/>
      <c r="BFJ24" s="305"/>
      <c r="BFK24" s="305"/>
      <c r="BFL24" s="305"/>
      <c r="BFM24" s="305"/>
      <c r="BFN24" s="305"/>
      <c r="BFO24" s="305"/>
      <c r="BFP24" s="305"/>
      <c r="BFQ24" s="305"/>
      <c r="BFR24" s="305"/>
      <c r="BFS24" s="305"/>
      <c r="BFT24" s="305"/>
      <c r="BFU24" s="305"/>
      <c r="BFV24" s="305"/>
      <c r="BFW24" s="305"/>
      <c r="BFX24" s="305"/>
      <c r="BFY24" s="305"/>
      <c r="BFZ24" s="305"/>
      <c r="BGA24" s="305"/>
      <c r="BGB24" s="305"/>
      <c r="BGC24" s="305"/>
      <c r="BGD24" s="305"/>
      <c r="BGE24" s="305"/>
      <c r="BGF24" s="305"/>
      <c r="BGG24" s="305"/>
      <c r="BGH24" s="305"/>
      <c r="BGI24" s="305"/>
      <c r="BGJ24" s="305"/>
      <c r="BGK24" s="305"/>
      <c r="BGL24" s="305"/>
      <c r="BGM24" s="305"/>
      <c r="BGN24" s="305"/>
      <c r="BGO24" s="305"/>
      <c r="BGP24" s="305"/>
      <c r="BGQ24" s="305"/>
      <c r="BGR24" s="305"/>
      <c r="BGS24" s="305"/>
      <c r="BGT24" s="305"/>
      <c r="BGU24" s="305"/>
      <c r="BGV24" s="305"/>
      <c r="BGW24" s="305"/>
      <c r="BGX24" s="305"/>
      <c r="BGY24" s="305"/>
      <c r="BGZ24" s="305"/>
      <c r="BHA24" s="305"/>
      <c r="BHB24" s="305"/>
      <c r="BHC24" s="305"/>
      <c r="BHD24" s="305"/>
      <c r="BHE24" s="305"/>
      <c r="BHF24" s="305"/>
      <c r="BHG24" s="305"/>
      <c r="BHH24" s="305"/>
      <c r="BHI24" s="305"/>
      <c r="BHJ24" s="305"/>
      <c r="BHK24" s="305"/>
      <c r="BHL24" s="305"/>
      <c r="BHM24" s="305"/>
      <c r="BHN24" s="305"/>
      <c r="BHO24" s="305"/>
      <c r="BHP24" s="305"/>
      <c r="BHQ24" s="305"/>
      <c r="BHR24" s="305"/>
      <c r="BHS24" s="305"/>
      <c r="BHT24" s="305"/>
      <c r="BHU24" s="305"/>
      <c r="BHV24" s="305"/>
      <c r="BHW24" s="305"/>
      <c r="BHX24" s="305"/>
      <c r="BHY24" s="305"/>
      <c r="BHZ24" s="305"/>
      <c r="BIA24" s="305"/>
      <c r="BIB24" s="305"/>
      <c r="BIC24" s="305"/>
      <c r="BID24" s="305"/>
      <c r="BIE24" s="305"/>
      <c r="BIF24" s="305"/>
      <c r="BIG24" s="305"/>
      <c r="BIH24" s="305"/>
      <c r="BII24" s="305"/>
      <c r="BIJ24" s="305"/>
      <c r="BIK24" s="305"/>
      <c r="BIL24" s="305"/>
      <c r="BIM24" s="305"/>
      <c r="BIN24" s="305"/>
      <c r="BIO24" s="305"/>
      <c r="BIP24" s="305"/>
      <c r="BIQ24" s="305"/>
      <c r="BIR24" s="305"/>
      <c r="BIS24" s="305"/>
      <c r="BIT24" s="305"/>
      <c r="BIU24" s="305"/>
      <c r="BIV24" s="305"/>
      <c r="BIW24" s="305"/>
      <c r="BIX24" s="305"/>
      <c r="BIY24" s="305"/>
      <c r="BIZ24" s="305"/>
      <c r="BJA24" s="305"/>
      <c r="BJB24" s="305"/>
      <c r="BJC24" s="305"/>
      <c r="BJD24" s="305"/>
      <c r="BJE24" s="305"/>
      <c r="BJF24" s="305"/>
      <c r="BJG24" s="305"/>
      <c r="BJH24" s="305"/>
      <c r="BJI24" s="305"/>
      <c r="BJJ24" s="305"/>
      <c r="BJK24" s="305"/>
      <c r="BJL24" s="305"/>
      <c r="BJM24" s="305"/>
      <c r="BJN24" s="305"/>
      <c r="BJO24" s="305"/>
      <c r="BJP24" s="305"/>
      <c r="BJQ24" s="305"/>
      <c r="BJR24" s="305"/>
      <c r="BJS24" s="305"/>
      <c r="BJT24" s="305"/>
      <c r="BJU24" s="305"/>
      <c r="BJV24" s="305"/>
      <c r="BJW24" s="305"/>
      <c r="BJX24" s="305"/>
      <c r="BJY24" s="305"/>
      <c r="BJZ24" s="305"/>
      <c r="BKA24" s="305"/>
      <c r="BKB24" s="305"/>
      <c r="BKC24" s="305"/>
      <c r="BKD24" s="305"/>
      <c r="BKE24" s="305"/>
      <c r="BKF24" s="305"/>
      <c r="BKG24" s="305"/>
      <c r="BKH24" s="305"/>
      <c r="BKI24" s="305"/>
      <c r="BKJ24" s="305"/>
      <c r="BKK24" s="305"/>
      <c r="BKL24" s="305"/>
      <c r="BKM24" s="305"/>
      <c r="BKN24" s="305"/>
      <c r="BKO24" s="305"/>
      <c r="BKP24" s="305"/>
      <c r="BKQ24" s="305"/>
      <c r="BKR24" s="305"/>
      <c r="BKS24" s="305"/>
      <c r="BKT24" s="305"/>
      <c r="BKU24" s="305"/>
      <c r="BKV24" s="305"/>
      <c r="BKW24" s="305"/>
      <c r="BKX24" s="305"/>
      <c r="BKY24" s="305"/>
      <c r="BKZ24" s="305"/>
      <c r="BLA24" s="305"/>
      <c r="BLB24" s="305"/>
      <c r="BLC24" s="305"/>
      <c r="BLD24" s="305"/>
      <c r="BLE24" s="305"/>
      <c r="BLF24" s="305"/>
      <c r="BLG24" s="305"/>
      <c r="BLH24" s="305"/>
      <c r="BLI24" s="305"/>
      <c r="BLJ24" s="305"/>
      <c r="BLK24" s="305"/>
      <c r="BLL24" s="305"/>
      <c r="BLM24" s="305"/>
      <c r="BLN24" s="305"/>
      <c r="BLO24" s="305"/>
      <c r="BLP24" s="305"/>
      <c r="BLQ24" s="305"/>
      <c r="BLR24" s="305"/>
      <c r="BLS24" s="305"/>
      <c r="BLT24" s="305"/>
      <c r="BLU24" s="305"/>
      <c r="BLV24" s="305"/>
      <c r="BLW24" s="305"/>
      <c r="BLX24" s="305"/>
      <c r="BLY24" s="305"/>
      <c r="BLZ24" s="305"/>
      <c r="BMA24" s="305"/>
      <c r="BMB24" s="305"/>
      <c r="BMC24" s="305"/>
      <c r="BMD24" s="305"/>
      <c r="BME24" s="305"/>
      <c r="BMF24" s="305"/>
      <c r="BMG24" s="305"/>
      <c r="BMH24" s="305"/>
      <c r="BMI24" s="305"/>
      <c r="BMJ24" s="305"/>
      <c r="BMK24" s="305"/>
      <c r="BML24" s="305"/>
      <c r="BMM24" s="305"/>
      <c r="BMN24" s="305"/>
      <c r="BMO24" s="305"/>
      <c r="BMP24" s="305"/>
      <c r="BMQ24" s="305"/>
      <c r="BMR24" s="305"/>
      <c r="BMS24" s="305"/>
      <c r="BMT24" s="305"/>
      <c r="BMU24" s="305"/>
      <c r="BMV24" s="305"/>
      <c r="BMW24" s="305"/>
      <c r="BMX24" s="305"/>
      <c r="BMY24" s="305"/>
      <c r="BMZ24" s="305"/>
      <c r="BNA24" s="305"/>
      <c r="BNB24" s="305"/>
      <c r="BNC24" s="305"/>
      <c r="BND24" s="305"/>
      <c r="BNE24" s="305"/>
      <c r="BNF24" s="305"/>
      <c r="BNG24" s="305"/>
      <c r="BNH24" s="305"/>
      <c r="BNI24" s="305"/>
      <c r="BNJ24" s="305"/>
      <c r="BNK24" s="305"/>
      <c r="BNL24" s="305"/>
      <c r="BNM24" s="305"/>
      <c r="BNN24" s="305"/>
      <c r="BNO24" s="305"/>
      <c r="BNP24" s="305"/>
      <c r="BNQ24" s="305"/>
      <c r="BNR24" s="305"/>
      <c r="BNS24" s="305"/>
      <c r="BNT24" s="305"/>
      <c r="BNU24" s="305"/>
      <c r="BNV24" s="305"/>
      <c r="BNW24" s="305"/>
      <c r="BNX24" s="305"/>
      <c r="BNY24" s="305"/>
      <c r="BNZ24" s="305"/>
      <c r="BOA24" s="305"/>
      <c r="BOB24" s="305"/>
      <c r="BOC24" s="305"/>
      <c r="BOD24" s="305"/>
      <c r="BOE24" s="305"/>
      <c r="BOF24" s="305"/>
      <c r="BOG24" s="305"/>
      <c r="BOH24" s="305"/>
      <c r="BOI24" s="305"/>
      <c r="BOJ24" s="305"/>
      <c r="BOK24" s="305"/>
      <c r="BOL24" s="305"/>
      <c r="BOM24" s="305"/>
      <c r="BON24" s="305"/>
      <c r="BOO24" s="305"/>
      <c r="BOP24" s="305"/>
      <c r="BOQ24" s="305"/>
      <c r="BOR24" s="305"/>
      <c r="BOS24" s="305"/>
      <c r="BOT24" s="305"/>
      <c r="BOU24" s="305"/>
      <c r="BOV24" s="305"/>
      <c r="BOW24" s="305"/>
      <c r="BOX24" s="305"/>
      <c r="BOY24" s="305"/>
      <c r="BOZ24" s="305"/>
      <c r="BPA24" s="305"/>
      <c r="BPB24" s="305"/>
      <c r="BPC24" s="305"/>
      <c r="BPD24" s="305"/>
      <c r="BPE24" s="305"/>
      <c r="BPF24" s="305"/>
      <c r="BPG24" s="305"/>
      <c r="BPH24" s="305"/>
      <c r="BPI24" s="305"/>
      <c r="BPJ24" s="305"/>
      <c r="BPK24" s="305"/>
      <c r="BPL24" s="305"/>
      <c r="BPM24" s="305"/>
      <c r="BPN24" s="305"/>
      <c r="BPO24" s="305"/>
      <c r="BPP24" s="305"/>
      <c r="BPQ24" s="305"/>
      <c r="BPR24" s="305"/>
      <c r="BPS24" s="305"/>
      <c r="BPT24" s="305"/>
      <c r="BPU24" s="305"/>
      <c r="BPV24" s="305"/>
      <c r="BPW24" s="305"/>
      <c r="BPX24" s="305"/>
      <c r="BPY24" s="305"/>
      <c r="BPZ24" s="305"/>
      <c r="BQA24" s="305"/>
      <c r="BQB24" s="305"/>
      <c r="BQC24" s="305"/>
      <c r="BQD24" s="305"/>
      <c r="BQE24" s="305"/>
      <c r="BQF24" s="305"/>
      <c r="BQG24" s="305"/>
      <c r="BQH24" s="305"/>
      <c r="BQI24" s="305"/>
      <c r="BQJ24" s="305"/>
      <c r="BQK24" s="305"/>
      <c r="BQL24" s="305"/>
      <c r="BQM24" s="305"/>
      <c r="BQN24" s="305"/>
      <c r="BQO24" s="305"/>
      <c r="BQP24" s="305"/>
      <c r="BQQ24" s="305"/>
      <c r="BQR24" s="305"/>
      <c r="BQS24" s="305"/>
      <c r="BQT24" s="305"/>
      <c r="BQU24" s="305"/>
      <c r="BQV24" s="305"/>
      <c r="BQW24" s="305"/>
      <c r="BQX24" s="305"/>
      <c r="BQY24" s="305"/>
      <c r="BQZ24" s="305"/>
      <c r="BRA24" s="305"/>
      <c r="BRB24" s="305"/>
      <c r="BRC24" s="305"/>
      <c r="BRD24" s="305"/>
      <c r="BRE24" s="305"/>
      <c r="BRF24" s="305"/>
      <c r="BRG24" s="305"/>
      <c r="BRH24" s="305"/>
      <c r="BRI24" s="305"/>
      <c r="BRJ24" s="305"/>
      <c r="BRK24" s="305"/>
      <c r="BRL24" s="305"/>
      <c r="BRM24" s="305"/>
      <c r="BRN24" s="305"/>
      <c r="BRO24" s="305"/>
      <c r="BRP24" s="305"/>
      <c r="BRQ24" s="305"/>
      <c r="BRR24" s="305"/>
      <c r="BRS24" s="305"/>
      <c r="BRT24" s="305"/>
      <c r="BRU24" s="305"/>
      <c r="BRV24" s="305"/>
      <c r="BRW24" s="305"/>
      <c r="BRX24" s="305"/>
      <c r="BRY24" s="305"/>
      <c r="BRZ24" s="305"/>
      <c r="BSA24" s="305"/>
      <c r="BSB24" s="305"/>
      <c r="BSC24" s="305"/>
      <c r="BSD24" s="305"/>
      <c r="BSE24" s="305"/>
      <c r="BSF24" s="305"/>
      <c r="BSG24" s="305"/>
      <c r="BSH24" s="305"/>
      <c r="BSI24" s="305"/>
      <c r="BSJ24" s="305"/>
      <c r="BSK24" s="305"/>
      <c r="BSL24" s="305"/>
      <c r="BSM24" s="305"/>
      <c r="BSN24" s="305"/>
      <c r="BSO24" s="305"/>
      <c r="BSP24" s="305"/>
      <c r="BSQ24" s="305"/>
      <c r="BSR24" s="305"/>
      <c r="BSS24" s="305"/>
      <c r="BST24" s="305"/>
      <c r="BSU24" s="305"/>
      <c r="BSV24" s="305"/>
      <c r="BSW24" s="305"/>
      <c r="BSX24" s="305"/>
      <c r="BSY24" s="305"/>
      <c r="BSZ24" s="305"/>
      <c r="BTA24" s="305"/>
      <c r="BTB24" s="305"/>
      <c r="BTC24" s="305"/>
      <c r="BTD24" s="305"/>
      <c r="BTE24" s="305"/>
      <c r="BTF24" s="305"/>
      <c r="BTG24" s="305"/>
      <c r="BTH24" s="305"/>
      <c r="BTI24" s="305"/>
      <c r="BTJ24" s="305"/>
      <c r="BTK24" s="305"/>
      <c r="BTL24" s="305"/>
      <c r="BTM24" s="305"/>
      <c r="BTN24" s="305"/>
      <c r="BTO24" s="305"/>
      <c r="BTP24" s="305"/>
      <c r="BTQ24" s="305"/>
      <c r="BTR24" s="305"/>
      <c r="BTS24" s="305"/>
      <c r="BTT24" s="305"/>
      <c r="BTU24" s="305"/>
      <c r="BTV24" s="305"/>
      <c r="BTW24" s="305"/>
      <c r="BTX24" s="305"/>
      <c r="BTY24" s="305"/>
      <c r="BTZ24" s="305"/>
      <c r="BUA24" s="305"/>
      <c r="BUB24" s="305"/>
      <c r="BUC24" s="305"/>
      <c r="BUD24" s="305"/>
      <c r="BUE24" s="305"/>
      <c r="BUF24" s="305"/>
      <c r="BUG24" s="305"/>
      <c r="BUH24" s="305"/>
      <c r="BUI24" s="305"/>
      <c r="BUJ24" s="305"/>
      <c r="BUK24" s="305"/>
      <c r="BUL24" s="305"/>
      <c r="BUM24" s="305"/>
      <c r="BUN24" s="305"/>
      <c r="BUO24" s="305"/>
      <c r="BUP24" s="305"/>
      <c r="BUQ24" s="305"/>
      <c r="BUR24" s="305"/>
      <c r="BUS24" s="305"/>
      <c r="BUT24" s="305"/>
      <c r="BUU24" s="305"/>
      <c r="BUV24" s="305"/>
      <c r="BUW24" s="305"/>
      <c r="BUX24" s="305"/>
      <c r="BUY24" s="305"/>
      <c r="BUZ24" s="305"/>
      <c r="BVA24" s="305"/>
      <c r="BVB24" s="305"/>
      <c r="BVC24" s="305"/>
      <c r="BVD24" s="305"/>
      <c r="BVE24" s="305"/>
      <c r="BVF24" s="305"/>
      <c r="BVG24" s="305"/>
      <c r="BVH24" s="305"/>
      <c r="BVI24" s="305"/>
      <c r="BVJ24" s="305"/>
      <c r="BVK24" s="305"/>
      <c r="BVL24" s="305"/>
      <c r="BVM24" s="305"/>
      <c r="BVN24" s="305"/>
      <c r="BVO24" s="305"/>
      <c r="BVP24" s="305"/>
      <c r="BVQ24" s="305"/>
      <c r="BVR24" s="305"/>
      <c r="BVS24" s="305"/>
      <c r="BVT24" s="305"/>
      <c r="BVU24" s="305"/>
      <c r="BVV24" s="305"/>
      <c r="BVW24" s="305"/>
      <c r="BVX24" s="305"/>
      <c r="BVY24" s="305"/>
      <c r="BVZ24" s="305"/>
      <c r="BWA24" s="305"/>
      <c r="BWB24" s="305"/>
      <c r="BWC24" s="305"/>
      <c r="BWD24" s="305"/>
      <c r="BWE24" s="305"/>
      <c r="BWF24" s="305"/>
      <c r="BWG24" s="305"/>
      <c r="BWH24" s="305"/>
      <c r="BWI24" s="305"/>
      <c r="BWJ24" s="305"/>
      <c r="BWK24" s="305"/>
      <c r="BWL24" s="305"/>
      <c r="BWM24" s="305"/>
      <c r="BWN24" s="305"/>
      <c r="BWO24" s="305"/>
      <c r="BWP24" s="305"/>
      <c r="BWQ24" s="305"/>
      <c r="BWR24" s="305"/>
      <c r="BWS24" s="305"/>
      <c r="BWT24" s="305"/>
      <c r="BWU24" s="305"/>
      <c r="BWV24" s="305"/>
      <c r="BWW24" s="305"/>
      <c r="BWX24" s="305"/>
      <c r="BWY24" s="305"/>
      <c r="BWZ24" s="305"/>
      <c r="BXA24" s="305"/>
      <c r="BXB24" s="305"/>
      <c r="BXC24" s="305"/>
      <c r="BXD24" s="305"/>
      <c r="BXE24" s="305"/>
      <c r="BXF24" s="305"/>
      <c r="BXG24" s="305"/>
      <c r="BXH24" s="305"/>
      <c r="BXI24" s="305"/>
      <c r="BXJ24" s="305"/>
      <c r="BXK24" s="305"/>
      <c r="BXL24" s="305"/>
      <c r="BXM24" s="305"/>
      <c r="BXN24" s="305"/>
      <c r="BXO24" s="305"/>
      <c r="BXP24" s="305"/>
      <c r="BXQ24" s="305"/>
      <c r="BXR24" s="305"/>
      <c r="BXS24" s="305"/>
      <c r="BXT24" s="305"/>
      <c r="BXU24" s="305"/>
      <c r="BXV24" s="305"/>
      <c r="BXW24" s="305"/>
      <c r="BXX24" s="305"/>
      <c r="BXY24" s="305"/>
      <c r="BXZ24" s="305"/>
      <c r="BYA24" s="305"/>
      <c r="BYB24" s="305"/>
      <c r="BYC24" s="305"/>
      <c r="BYD24" s="305"/>
      <c r="BYE24" s="305"/>
      <c r="BYF24" s="305"/>
      <c r="BYG24" s="305"/>
      <c r="BYH24" s="305"/>
      <c r="BYI24" s="305"/>
      <c r="BYJ24" s="305"/>
      <c r="BYK24" s="305"/>
      <c r="BYL24" s="305"/>
      <c r="BYM24" s="305"/>
      <c r="BYN24" s="305"/>
      <c r="BYO24" s="305"/>
      <c r="BYP24" s="305"/>
      <c r="BYQ24" s="305"/>
    </row>
    <row r="25" spans="1:2019" s="301" customFormat="1" ht="15" hidden="1" customHeight="1" x14ac:dyDescent="0.3">
      <c r="A25" s="631"/>
      <c r="B25" s="631"/>
      <c r="C25" s="631"/>
      <c r="D25" s="631"/>
      <c r="E25" s="631"/>
      <c r="F25" s="631"/>
      <c r="G25" s="305"/>
      <c r="H25" s="305"/>
      <c r="I25" s="305"/>
      <c r="J25" s="305"/>
      <c r="K25" s="305"/>
      <c r="L25" s="305"/>
      <c r="M25" s="305"/>
      <c r="N25" s="631"/>
      <c r="O25" s="282" t="s">
        <v>12</v>
      </c>
      <c r="P25" s="630">
        <v>-1</v>
      </c>
      <c r="Q25" s="631"/>
      <c r="R25" s="540"/>
      <c r="S25" s="631"/>
      <c r="T25" s="631"/>
      <c r="U25" s="631"/>
      <c r="V25" s="631"/>
      <c r="W25" s="312"/>
      <c r="X25" s="311"/>
      <c r="Y25" s="310"/>
      <c r="Z25" s="311"/>
      <c r="AA25" s="311"/>
      <c r="AB25" s="305"/>
      <c r="AC25" s="282" t="s">
        <v>738</v>
      </c>
      <c r="AD25" s="675"/>
      <c r="AE25" s="676"/>
      <c r="AF25" s="311"/>
      <c r="AG25" s="310"/>
      <c r="AH25" s="311"/>
      <c r="AI25" s="311"/>
      <c r="AJ25" s="311"/>
      <c r="AK25" s="311"/>
      <c r="AL25" s="631"/>
      <c r="AM25" s="631"/>
      <c r="AN25" s="631"/>
      <c r="AO25" s="631"/>
      <c r="AP25" s="631"/>
      <c r="AQ25" s="631"/>
      <c r="AR25" s="305"/>
      <c r="AS25" s="305"/>
      <c r="AT25" s="305"/>
      <c r="AU25" s="305"/>
      <c r="AV25" s="305"/>
      <c r="AW25" s="305"/>
      <c r="AX25" s="305"/>
      <c r="AY25" s="305"/>
      <c r="AZ25" s="305"/>
      <c r="BA25" s="305"/>
      <c r="BB25" s="305"/>
      <c r="BC25" s="305"/>
      <c r="BD25" s="305"/>
      <c r="BE25" s="305"/>
      <c r="BF25" s="305"/>
      <c r="BG25" s="305"/>
      <c r="BH25" s="305"/>
      <c r="BI25" s="305"/>
      <c r="BJ25" s="305"/>
      <c r="BK25" s="305"/>
      <c r="BL25" s="305"/>
      <c r="BM25" s="305"/>
      <c r="BN25" s="305"/>
      <c r="BO25" s="305"/>
      <c r="BP25" s="305"/>
      <c r="BQ25" s="305"/>
      <c r="BR25" s="305"/>
      <c r="BS25" s="305"/>
      <c r="BT25" s="305"/>
      <c r="BU25" s="305"/>
      <c r="BV25" s="305"/>
      <c r="BW25" s="305"/>
      <c r="BX25" s="305"/>
      <c r="BY25" s="305"/>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c r="DA25" s="305"/>
      <c r="DB25" s="305"/>
      <c r="DC25" s="305"/>
      <c r="DD25" s="305"/>
      <c r="DE25" s="305"/>
      <c r="DF25" s="305"/>
      <c r="DG25" s="305"/>
      <c r="DH25" s="305"/>
      <c r="DI25" s="305"/>
      <c r="DJ25" s="305"/>
      <c r="DK25" s="305"/>
      <c r="DL25" s="305"/>
      <c r="DM25" s="305"/>
      <c r="DN25" s="305"/>
      <c r="DO25" s="305"/>
      <c r="DP25" s="305"/>
      <c r="DQ25" s="305"/>
      <c r="DR25" s="305"/>
      <c r="DS25" s="305"/>
      <c r="DT25" s="305"/>
      <c r="DU25" s="305"/>
      <c r="DV25" s="305"/>
      <c r="DW25" s="305"/>
      <c r="DX25" s="305"/>
      <c r="DY25" s="305"/>
      <c r="DZ25" s="305"/>
      <c r="EA25" s="305"/>
      <c r="EB25" s="305"/>
      <c r="EC25" s="305"/>
      <c r="ED25" s="305"/>
      <c r="EE25" s="305"/>
      <c r="EF25" s="305"/>
      <c r="EG25" s="305"/>
      <c r="EH25" s="305"/>
      <c r="EI25" s="305"/>
      <c r="EJ25" s="305"/>
      <c r="EK25" s="305"/>
      <c r="EL25" s="305"/>
      <c r="EM25" s="305"/>
      <c r="EN25" s="305"/>
      <c r="EO25" s="305"/>
      <c r="EP25" s="305"/>
      <c r="EQ25" s="305"/>
      <c r="ER25" s="305"/>
      <c r="ES25" s="305"/>
      <c r="ET25" s="305"/>
      <c r="EU25" s="305"/>
      <c r="EV25" s="305"/>
      <c r="EW25" s="305"/>
      <c r="EX25" s="305"/>
      <c r="EY25" s="305"/>
      <c r="EZ25" s="305"/>
      <c r="FA25" s="305"/>
      <c r="FB25" s="305"/>
      <c r="FC25" s="305"/>
      <c r="FD25" s="305"/>
      <c r="FE25" s="305"/>
      <c r="FF25" s="305"/>
      <c r="FG25" s="305"/>
      <c r="FH25" s="305"/>
      <c r="FI25" s="305"/>
      <c r="FJ25" s="305"/>
      <c r="FK25" s="305"/>
      <c r="FL25" s="305"/>
      <c r="FM25" s="305"/>
      <c r="FN25" s="305"/>
      <c r="FO25" s="305"/>
      <c r="FP25" s="305"/>
      <c r="FQ25" s="305"/>
      <c r="FR25" s="305"/>
      <c r="FS25" s="305"/>
      <c r="FT25" s="305"/>
      <c r="FU25" s="305"/>
      <c r="FV25" s="305"/>
      <c r="FW25" s="305"/>
      <c r="FX25" s="305"/>
      <c r="FY25" s="305"/>
      <c r="FZ25" s="305"/>
      <c r="GA25" s="305"/>
      <c r="GB25" s="305"/>
      <c r="GC25" s="305"/>
      <c r="GD25" s="305"/>
      <c r="GE25" s="305"/>
      <c r="GF25" s="305"/>
      <c r="GG25" s="305"/>
      <c r="GH25" s="305"/>
      <c r="GI25" s="305"/>
      <c r="GJ25" s="305"/>
      <c r="GK25" s="305"/>
      <c r="GL25" s="305"/>
      <c r="GM25" s="305"/>
      <c r="GN25" s="305"/>
      <c r="GO25" s="305"/>
      <c r="GP25" s="305"/>
      <c r="GQ25" s="305"/>
      <c r="GR25" s="305"/>
      <c r="GS25" s="305"/>
      <c r="GT25" s="305"/>
      <c r="GU25" s="305"/>
      <c r="GV25" s="305"/>
      <c r="GW25" s="305"/>
      <c r="GX25" s="305"/>
      <c r="GY25" s="305"/>
      <c r="GZ25" s="305"/>
      <c r="HA25" s="305"/>
      <c r="HB25" s="305"/>
      <c r="HC25" s="305"/>
      <c r="HD25" s="305"/>
      <c r="HE25" s="305"/>
      <c r="HF25" s="305"/>
      <c r="HG25" s="305"/>
      <c r="HH25" s="305"/>
      <c r="HI25" s="305"/>
      <c r="HJ25" s="305"/>
      <c r="HK25" s="305"/>
      <c r="HL25" s="305"/>
      <c r="HM25" s="305"/>
      <c r="HN25" s="305"/>
      <c r="HO25" s="305"/>
      <c r="HP25" s="305"/>
      <c r="HQ25" s="305"/>
      <c r="HR25" s="305"/>
      <c r="HS25" s="305"/>
      <c r="HT25" s="305"/>
      <c r="HU25" s="305"/>
      <c r="HV25" s="305"/>
      <c r="HW25" s="305"/>
      <c r="HX25" s="305"/>
      <c r="HY25" s="305"/>
      <c r="HZ25" s="305"/>
      <c r="IA25" s="305"/>
      <c r="IB25" s="305"/>
      <c r="IC25" s="305"/>
      <c r="ID25" s="305"/>
      <c r="IE25" s="305"/>
      <c r="IF25" s="305"/>
      <c r="IG25" s="305"/>
      <c r="IH25" s="305"/>
      <c r="II25" s="305"/>
      <c r="IJ25" s="305"/>
      <c r="IK25" s="305"/>
      <c r="IL25" s="305"/>
      <c r="IM25" s="305"/>
      <c r="IN25" s="305"/>
      <c r="IO25" s="305"/>
      <c r="IP25" s="305"/>
      <c r="IQ25" s="305"/>
      <c r="IR25" s="305"/>
      <c r="IS25" s="305"/>
      <c r="IT25" s="305"/>
      <c r="IU25" s="305"/>
      <c r="IV25" s="305"/>
      <c r="IW25" s="305"/>
      <c r="IX25" s="305"/>
      <c r="IY25" s="305"/>
      <c r="IZ25" s="305"/>
      <c r="JA25" s="305"/>
      <c r="JB25" s="305"/>
      <c r="JC25" s="305"/>
      <c r="JD25" s="305"/>
      <c r="JE25" s="305"/>
      <c r="JF25" s="305"/>
      <c r="JG25" s="305"/>
      <c r="JH25" s="305"/>
      <c r="JI25" s="305"/>
      <c r="JJ25" s="305"/>
      <c r="JK25" s="305"/>
      <c r="JL25" s="305"/>
      <c r="JM25" s="305"/>
      <c r="JN25" s="305"/>
      <c r="JO25" s="305"/>
      <c r="JP25" s="305"/>
      <c r="JQ25" s="305"/>
      <c r="JR25" s="305"/>
      <c r="JS25" s="305"/>
      <c r="JT25" s="305"/>
      <c r="JU25" s="305"/>
      <c r="JV25" s="305"/>
      <c r="JW25" s="305"/>
      <c r="JX25" s="305"/>
      <c r="JY25" s="305"/>
      <c r="JZ25" s="305"/>
      <c r="KA25" s="305"/>
      <c r="KB25" s="305"/>
      <c r="KC25" s="305"/>
      <c r="KD25" s="305"/>
      <c r="KE25" s="305"/>
      <c r="KF25" s="305"/>
      <c r="KG25" s="305"/>
      <c r="KH25" s="305"/>
      <c r="KI25" s="305"/>
      <c r="KJ25" s="305"/>
      <c r="KK25" s="305"/>
      <c r="KL25" s="305"/>
      <c r="KM25" s="305"/>
      <c r="KN25" s="305"/>
      <c r="KO25" s="305"/>
      <c r="KP25" s="305"/>
      <c r="KQ25" s="305"/>
      <c r="KR25" s="305"/>
      <c r="KS25" s="305"/>
      <c r="KT25" s="305"/>
      <c r="KU25" s="305"/>
      <c r="KV25" s="305"/>
      <c r="KW25" s="305"/>
      <c r="KX25" s="305"/>
      <c r="KY25" s="305"/>
      <c r="KZ25" s="305"/>
      <c r="LA25" s="305"/>
      <c r="LB25" s="305"/>
      <c r="LC25" s="305"/>
      <c r="LD25" s="305"/>
      <c r="LE25" s="305"/>
      <c r="LF25" s="305"/>
      <c r="LG25" s="305"/>
      <c r="LH25" s="305"/>
      <c r="LI25" s="305"/>
      <c r="LJ25" s="305"/>
      <c r="LK25" s="305"/>
      <c r="LL25" s="305"/>
      <c r="LM25" s="305"/>
      <c r="LN25" s="305"/>
      <c r="LO25" s="305"/>
      <c r="LP25" s="305"/>
      <c r="LQ25" s="305"/>
      <c r="LR25" s="305"/>
      <c r="LS25" s="305"/>
      <c r="LT25" s="305"/>
      <c r="LU25" s="305"/>
      <c r="LV25" s="305"/>
      <c r="LW25" s="305"/>
      <c r="LX25" s="305"/>
      <c r="LY25" s="305"/>
      <c r="LZ25" s="305"/>
      <c r="MA25" s="305"/>
      <c r="MB25" s="305"/>
      <c r="MC25" s="305"/>
      <c r="MD25" s="305"/>
      <c r="ME25" s="305"/>
      <c r="MF25" s="305"/>
      <c r="MG25" s="305"/>
      <c r="MH25" s="305"/>
      <c r="MI25" s="305"/>
      <c r="MJ25" s="305"/>
      <c r="MK25" s="305"/>
      <c r="ML25" s="305"/>
      <c r="MM25" s="305"/>
      <c r="MN25" s="305"/>
      <c r="MO25" s="305"/>
      <c r="MP25" s="305"/>
      <c r="MQ25" s="305"/>
      <c r="MR25" s="305"/>
      <c r="MS25" s="305"/>
      <c r="MT25" s="305"/>
      <c r="MU25" s="305"/>
      <c r="MV25" s="305"/>
      <c r="MW25" s="305"/>
      <c r="MX25" s="305"/>
      <c r="MY25" s="305"/>
      <c r="MZ25" s="305"/>
      <c r="NA25" s="305"/>
      <c r="NB25" s="305"/>
      <c r="NC25" s="305"/>
      <c r="ND25" s="305"/>
      <c r="NE25" s="305"/>
      <c r="NF25" s="305"/>
      <c r="NG25" s="305"/>
      <c r="NH25" s="305"/>
      <c r="NI25" s="305"/>
      <c r="NJ25" s="305"/>
      <c r="NK25" s="305"/>
      <c r="NL25" s="305"/>
      <c r="NM25" s="305"/>
      <c r="NN25" s="305"/>
      <c r="NO25" s="305"/>
      <c r="NP25" s="305"/>
      <c r="NQ25" s="305"/>
      <c r="NR25" s="305"/>
      <c r="NS25" s="305"/>
      <c r="NT25" s="305"/>
      <c r="NU25" s="305"/>
      <c r="NV25" s="305"/>
      <c r="NW25" s="305"/>
      <c r="NX25" s="305"/>
      <c r="NY25" s="305"/>
      <c r="NZ25" s="305"/>
      <c r="OA25" s="305"/>
      <c r="OB25" s="305"/>
      <c r="OC25" s="305"/>
      <c r="OD25" s="305"/>
      <c r="OE25" s="305"/>
      <c r="OF25" s="305"/>
      <c r="OG25" s="305"/>
      <c r="OH25" s="305"/>
      <c r="OI25" s="305"/>
      <c r="OJ25" s="305"/>
      <c r="OK25" s="305"/>
      <c r="OL25" s="305"/>
      <c r="OM25" s="305"/>
      <c r="ON25" s="305"/>
      <c r="OO25" s="305"/>
      <c r="OP25" s="305"/>
      <c r="OQ25" s="305"/>
      <c r="OR25" s="305"/>
      <c r="OS25" s="305"/>
      <c r="OT25" s="305"/>
      <c r="OU25" s="305"/>
      <c r="OV25" s="305"/>
      <c r="OW25" s="305"/>
      <c r="OX25" s="305"/>
      <c r="OY25" s="305"/>
      <c r="OZ25" s="305"/>
      <c r="PA25" s="305"/>
      <c r="PB25" s="305"/>
      <c r="PC25" s="305"/>
      <c r="PD25" s="305"/>
      <c r="PE25" s="305"/>
      <c r="PF25" s="305"/>
      <c r="PG25" s="305"/>
      <c r="PH25" s="305"/>
      <c r="PI25" s="305"/>
      <c r="PJ25" s="305"/>
      <c r="PK25" s="305"/>
      <c r="PL25" s="305"/>
      <c r="PM25" s="305"/>
      <c r="PN25" s="305"/>
      <c r="PO25" s="305"/>
      <c r="PP25" s="305"/>
      <c r="PQ25" s="305"/>
      <c r="PR25" s="305"/>
      <c r="PS25" s="305"/>
      <c r="PT25" s="305"/>
      <c r="PU25" s="305"/>
      <c r="PV25" s="305"/>
      <c r="PW25" s="305"/>
      <c r="PX25" s="305"/>
      <c r="PY25" s="305"/>
      <c r="PZ25" s="305"/>
      <c r="QA25" s="305"/>
      <c r="QB25" s="305"/>
      <c r="QC25" s="305"/>
      <c r="QD25" s="305"/>
      <c r="QE25" s="305"/>
      <c r="QF25" s="305"/>
      <c r="QG25" s="305"/>
      <c r="QH25" s="305"/>
      <c r="QI25" s="305"/>
      <c r="QJ25" s="305"/>
      <c r="QK25" s="305"/>
      <c r="QL25" s="305"/>
      <c r="QM25" s="305"/>
      <c r="QN25" s="305"/>
      <c r="QO25" s="305"/>
      <c r="QP25" s="305"/>
      <c r="QQ25" s="305"/>
      <c r="QR25" s="305"/>
      <c r="QS25" s="305"/>
      <c r="QT25" s="305"/>
      <c r="QU25" s="305"/>
      <c r="QV25" s="305"/>
      <c r="QW25" s="305"/>
      <c r="QX25" s="305"/>
      <c r="QY25" s="305"/>
      <c r="QZ25" s="305"/>
      <c r="RA25" s="305"/>
      <c r="RB25" s="305"/>
      <c r="RC25" s="305"/>
      <c r="RD25" s="305"/>
      <c r="RE25" s="305"/>
      <c r="RF25" s="305"/>
      <c r="RG25" s="305"/>
      <c r="RH25" s="305"/>
      <c r="RI25" s="305"/>
      <c r="RJ25" s="305"/>
      <c r="RK25" s="305"/>
      <c r="RL25" s="305"/>
      <c r="RM25" s="305"/>
      <c r="RN25" s="305"/>
      <c r="RO25" s="305"/>
      <c r="RP25" s="305"/>
      <c r="RQ25" s="305"/>
      <c r="RR25" s="305"/>
      <c r="RS25" s="305"/>
      <c r="RT25" s="305"/>
      <c r="RU25" s="305"/>
      <c r="RV25" s="305"/>
      <c r="RW25" s="305"/>
      <c r="RX25" s="305"/>
      <c r="RY25" s="305"/>
      <c r="RZ25" s="305"/>
      <c r="SA25" s="305"/>
      <c r="SB25" s="305"/>
      <c r="SC25" s="305"/>
      <c r="SD25" s="305"/>
      <c r="SE25" s="305"/>
      <c r="SF25" s="305"/>
      <c r="SG25" s="305"/>
      <c r="SH25" s="305"/>
      <c r="SI25" s="305"/>
      <c r="SJ25" s="305"/>
      <c r="SK25" s="305"/>
      <c r="SL25" s="305"/>
      <c r="SM25" s="305"/>
      <c r="SN25" s="305"/>
      <c r="SO25" s="305"/>
      <c r="SP25" s="305"/>
      <c r="SQ25" s="305"/>
      <c r="SR25" s="305"/>
      <c r="SS25" s="305"/>
      <c r="ST25" s="305"/>
      <c r="SU25" s="305"/>
      <c r="SV25" s="305"/>
      <c r="SW25" s="305"/>
      <c r="SX25" s="305"/>
      <c r="SY25" s="305"/>
      <c r="SZ25" s="305"/>
      <c r="TA25" s="305"/>
      <c r="TB25" s="305"/>
      <c r="TC25" s="305"/>
      <c r="TD25" s="305"/>
      <c r="TE25" s="305"/>
      <c r="TF25" s="305"/>
      <c r="TG25" s="305"/>
      <c r="TH25" s="305"/>
      <c r="TI25" s="305"/>
      <c r="TJ25" s="305"/>
      <c r="TK25" s="305"/>
      <c r="TL25" s="305"/>
      <c r="TM25" s="305"/>
      <c r="TN25" s="305"/>
      <c r="TO25" s="305"/>
      <c r="TP25" s="305"/>
      <c r="TQ25" s="305"/>
      <c r="TR25" s="305"/>
      <c r="TS25" s="305"/>
      <c r="TT25" s="305"/>
      <c r="TU25" s="305"/>
      <c r="TV25" s="305"/>
      <c r="TW25" s="305"/>
      <c r="TX25" s="305"/>
      <c r="TY25" s="305"/>
      <c r="TZ25" s="305"/>
      <c r="UA25" s="305"/>
      <c r="UB25" s="305"/>
      <c r="UC25" s="305"/>
      <c r="UD25" s="305"/>
      <c r="UE25" s="305"/>
      <c r="UF25" s="305"/>
      <c r="UG25" s="305"/>
      <c r="UH25" s="305"/>
      <c r="UI25" s="305"/>
      <c r="UJ25" s="305"/>
      <c r="UK25" s="305"/>
      <c r="UL25" s="305"/>
      <c r="UM25" s="305"/>
      <c r="UN25" s="305"/>
      <c r="UO25" s="305"/>
      <c r="UP25" s="305"/>
      <c r="UQ25" s="305"/>
      <c r="UR25" s="305"/>
      <c r="US25" s="305"/>
      <c r="UT25" s="305"/>
      <c r="UU25" s="305"/>
      <c r="UV25" s="305"/>
      <c r="UW25" s="305"/>
      <c r="UX25" s="305"/>
      <c r="UY25" s="305"/>
      <c r="UZ25" s="305"/>
      <c r="VA25" s="305"/>
      <c r="VB25" s="305"/>
      <c r="VC25" s="305"/>
      <c r="VD25" s="305"/>
      <c r="VE25" s="305"/>
      <c r="VF25" s="305"/>
      <c r="VG25" s="305"/>
      <c r="VH25" s="305"/>
      <c r="VI25" s="305"/>
      <c r="VJ25" s="305"/>
      <c r="VK25" s="305"/>
      <c r="VL25" s="305"/>
      <c r="VM25" s="305"/>
      <c r="VN25" s="305"/>
      <c r="VO25" s="305"/>
      <c r="VP25" s="305"/>
      <c r="VQ25" s="305"/>
      <c r="VR25" s="305"/>
      <c r="VS25" s="305"/>
      <c r="VT25" s="305"/>
      <c r="VU25" s="305"/>
      <c r="VV25" s="305"/>
      <c r="VW25" s="305"/>
      <c r="VX25" s="305"/>
      <c r="VY25" s="305"/>
      <c r="VZ25" s="305"/>
      <c r="WA25" s="305"/>
      <c r="WB25" s="305"/>
      <c r="WC25" s="305"/>
      <c r="WD25" s="305"/>
      <c r="WE25" s="305"/>
      <c r="WF25" s="305"/>
      <c r="WG25" s="305"/>
      <c r="WH25" s="305"/>
      <c r="WI25" s="305"/>
      <c r="WJ25" s="305"/>
      <c r="WK25" s="305"/>
      <c r="WL25" s="305"/>
      <c r="WM25" s="305"/>
      <c r="WN25" s="305"/>
      <c r="WO25" s="305"/>
      <c r="WP25" s="305"/>
      <c r="WQ25" s="305"/>
      <c r="WR25" s="305"/>
      <c r="WS25" s="305"/>
      <c r="WT25" s="305"/>
      <c r="WU25" s="305"/>
      <c r="WV25" s="305"/>
      <c r="WW25" s="305"/>
      <c r="WX25" s="305"/>
      <c r="WY25" s="305"/>
      <c r="WZ25" s="305"/>
      <c r="XA25" s="305"/>
      <c r="XB25" s="305"/>
      <c r="XC25" s="305"/>
      <c r="XD25" s="305"/>
      <c r="XE25" s="305"/>
      <c r="XF25" s="305"/>
      <c r="XG25" s="305"/>
      <c r="XH25" s="305"/>
      <c r="XI25" s="305"/>
      <c r="XJ25" s="305"/>
      <c r="XK25" s="305"/>
      <c r="XL25" s="305"/>
      <c r="XM25" s="305"/>
      <c r="XN25" s="305"/>
      <c r="XO25" s="305"/>
      <c r="XP25" s="305"/>
      <c r="XQ25" s="305"/>
      <c r="XR25" s="305"/>
      <c r="XS25" s="305"/>
      <c r="XT25" s="305"/>
      <c r="XU25" s="305"/>
      <c r="XV25" s="305"/>
      <c r="XW25" s="305"/>
      <c r="XX25" s="305"/>
      <c r="XY25" s="305"/>
      <c r="XZ25" s="305"/>
      <c r="YA25" s="305"/>
      <c r="YB25" s="305"/>
      <c r="YC25" s="305"/>
      <c r="YD25" s="305"/>
      <c r="YE25" s="305"/>
      <c r="YF25" s="305"/>
      <c r="YG25" s="305"/>
      <c r="YH25" s="305"/>
      <c r="YI25" s="305"/>
      <c r="YJ25" s="305"/>
      <c r="YK25" s="305"/>
      <c r="YL25" s="305"/>
      <c r="YM25" s="305"/>
      <c r="YN25" s="305"/>
      <c r="YO25" s="305"/>
      <c r="YP25" s="305"/>
      <c r="YQ25" s="305"/>
      <c r="YR25" s="305"/>
      <c r="YS25" s="305"/>
      <c r="YT25" s="305"/>
      <c r="YU25" s="305"/>
      <c r="YV25" s="305"/>
      <c r="YW25" s="305"/>
      <c r="YX25" s="305"/>
      <c r="YY25" s="305"/>
      <c r="YZ25" s="305"/>
      <c r="ZA25" s="305"/>
      <c r="ZB25" s="305"/>
      <c r="ZC25" s="305"/>
      <c r="ZD25" s="305"/>
      <c r="ZE25" s="305"/>
      <c r="ZF25" s="305"/>
      <c r="ZG25" s="305"/>
      <c r="ZH25" s="305"/>
      <c r="ZI25" s="305"/>
      <c r="ZJ25" s="305"/>
      <c r="ZK25" s="305"/>
      <c r="ZL25" s="305"/>
      <c r="ZM25" s="305"/>
      <c r="ZN25" s="305"/>
      <c r="ZO25" s="305"/>
      <c r="ZP25" s="305"/>
      <c r="ZQ25" s="305"/>
      <c r="ZR25" s="305"/>
      <c r="ZS25" s="305"/>
      <c r="ZT25" s="305"/>
      <c r="ZU25" s="305"/>
      <c r="ZV25" s="305"/>
      <c r="ZW25" s="305"/>
      <c r="ZX25" s="305"/>
      <c r="ZY25" s="305"/>
      <c r="ZZ25" s="305"/>
      <c r="AAA25" s="305"/>
      <c r="AAB25" s="305"/>
      <c r="AAC25" s="305"/>
      <c r="AAD25" s="305"/>
      <c r="AAE25" s="305"/>
      <c r="AAF25" s="305"/>
      <c r="AAG25" s="305"/>
      <c r="AAH25" s="305"/>
      <c r="AAI25" s="305"/>
      <c r="AAJ25" s="305"/>
      <c r="AAK25" s="305"/>
      <c r="AAL25" s="305"/>
      <c r="AAM25" s="305"/>
      <c r="AAN25" s="305"/>
      <c r="AAO25" s="305"/>
      <c r="AAP25" s="305"/>
      <c r="AAQ25" s="305"/>
      <c r="AAR25" s="305"/>
      <c r="AAS25" s="305"/>
      <c r="AAT25" s="305"/>
      <c r="AAU25" s="305"/>
      <c r="AAV25" s="305"/>
      <c r="AAW25" s="305"/>
      <c r="AAX25" s="305"/>
      <c r="AAY25" s="305"/>
      <c r="AAZ25" s="305"/>
      <c r="ABA25" s="305"/>
      <c r="ABB25" s="305"/>
      <c r="ABC25" s="305"/>
      <c r="ABD25" s="305"/>
      <c r="ABE25" s="305"/>
      <c r="ABF25" s="305"/>
      <c r="ABG25" s="305"/>
      <c r="ABH25" s="305"/>
      <c r="ABI25" s="305"/>
      <c r="ABJ25" s="305"/>
      <c r="ABK25" s="305"/>
      <c r="ABL25" s="305"/>
      <c r="ABM25" s="305"/>
      <c r="ABN25" s="305"/>
      <c r="ABO25" s="305"/>
      <c r="ABP25" s="305"/>
      <c r="ABQ25" s="305"/>
      <c r="ABR25" s="305"/>
      <c r="ABS25" s="305"/>
      <c r="ABT25" s="305"/>
      <c r="ABU25" s="305"/>
      <c r="ABV25" s="305"/>
      <c r="ABW25" s="305"/>
      <c r="ABX25" s="305"/>
      <c r="ABY25" s="305"/>
      <c r="ABZ25" s="305"/>
      <c r="ACA25" s="305"/>
      <c r="ACB25" s="305"/>
      <c r="ACC25" s="305"/>
      <c r="ACD25" s="305"/>
      <c r="ACE25" s="305"/>
      <c r="ACF25" s="305"/>
      <c r="ACG25" s="305"/>
      <c r="ACH25" s="305"/>
      <c r="ACI25" s="305"/>
      <c r="ACJ25" s="305"/>
      <c r="ACK25" s="305"/>
      <c r="ACL25" s="305"/>
      <c r="ACM25" s="305"/>
      <c r="ACN25" s="305"/>
      <c r="ACO25" s="305"/>
      <c r="ACP25" s="305"/>
      <c r="ACQ25" s="305"/>
      <c r="ACR25" s="305"/>
      <c r="ACS25" s="305"/>
      <c r="ACT25" s="305"/>
      <c r="ACU25" s="305"/>
      <c r="ACV25" s="305"/>
      <c r="ACW25" s="305"/>
      <c r="ACX25" s="305"/>
      <c r="ACY25" s="305"/>
      <c r="ACZ25" s="305"/>
      <c r="ADA25" s="305"/>
      <c r="ADB25" s="305"/>
      <c r="ADC25" s="305"/>
      <c r="ADD25" s="305"/>
      <c r="ADE25" s="305"/>
      <c r="ADF25" s="305"/>
      <c r="ADG25" s="305"/>
      <c r="ADH25" s="305"/>
      <c r="ADI25" s="305"/>
      <c r="ADJ25" s="305"/>
      <c r="ADK25" s="305"/>
      <c r="ADL25" s="305"/>
      <c r="ADM25" s="305"/>
      <c r="ADN25" s="305"/>
      <c r="ADO25" s="305"/>
      <c r="ADP25" s="305"/>
      <c r="ADQ25" s="305"/>
      <c r="ADR25" s="305"/>
      <c r="ADS25" s="305"/>
      <c r="ADT25" s="305"/>
      <c r="ADU25" s="305"/>
      <c r="ADV25" s="305"/>
      <c r="ADW25" s="305"/>
      <c r="ADX25" s="305"/>
      <c r="ADY25" s="305"/>
      <c r="ADZ25" s="305"/>
      <c r="AEA25" s="305"/>
      <c r="AEB25" s="305"/>
      <c r="AEC25" s="305"/>
      <c r="AED25" s="305"/>
      <c r="AEE25" s="305"/>
      <c r="AEF25" s="305"/>
      <c r="AEG25" s="305"/>
      <c r="AEH25" s="305"/>
      <c r="AEI25" s="305"/>
      <c r="AEJ25" s="305"/>
      <c r="AEK25" s="305"/>
      <c r="AEL25" s="305"/>
      <c r="AEM25" s="305"/>
      <c r="AEN25" s="305"/>
      <c r="AEO25" s="305"/>
      <c r="AEP25" s="305"/>
      <c r="AEQ25" s="305"/>
      <c r="AER25" s="305"/>
      <c r="AES25" s="305"/>
      <c r="AET25" s="305"/>
      <c r="AEU25" s="305"/>
      <c r="AEV25" s="305"/>
      <c r="AEW25" s="305"/>
      <c r="AEX25" s="305"/>
      <c r="AEY25" s="305"/>
      <c r="AEZ25" s="305"/>
      <c r="AFA25" s="305"/>
      <c r="AFB25" s="305"/>
      <c r="AFC25" s="305"/>
      <c r="AFD25" s="305"/>
      <c r="AFE25" s="305"/>
      <c r="AFF25" s="305"/>
      <c r="AFG25" s="305"/>
      <c r="AFH25" s="305"/>
      <c r="AFI25" s="305"/>
      <c r="AFJ25" s="305"/>
      <c r="AFK25" s="305"/>
      <c r="AFL25" s="305"/>
      <c r="AFM25" s="305"/>
      <c r="AFN25" s="305"/>
      <c r="AFO25" s="305"/>
      <c r="AFP25" s="305"/>
      <c r="AFQ25" s="305"/>
      <c r="AFR25" s="305"/>
      <c r="AFS25" s="305"/>
      <c r="AFT25" s="305"/>
      <c r="AFU25" s="305"/>
      <c r="AFV25" s="305"/>
      <c r="AFW25" s="305"/>
      <c r="AFX25" s="305"/>
      <c r="AFY25" s="305"/>
      <c r="AFZ25" s="305"/>
      <c r="AGA25" s="305"/>
      <c r="AGB25" s="305"/>
      <c r="AGC25" s="305"/>
      <c r="AGD25" s="305"/>
      <c r="AGE25" s="305"/>
      <c r="AGF25" s="305"/>
      <c r="AGG25" s="305"/>
      <c r="AGH25" s="305"/>
      <c r="AGI25" s="305"/>
      <c r="AGJ25" s="305"/>
      <c r="AGK25" s="305"/>
      <c r="AGL25" s="305"/>
      <c r="AGM25" s="305"/>
      <c r="AGN25" s="305"/>
      <c r="AGO25" s="305"/>
      <c r="AGP25" s="305"/>
      <c r="AGQ25" s="305"/>
      <c r="AGR25" s="305"/>
      <c r="AGS25" s="305"/>
      <c r="AGT25" s="305"/>
      <c r="AGU25" s="305"/>
      <c r="AGV25" s="305"/>
      <c r="AGW25" s="305"/>
      <c r="AGX25" s="305"/>
      <c r="AGY25" s="305"/>
      <c r="AGZ25" s="305"/>
      <c r="AHA25" s="305"/>
      <c r="AHB25" s="305"/>
      <c r="AHC25" s="305"/>
      <c r="AHD25" s="305"/>
      <c r="AHE25" s="305"/>
      <c r="AHF25" s="305"/>
      <c r="AHG25" s="305"/>
      <c r="AHH25" s="305"/>
      <c r="AHI25" s="305"/>
      <c r="AHJ25" s="305"/>
      <c r="AHK25" s="305"/>
      <c r="AHL25" s="305"/>
      <c r="AHM25" s="305"/>
      <c r="AHN25" s="305"/>
      <c r="AHO25" s="305"/>
      <c r="AHP25" s="305"/>
      <c r="AHQ25" s="305"/>
      <c r="AHR25" s="305"/>
      <c r="AHS25" s="305"/>
      <c r="AHT25" s="305"/>
      <c r="AHU25" s="305"/>
      <c r="AHV25" s="305"/>
      <c r="AHW25" s="305"/>
      <c r="AHX25" s="305"/>
      <c r="AHY25" s="305"/>
      <c r="AHZ25" s="305"/>
      <c r="AIA25" s="305"/>
      <c r="AIB25" s="305"/>
      <c r="AIC25" s="305"/>
      <c r="AID25" s="305"/>
      <c r="AIE25" s="305"/>
      <c r="AIF25" s="305"/>
      <c r="AIG25" s="305"/>
      <c r="AIH25" s="305"/>
      <c r="AII25" s="305"/>
      <c r="AIJ25" s="305"/>
      <c r="AIK25" s="305"/>
      <c r="AIL25" s="305"/>
      <c r="AIM25" s="305"/>
      <c r="AIN25" s="305"/>
      <c r="AIO25" s="305"/>
      <c r="AIP25" s="305"/>
      <c r="AIQ25" s="305"/>
      <c r="AIR25" s="305"/>
      <c r="AIS25" s="305"/>
      <c r="AIT25" s="305"/>
      <c r="AIU25" s="305"/>
      <c r="AIV25" s="305"/>
      <c r="AIW25" s="305"/>
      <c r="AIX25" s="305"/>
      <c r="AIY25" s="305"/>
      <c r="AIZ25" s="305"/>
      <c r="AJA25" s="305"/>
      <c r="AJB25" s="305"/>
      <c r="AJC25" s="305"/>
      <c r="AJD25" s="305"/>
      <c r="AJE25" s="305"/>
      <c r="AJF25" s="305"/>
      <c r="AJG25" s="305"/>
      <c r="AJH25" s="305"/>
      <c r="AJI25" s="305"/>
      <c r="AJJ25" s="305"/>
      <c r="AJK25" s="305"/>
      <c r="AJL25" s="305"/>
      <c r="AJM25" s="305"/>
      <c r="AJN25" s="305"/>
      <c r="AJO25" s="305"/>
      <c r="AJP25" s="305"/>
      <c r="AJQ25" s="305"/>
      <c r="AJR25" s="305"/>
      <c r="AJS25" s="305"/>
      <c r="AJT25" s="305"/>
      <c r="AJU25" s="305"/>
      <c r="AJV25" s="305"/>
      <c r="AJW25" s="305"/>
      <c r="AJX25" s="305"/>
      <c r="AJY25" s="305"/>
      <c r="AJZ25" s="305"/>
      <c r="AKA25" s="305"/>
      <c r="AKB25" s="305"/>
      <c r="AKC25" s="305"/>
      <c r="AKD25" s="305"/>
      <c r="AKE25" s="305"/>
      <c r="AKF25" s="305"/>
      <c r="AKG25" s="305"/>
      <c r="AKH25" s="305"/>
      <c r="AKI25" s="305"/>
      <c r="AKJ25" s="305"/>
      <c r="AKK25" s="305"/>
      <c r="AKL25" s="305"/>
      <c r="AKM25" s="305"/>
      <c r="AKN25" s="305"/>
      <c r="AKO25" s="305"/>
      <c r="AKP25" s="305"/>
      <c r="AKQ25" s="305"/>
      <c r="AKR25" s="305"/>
      <c r="AKS25" s="305"/>
      <c r="AKT25" s="305"/>
      <c r="AKU25" s="305"/>
      <c r="AKV25" s="305"/>
      <c r="AKW25" s="305"/>
      <c r="AKX25" s="305"/>
      <c r="AKY25" s="305"/>
      <c r="AKZ25" s="305"/>
      <c r="ALA25" s="305"/>
      <c r="ALB25" s="305"/>
      <c r="ALC25" s="305"/>
      <c r="ALD25" s="305"/>
      <c r="ALE25" s="305"/>
      <c r="ALF25" s="305"/>
      <c r="ALG25" s="305"/>
      <c r="ALH25" s="305"/>
      <c r="ALI25" s="305"/>
      <c r="ALJ25" s="305"/>
      <c r="ALK25" s="305"/>
      <c r="ALL25" s="305"/>
      <c r="ALM25" s="305"/>
      <c r="ALN25" s="305"/>
      <c r="ALO25" s="305"/>
      <c r="ALP25" s="305"/>
      <c r="ALQ25" s="305"/>
      <c r="ALR25" s="305"/>
      <c r="ALS25" s="305"/>
      <c r="ALT25" s="305"/>
      <c r="ALU25" s="305"/>
      <c r="ALV25" s="305"/>
      <c r="ALW25" s="305"/>
      <c r="ALX25" s="305"/>
      <c r="ALY25" s="305"/>
      <c r="ALZ25" s="305"/>
      <c r="AMA25" s="305"/>
      <c r="AMB25" s="305"/>
      <c r="AMC25" s="305"/>
      <c r="AMD25" s="305"/>
      <c r="AME25" s="305"/>
      <c r="AMF25" s="305"/>
      <c r="AMG25" s="305"/>
      <c r="AMH25" s="305"/>
      <c r="AMI25" s="305"/>
      <c r="AMJ25" s="305"/>
      <c r="AMK25" s="305"/>
      <c r="AML25" s="305"/>
      <c r="AMM25" s="305"/>
      <c r="AMN25" s="305"/>
      <c r="AMO25" s="305"/>
      <c r="AMP25" s="305"/>
      <c r="AMQ25" s="305"/>
      <c r="AMR25" s="305"/>
      <c r="AMS25" s="305"/>
      <c r="AMT25" s="305"/>
      <c r="AMU25" s="305"/>
      <c r="AMV25" s="305"/>
      <c r="AMW25" s="305"/>
      <c r="AMX25" s="305"/>
      <c r="AMY25" s="305"/>
      <c r="AMZ25" s="305"/>
      <c r="ANA25" s="305"/>
      <c r="ANB25" s="305"/>
      <c r="ANC25" s="305"/>
      <c r="AND25" s="305"/>
      <c r="ANE25" s="305"/>
      <c r="ANF25" s="305"/>
      <c r="ANG25" s="305"/>
      <c r="ANH25" s="305"/>
      <c r="ANI25" s="305"/>
      <c r="ANJ25" s="305"/>
      <c r="ANK25" s="305"/>
      <c r="ANL25" s="305"/>
      <c r="ANM25" s="305"/>
      <c r="ANN25" s="305"/>
      <c r="ANO25" s="305"/>
      <c r="ANP25" s="305"/>
      <c r="ANQ25" s="305"/>
      <c r="ANR25" s="305"/>
      <c r="ANS25" s="305"/>
      <c r="ANT25" s="305"/>
      <c r="ANU25" s="305"/>
      <c r="ANV25" s="305"/>
      <c r="ANW25" s="305"/>
      <c r="ANX25" s="305"/>
      <c r="ANY25" s="305"/>
      <c r="ANZ25" s="305"/>
      <c r="AOA25" s="305"/>
      <c r="AOB25" s="305"/>
      <c r="AOC25" s="305"/>
      <c r="AOD25" s="305"/>
      <c r="AOE25" s="305"/>
      <c r="AOF25" s="305"/>
      <c r="AOG25" s="305"/>
      <c r="AOH25" s="305"/>
      <c r="AOI25" s="305"/>
      <c r="AOJ25" s="305"/>
      <c r="AOK25" s="305"/>
      <c r="AOL25" s="305"/>
      <c r="AOM25" s="305"/>
      <c r="AON25" s="305"/>
      <c r="AOO25" s="305"/>
      <c r="AOP25" s="305"/>
      <c r="AOQ25" s="305"/>
      <c r="AOR25" s="305"/>
      <c r="AOS25" s="305"/>
      <c r="AOT25" s="305"/>
      <c r="AOU25" s="305"/>
      <c r="AOV25" s="305"/>
      <c r="AOW25" s="305"/>
      <c r="AOX25" s="305"/>
      <c r="AOY25" s="305"/>
      <c r="AOZ25" s="305"/>
      <c r="APA25" s="305"/>
      <c r="APB25" s="305"/>
      <c r="APC25" s="305"/>
      <c r="APD25" s="305"/>
      <c r="APE25" s="305"/>
      <c r="APF25" s="305"/>
      <c r="APG25" s="305"/>
      <c r="APH25" s="305"/>
      <c r="API25" s="305"/>
      <c r="APJ25" s="305"/>
      <c r="APK25" s="305"/>
      <c r="APL25" s="305"/>
      <c r="APM25" s="305"/>
      <c r="APN25" s="305"/>
      <c r="APO25" s="305"/>
      <c r="APP25" s="305"/>
      <c r="APQ25" s="305"/>
      <c r="APR25" s="305"/>
      <c r="APS25" s="305"/>
      <c r="APT25" s="305"/>
      <c r="APU25" s="305"/>
      <c r="APV25" s="305"/>
      <c r="APW25" s="305"/>
      <c r="APX25" s="305"/>
      <c r="APY25" s="305"/>
      <c r="APZ25" s="305"/>
      <c r="AQA25" s="305"/>
      <c r="AQB25" s="305"/>
      <c r="AQC25" s="305"/>
      <c r="AQD25" s="305"/>
      <c r="AQE25" s="305"/>
      <c r="AQF25" s="305"/>
      <c r="AQG25" s="305"/>
      <c r="AQH25" s="305"/>
      <c r="AQI25" s="305"/>
      <c r="AQJ25" s="305"/>
      <c r="AQK25" s="305"/>
      <c r="AQL25" s="305"/>
      <c r="AQM25" s="305"/>
      <c r="AQN25" s="305"/>
      <c r="AQO25" s="305"/>
      <c r="AQP25" s="305"/>
      <c r="AQQ25" s="305"/>
      <c r="AQR25" s="305"/>
      <c r="AQS25" s="305"/>
      <c r="AQT25" s="305"/>
      <c r="AQU25" s="305"/>
      <c r="AQV25" s="305"/>
      <c r="AQW25" s="305"/>
      <c r="AQX25" s="305"/>
      <c r="AQY25" s="305"/>
      <c r="AQZ25" s="305"/>
      <c r="ARA25" s="305"/>
      <c r="ARB25" s="305"/>
      <c r="ARC25" s="305"/>
      <c r="ARD25" s="305"/>
      <c r="ARE25" s="305"/>
      <c r="ARF25" s="305"/>
      <c r="ARG25" s="305"/>
      <c r="ARH25" s="305"/>
      <c r="ARI25" s="305"/>
      <c r="ARJ25" s="305"/>
      <c r="ARK25" s="305"/>
      <c r="ARL25" s="305"/>
      <c r="ARM25" s="305"/>
      <c r="ARN25" s="305"/>
      <c r="ARO25" s="305"/>
      <c r="ARP25" s="305"/>
      <c r="ARQ25" s="305"/>
      <c r="ARR25" s="305"/>
      <c r="ARS25" s="305"/>
      <c r="ART25" s="305"/>
      <c r="ARU25" s="305"/>
      <c r="ARV25" s="305"/>
      <c r="ARW25" s="305"/>
      <c r="ARX25" s="305"/>
      <c r="ARY25" s="305"/>
      <c r="ARZ25" s="305"/>
      <c r="ASA25" s="305"/>
      <c r="ASB25" s="305"/>
      <c r="ASC25" s="305"/>
      <c r="ASD25" s="305"/>
      <c r="ASE25" s="305"/>
      <c r="ASF25" s="305"/>
      <c r="ASG25" s="305"/>
      <c r="ASH25" s="305"/>
      <c r="ASI25" s="305"/>
      <c r="ASJ25" s="305"/>
      <c r="ASK25" s="305"/>
      <c r="ASL25" s="305"/>
      <c r="ASM25" s="305"/>
      <c r="ASN25" s="305"/>
      <c r="ASO25" s="305"/>
      <c r="ASP25" s="305"/>
      <c r="ASQ25" s="305"/>
      <c r="ASR25" s="305"/>
      <c r="ASS25" s="305"/>
      <c r="AST25" s="305"/>
      <c r="ASU25" s="305"/>
      <c r="ASV25" s="305"/>
      <c r="ASW25" s="305"/>
      <c r="ASX25" s="305"/>
      <c r="ASY25" s="305"/>
      <c r="ASZ25" s="305"/>
      <c r="ATA25" s="305"/>
      <c r="ATB25" s="305"/>
      <c r="ATC25" s="305"/>
      <c r="ATD25" s="305"/>
      <c r="ATE25" s="305"/>
      <c r="ATF25" s="305"/>
      <c r="ATG25" s="305"/>
      <c r="ATH25" s="305"/>
      <c r="ATI25" s="305"/>
      <c r="ATJ25" s="305"/>
      <c r="ATK25" s="305"/>
      <c r="ATL25" s="305"/>
      <c r="ATM25" s="305"/>
      <c r="ATN25" s="305"/>
      <c r="ATO25" s="305"/>
      <c r="ATP25" s="305"/>
      <c r="ATQ25" s="305"/>
      <c r="ATR25" s="305"/>
      <c r="ATS25" s="305"/>
      <c r="ATT25" s="305"/>
      <c r="ATU25" s="305"/>
      <c r="ATV25" s="305"/>
      <c r="ATW25" s="305"/>
      <c r="ATX25" s="305"/>
      <c r="ATY25" s="305"/>
      <c r="ATZ25" s="305"/>
      <c r="AUA25" s="305"/>
      <c r="AUB25" s="305"/>
      <c r="AUC25" s="305"/>
      <c r="AUD25" s="305"/>
      <c r="AUE25" s="305"/>
      <c r="AUF25" s="305"/>
      <c r="AUG25" s="305"/>
      <c r="AUH25" s="305"/>
      <c r="AUI25" s="305"/>
      <c r="AUJ25" s="305"/>
      <c r="AUK25" s="305"/>
      <c r="AUL25" s="305"/>
      <c r="AUM25" s="305"/>
      <c r="AUN25" s="305"/>
      <c r="AUO25" s="305"/>
      <c r="AUP25" s="305"/>
      <c r="AUQ25" s="305"/>
      <c r="AUR25" s="305"/>
      <c r="AUS25" s="305"/>
      <c r="AUT25" s="305"/>
      <c r="AUU25" s="305"/>
      <c r="AUV25" s="305"/>
      <c r="AUW25" s="305"/>
      <c r="AUX25" s="305"/>
      <c r="AUY25" s="305"/>
      <c r="AUZ25" s="305"/>
      <c r="AVA25" s="305"/>
      <c r="AVB25" s="305"/>
      <c r="AVC25" s="305"/>
      <c r="AVD25" s="305"/>
      <c r="AVE25" s="305"/>
      <c r="AVF25" s="305"/>
      <c r="AVG25" s="305"/>
      <c r="AVH25" s="305"/>
      <c r="AVI25" s="305"/>
      <c r="AVJ25" s="305"/>
      <c r="AVK25" s="305"/>
      <c r="AVL25" s="305"/>
      <c r="AVM25" s="305"/>
      <c r="AVN25" s="305"/>
      <c r="AVO25" s="305"/>
      <c r="AVP25" s="305"/>
      <c r="AVQ25" s="305"/>
      <c r="AVR25" s="305"/>
      <c r="AVS25" s="305"/>
      <c r="AVT25" s="305"/>
      <c r="AVU25" s="305"/>
      <c r="AVV25" s="305"/>
      <c r="AVW25" s="305"/>
      <c r="AVX25" s="305"/>
      <c r="AVY25" s="305"/>
      <c r="AVZ25" s="305"/>
      <c r="AWA25" s="305"/>
      <c r="AWB25" s="305"/>
      <c r="AWC25" s="305"/>
      <c r="AWD25" s="305"/>
      <c r="AWE25" s="305"/>
      <c r="AWF25" s="305"/>
      <c r="AWG25" s="305"/>
      <c r="AWH25" s="305"/>
      <c r="AWI25" s="305"/>
      <c r="AWJ25" s="305"/>
      <c r="AWK25" s="305"/>
      <c r="AWL25" s="305"/>
      <c r="AWM25" s="305"/>
      <c r="AWN25" s="305"/>
      <c r="AWO25" s="305"/>
      <c r="AWP25" s="305"/>
      <c r="AWQ25" s="305"/>
      <c r="AWR25" s="305"/>
      <c r="AWS25" s="305"/>
      <c r="AWT25" s="305"/>
      <c r="AWU25" s="305"/>
      <c r="AWV25" s="305"/>
      <c r="AWW25" s="305"/>
      <c r="AWX25" s="305"/>
      <c r="AWY25" s="305"/>
      <c r="AWZ25" s="305"/>
      <c r="AXA25" s="305"/>
      <c r="AXB25" s="305"/>
      <c r="AXC25" s="305"/>
      <c r="AXD25" s="305"/>
      <c r="AXE25" s="305"/>
      <c r="AXF25" s="305"/>
      <c r="AXG25" s="305"/>
      <c r="AXH25" s="305"/>
      <c r="AXI25" s="305"/>
      <c r="AXJ25" s="305"/>
      <c r="AXK25" s="305"/>
      <c r="AXL25" s="305"/>
      <c r="AXM25" s="305"/>
      <c r="AXN25" s="305"/>
      <c r="AXO25" s="305"/>
      <c r="AXP25" s="305"/>
      <c r="AXQ25" s="305"/>
      <c r="AXR25" s="305"/>
      <c r="AXS25" s="305"/>
      <c r="AXT25" s="305"/>
      <c r="AXU25" s="305"/>
      <c r="AXV25" s="305"/>
      <c r="AXW25" s="305"/>
      <c r="AXX25" s="305"/>
      <c r="AXY25" s="305"/>
      <c r="AXZ25" s="305"/>
      <c r="AYA25" s="305"/>
      <c r="AYB25" s="305"/>
      <c r="AYC25" s="305"/>
      <c r="AYD25" s="305"/>
      <c r="AYE25" s="305"/>
      <c r="AYF25" s="305"/>
      <c r="AYG25" s="305"/>
      <c r="AYH25" s="305"/>
      <c r="AYI25" s="305"/>
      <c r="AYJ25" s="305"/>
      <c r="AYK25" s="305"/>
      <c r="AYL25" s="305"/>
      <c r="AYM25" s="305"/>
      <c r="AYN25" s="305"/>
      <c r="AYO25" s="305"/>
      <c r="AYP25" s="305"/>
      <c r="AYQ25" s="305"/>
      <c r="AYR25" s="305"/>
      <c r="AYS25" s="305"/>
      <c r="AYT25" s="305"/>
      <c r="AYU25" s="305"/>
      <c r="AYV25" s="305"/>
      <c r="AYW25" s="305"/>
      <c r="AYX25" s="305"/>
      <c r="AYY25" s="305"/>
      <c r="AYZ25" s="305"/>
      <c r="AZA25" s="305"/>
      <c r="AZB25" s="305"/>
      <c r="AZC25" s="305"/>
      <c r="AZD25" s="305"/>
      <c r="AZE25" s="305"/>
      <c r="AZF25" s="305"/>
      <c r="AZG25" s="305"/>
      <c r="AZH25" s="305"/>
      <c r="AZI25" s="305"/>
      <c r="AZJ25" s="305"/>
      <c r="AZK25" s="305"/>
      <c r="AZL25" s="305"/>
      <c r="AZM25" s="305"/>
      <c r="AZN25" s="305"/>
      <c r="AZO25" s="305"/>
      <c r="AZP25" s="305"/>
      <c r="AZQ25" s="305"/>
      <c r="AZR25" s="305"/>
      <c r="AZS25" s="305"/>
      <c r="AZT25" s="305"/>
      <c r="AZU25" s="305"/>
      <c r="AZV25" s="305"/>
      <c r="AZW25" s="305"/>
      <c r="AZX25" s="305"/>
      <c r="AZY25" s="305"/>
      <c r="AZZ25" s="305"/>
      <c r="BAA25" s="305"/>
      <c r="BAB25" s="305"/>
      <c r="BAC25" s="305"/>
      <c r="BAD25" s="305"/>
      <c r="BAE25" s="305"/>
      <c r="BAF25" s="305"/>
      <c r="BAG25" s="305"/>
      <c r="BAH25" s="305"/>
      <c r="BAI25" s="305"/>
      <c r="BAJ25" s="305"/>
      <c r="BAK25" s="305"/>
      <c r="BAL25" s="305"/>
      <c r="BAM25" s="305"/>
      <c r="BAN25" s="305"/>
      <c r="BAO25" s="305"/>
      <c r="BAP25" s="305"/>
      <c r="BAQ25" s="305"/>
      <c r="BAR25" s="305"/>
      <c r="BAS25" s="305"/>
      <c r="BAT25" s="305"/>
      <c r="BAU25" s="305"/>
      <c r="BAV25" s="305"/>
      <c r="BAW25" s="305"/>
      <c r="BAX25" s="305"/>
      <c r="BAY25" s="305"/>
      <c r="BAZ25" s="305"/>
      <c r="BBA25" s="305"/>
      <c r="BBB25" s="305"/>
      <c r="BBC25" s="305"/>
      <c r="BBD25" s="305"/>
      <c r="BBE25" s="305"/>
      <c r="BBF25" s="305"/>
      <c r="BBG25" s="305"/>
      <c r="BBH25" s="305"/>
      <c r="BBI25" s="305"/>
      <c r="BBJ25" s="305"/>
      <c r="BBK25" s="305"/>
      <c r="BBL25" s="305"/>
      <c r="BBM25" s="305"/>
      <c r="BBN25" s="305"/>
      <c r="BBO25" s="305"/>
      <c r="BBP25" s="305"/>
      <c r="BBQ25" s="305"/>
      <c r="BBR25" s="305"/>
      <c r="BBS25" s="305"/>
      <c r="BBT25" s="305"/>
      <c r="BBU25" s="305"/>
      <c r="BBV25" s="305"/>
      <c r="BBW25" s="305"/>
      <c r="BBX25" s="305"/>
      <c r="BBY25" s="305"/>
      <c r="BBZ25" s="305"/>
      <c r="BCA25" s="305"/>
      <c r="BCB25" s="305"/>
      <c r="BCC25" s="305"/>
      <c r="BCD25" s="305"/>
      <c r="BCE25" s="305"/>
      <c r="BCF25" s="305"/>
      <c r="BCG25" s="305"/>
      <c r="BCH25" s="305"/>
      <c r="BCI25" s="305"/>
      <c r="BCJ25" s="305"/>
      <c r="BCK25" s="305"/>
      <c r="BCL25" s="305"/>
      <c r="BCM25" s="305"/>
      <c r="BCN25" s="305"/>
      <c r="BCO25" s="305"/>
      <c r="BCP25" s="305"/>
      <c r="BCQ25" s="305"/>
      <c r="BCR25" s="305"/>
      <c r="BCS25" s="305"/>
      <c r="BCT25" s="305"/>
      <c r="BCU25" s="305"/>
      <c r="BCV25" s="305"/>
      <c r="BCW25" s="305"/>
      <c r="BCX25" s="305"/>
      <c r="BCY25" s="305"/>
      <c r="BCZ25" s="305"/>
      <c r="BDA25" s="305"/>
      <c r="BDB25" s="305"/>
      <c r="BDC25" s="305"/>
      <c r="BDD25" s="305"/>
      <c r="BDE25" s="305"/>
      <c r="BDF25" s="305"/>
      <c r="BDG25" s="305"/>
      <c r="BDH25" s="305"/>
      <c r="BDI25" s="305"/>
      <c r="BDJ25" s="305"/>
      <c r="BDK25" s="305"/>
      <c r="BDL25" s="305"/>
      <c r="BDM25" s="305"/>
      <c r="BDN25" s="305"/>
      <c r="BDO25" s="305"/>
      <c r="BDP25" s="305"/>
      <c r="BDQ25" s="305"/>
      <c r="BDR25" s="305"/>
      <c r="BDS25" s="305"/>
      <c r="BDT25" s="305"/>
      <c r="BDU25" s="305"/>
      <c r="BDV25" s="305"/>
      <c r="BDW25" s="305"/>
      <c r="BDX25" s="305"/>
      <c r="BDY25" s="305"/>
      <c r="BDZ25" s="305"/>
      <c r="BEA25" s="305"/>
      <c r="BEB25" s="305"/>
      <c r="BEC25" s="305"/>
      <c r="BED25" s="305"/>
      <c r="BEE25" s="305"/>
      <c r="BEF25" s="305"/>
      <c r="BEG25" s="305"/>
      <c r="BEH25" s="305"/>
      <c r="BEI25" s="305"/>
      <c r="BEJ25" s="305"/>
      <c r="BEK25" s="305"/>
      <c r="BEL25" s="305"/>
      <c r="BEM25" s="305"/>
      <c r="BEN25" s="305"/>
      <c r="BEO25" s="305"/>
      <c r="BEP25" s="305"/>
      <c r="BEQ25" s="305"/>
      <c r="BER25" s="305"/>
      <c r="BES25" s="305"/>
      <c r="BET25" s="305"/>
      <c r="BEU25" s="305"/>
      <c r="BEV25" s="305"/>
      <c r="BEW25" s="305"/>
      <c r="BEX25" s="305"/>
      <c r="BEY25" s="305"/>
      <c r="BEZ25" s="305"/>
      <c r="BFA25" s="305"/>
      <c r="BFB25" s="305"/>
      <c r="BFC25" s="305"/>
      <c r="BFD25" s="305"/>
      <c r="BFE25" s="305"/>
      <c r="BFF25" s="305"/>
      <c r="BFG25" s="305"/>
      <c r="BFH25" s="305"/>
      <c r="BFI25" s="305"/>
      <c r="BFJ25" s="305"/>
      <c r="BFK25" s="305"/>
      <c r="BFL25" s="305"/>
      <c r="BFM25" s="305"/>
      <c r="BFN25" s="305"/>
      <c r="BFO25" s="305"/>
      <c r="BFP25" s="305"/>
      <c r="BFQ25" s="305"/>
      <c r="BFR25" s="305"/>
      <c r="BFS25" s="305"/>
      <c r="BFT25" s="305"/>
      <c r="BFU25" s="305"/>
      <c r="BFV25" s="305"/>
      <c r="BFW25" s="305"/>
      <c r="BFX25" s="305"/>
      <c r="BFY25" s="305"/>
      <c r="BFZ25" s="305"/>
      <c r="BGA25" s="305"/>
      <c r="BGB25" s="305"/>
      <c r="BGC25" s="305"/>
      <c r="BGD25" s="305"/>
      <c r="BGE25" s="305"/>
      <c r="BGF25" s="305"/>
      <c r="BGG25" s="305"/>
      <c r="BGH25" s="305"/>
      <c r="BGI25" s="305"/>
      <c r="BGJ25" s="305"/>
      <c r="BGK25" s="305"/>
      <c r="BGL25" s="305"/>
      <c r="BGM25" s="305"/>
      <c r="BGN25" s="305"/>
      <c r="BGO25" s="305"/>
      <c r="BGP25" s="305"/>
      <c r="BGQ25" s="305"/>
      <c r="BGR25" s="305"/>
      <c r="BGS25" s="305"/>
      <c r="BGT25" s="305"/>
      <c r="BGU25" s="305"/>
      <c r="BGV25" s="305"/>
      <c r="BGW25" s="305"/>
      <c r="BGX25" s="305"/>
      <c r="BGY25" s="305"/>
      <c r="BGZ25" s="305"/>
      <c r="BHA25" s="305"/>
      <c r="BHB25" s="305"/>
      <c r="BHC25" s="305"/>
      <c r="BHD25" s="305"/>
      <c r="BHE25" s="305"/>
      <c r="BHF25" s="305"/>
      <c r="BHG25" s="305"/>
      <c r="BHH25" s="305"/>
      <c r="BHI25" s="305"/>
      <c r="BHJ25" s="305"/>
      <c r="BHK25" s="305"/>
      <c r="BHL25" s="305"/>
      <c r="BHM25" s="305"/>
      <c r="BHN25" s="305"/>
      <c r="BHO25" s="305"/>
      <c r="BHP25" s="305"/>
      <c r="BHQ25" s="305"/>
      <c r="BHR25" s="305"/>
      <c r="BHS25" s="305"/>
      <c r="BHT25" s="305"/>
      <c r="BHU25" s="305"/>
      <c r="BHV25" s="305"/>
      <c r="BHW25" s="305"/>
      <c r="BHX25" s="305"/>
      <c r="BHY25" s="305"/>
      <c r="BHZ25" s="305"/>
      <c r="BIA25" s="305"/>
      <c r="BIB25" s="305"/>
      <c r="BIC25" s="305"/>
      <c r="BID25" s="305"/>
      <c r="BIE25" s="305"/>
      <c r="BIF25" s="305"/>
      <c r="BIG25" s="305"/>
      <c r="BIH25" s="305"/>
      <c r="BII25" s="305"/>
      <c r="BIJ25" s="305"/>
      <c r="BIK25" s="305"/>
      <c r="BIL25" s="305"/>
      <c r="BIM25" s="305"/>
      <c r="BIN25" s="305"/>
      <c r="BIO25" s="305"/>
      <c r="BIP25" s="305"/>
      <c r="BIQ25" s="305"/>
      <c r="BIR25" s="305"/>
      <c r="BIS25" s="305"/>
      <c r="BIT25" s="305"/>
      <c r="BIU25" s="305"/>
      <c r="BIV25" s="305"/>
      <c r="BIW25" s="305"/>
      <c r="BIX25" s="305"/>
      <c r="BIY25" s="305"/>
      <c r="BIZ25" s="305"/>
      <c r="BJA25" s="305"/>
      <c r="BJB25" s="305"/>
      <c r="BJC25" s="305"/>
      <c r="BJD25" s="305"/>
      <c r="BJE25" s="305"/>
      <c r="BJF25" s="305"/>
      <c r="BJG25" s="305"/>
      <c r="BJH25" s="305"/>
      <c r="BJI25" s="305"/>
      <c r="BJJ25" s="305"/>
      <c r="BJK25" s="305"/>
      <c r="BJL25" s="305"/>
      <c r="BJM25" s="305"/>
      <c r="BJN25" s="305"/>
      <c r="BJO25" s="305"/>
      <c r="BJP25" s="305"/>
      <c r="BJQ25" s="305"/>
      <c r="BJR25" s="305"/>
      <c r="BJS25" s="305"/>
      <c r="BJT25" s="305"/>
      <c r="BJU25" s="305"/>
      <c r="BJV25" s="305"/>
      <c r="BJW25" s="305"/>
      <c r="BJX25" s="305"/>
      <c r="BJY25" s="305"/>
      <c r="BJZ25" s="305"/>
      <c r="BKA25" s="305"/>
      <c r="BKB25" s="305"/>
      <c r="BKC25" s="305"/>
      <c r="BKD25" s="305"/>
      <c r="BKE25" s="305"/>
      <c r="BKF25" s="305"/>
      <c r="BKG25" s="305"/>
      <c r="BKH25" s="305"/>
      <c r="BKI25" s="305"/>
      <c r="BKJ25" s="305"/>
      <c r="BKK25" s="305"/>
      <c r="BKL25" s="305"/>
      <c r="BKM25" s="305"/>
      <c r="BKN25" s="305"/>
      <c r="BKO25" s="305"/>
      <c r="BKP25" s="305"/>
      <c r="BKQ25" s="305"/>
      <c r="BKR25" s="305"/>
      <c r="BKS25" s="305"/>
      <c r="BKT25" s="305"/>
      <c r="BKU25" s="305"/>
      <c r="BKV25" s="305"/>
      <c r="BKW25" s="305"/>
      <c r="BKX25" s="305"/>
      <c r="BKY25" s="305"/>
      <c r="BKZ25" s="305"/>
      <c r="BLA25" s="305"/>
      <c r="BLB25" s="305"/>
      <c r="BLC25" s="305"/>
      <c r="BLD25" s="305"/>
      <c r="BLE25" s="305"/>
      <c r="BLF25" s="305"/>
      <c r="BLG25" s="305"/>
      <c r="BLH25" s="305"/>
      <c r="BLI25" s="305"/>
      <c r="BLJ25" s="305"/>
      <c r="BLK25" s="305"/>
      <c r="BLL25" s="305"/>
      <c r="BLM25" s="305"/>
      <c r="BLN25" s="305"/>
      <c r="BLO25" s="305"/>
      <c r="BLP25" s="305"/>
      <c r="BLQ25" s="305"/>
      <c r="BLR25" s="305"/>
      <c r="BLS25" s="305"/>
      <c r="BLT25" s="305"/>
      <c r="BLU25" s="305"/>
      <c r="BLV25" s="305"/>
      <c r="BLW25" s="305"/>
      <c r="BLX25" s="305"/>
      <c r="BLY25" s="305"/>
      <c r="BLZ25" s="305"/>
      <c r="BMA25" s="305"/>
      <c r="BMB25" s="305"/>
      <c r="BMC25" s="305"/>
      <c r="BMD25" s="305"/>
      <c r="BME25" s="305"/>
      <c r="BMF25" s="305"/>
      <c r="BMG25" s="305"/>
      <c r="BMH25" s="305"/>
      <c r="BMI25" s="305"/>
      <c r="BMJ25" s="305"/>
      <c r="BMK25" s="305"/>
      <c r="BML25" s="305"/>
      <c r="BMM25" s="305"/>
      <c r="BMN25" s="305"/>
      <c r="BMO25" s="305"/>
      <c r="BMP25" s="305"/>
      <c r="BMQ25" s="305"/>
      <c r="BMR25" s="305"/>
      <c r="BMS25" s="305"/>
      <c r="BMT25" s="305"/>
      <c r="BMU25" s="305"/>
      <c r="BMV25" s="305"/>
      <c r="BMW25" s="305"/>
      <c r="BMX25" s="305"/>
      <c r="BMY25" s="305"/>
      <c r="BMZ25" s="305"/>
      <c r="BNA25" s="305"/>
      <c r="BNB25" s="305"/>
      <c r="BNC25" s="305"/>
      <c r="BND25" s="305"/>
      <c r="BNE25" s="305"/>
      <c r="BNF25" s="305"/>
      <c r="BNG25" s="305"/>
      <c r="BNH25" s="305"/>
      <c r="BNI25" s="305"/>
      <c r="BNJ25" s="305"/>
      <c r="BNK25" s="305"/>
      <c r="BNL25" s="305"/>
      <c r="BNM25" s="305"/>
      <c r="BNN25" s="305"/>
      <c r="BNO25" s="305"/>
      <c r="BNP25" s="305"/>
      <c r="BNQ25" s="305"/>
      <c r="BNR25" s="305"/>
      <c r="BNS25" s="305"/>
      <c r="BNT25" s="305"/>
      <c r="BNU25" s="305"/>
      <c r="BNV25" s="305"/>
      <c r="BNW25" s="305"/>
      <c r="BNX25" s="305"/>
      <c r="BNY25" s="305"/>
      <c r="BNZ25" s="305"/>
      <c r="BOA25" s="305"/>
      <c r="BOB25" s="305"/>
      <c r="BOC25" s="305"/>
      <c r="BOD25" s="305"/>
      <c r="BOE25" s="305"/>
      <c r="BOF25" s="305"/>
      <c r="BOG25" s="305"/>
      <c r="BOH25" s="305"/>
      <c r="BOI25" s="305"/>
      <c r="BOJ25" s="305"/>
      <c r="BOK25" s="305"/>
      <c r="BOL25" s="305"/>
      <c r="BOM25" s="305"/>
      <c r="BON25" s="305"/>
      <c r="BOO25" s="305"/>
      <c r="BOP25" s="305"/>
      <c r="BOQ25" s="305"/>
      <c r="BOR25" s="305"/>
      <c r="BOS25" s="305"/>
      <c r="BOT25" s="305"/>
      <c r="BOU25" s="305"/>
      <c r="BOV25" s="305"/>
      <c r="BOW25" s="305"/>
      <c r="BOX25" s="305"/>
      <c r="BOY25" s="305"/>
      <c r="BOZ25" s="305"/>
      <c r="BPA25" s="305"/>
      <c r="BPB25" s="305"/>
      <c r="BPC25" s="305"/>
      <c r="BPD25" s="305"/>
      <c r="BPE25" s="305"/>
      <c r="BPF25" s="305"/>
      <c r="BPG25" s="305"/>
      <c r="BPH25" s="305"/>
      <c r="BPI25" s="305"/>
      <c r="BPJ25" s="305"/>
      <c r="BPK25" s="305"/>
      <c r="BPL25" s="305"/>
      <c r="BPM25" s="305"/>
      <c r="BPN25" s="305"/>
      <c r="BPO25" s="305"/>
      <c r="BPP25" s="305"/>
      <c r="BPQ25" s="305"/>
      <c r="BPR25" s="305"/>
      <c r="BPS25" s="305"/>
      <c r="BPT25" s="305"/>
      <c r="BPU25" s="305"/>
      <c r="BPV25" s="305"/>
      <c r="BPW25" s="305"/>
      <c r="BPX25" s="305"/>
      <c r="BPY25" s="305"/>
      <c r="BPZ25" s="305"/>
      <c r="BQA25" s="305"/>
      <c r="BQB25" s="305"/>
      <c r="BQC25" s="305"/>
      <c r="BQD25" s="305"/>
      <c r="BQE25" s="305"/>
      <c r="BQF25" s="305"/>
      <c r="BQG25" s="305"/>
      <c r="BQH25" s="305"/>
      <c r="BQI25" s="305"/>
      <c r="BQJ25" s="305"/>
      <c r="BQK25" s="305"/>
      <c r="BQL25" s="305"/>
      <c r="BQM25" s="305"/>
      <c r="BQN25" s="305"/>
      <c r="BQO25" s="305"/>
      <c r="BQP25" s="305"/>
      <c r="BQQ25" s="305"/>
      <c r="BQR25" s="305"/>
      <c r="BQS25" s="305"/>
      <c r="BQT25" s="305"/>
      <c r="BQU25" s="305"/>
      <c r="BQV25" s="305"/>
      <c r="BQW25" s="305"/>
      <c r="BQX25" s="305"/>
      <c r="BQY25" s="305"/>
      <c r="BQZ25" s="305"/>
      <c r="BRA25" s="305"/>
      <c r="BRB25" s="305"/>
      <c r="BRC25" s="305"/>
      <c r="BRD25" s="305"/>
      <c r="BRE25" s="305"/>
      <c r="BRF25" s="305"/>
      <c r="BRG25" s="305"/>
      <c r="BRH25" s="305"/>
      <c r="BRI25" s="305"/>
      <c r="BRJ25" s="305"/>
      <c r="BRK25" s="305"/>
      <c r="BRL25" s="305"/>
      <c r="BRM25" s="305"/>
      <c r="BRN25" s="305"/>
      <c r="BRO25" s="305"/>
      <c r="BRP25" s="305"/>
      <c r="BRQ25" s="305"/>
      <c r="BRR25" s="305"/>
      <c r="BRS25" s="305"/>
      <c r="BRT25" s="305"/>
      <c r="BRU25" s="305"/>
      <c r="BRV25" s="305"/>
      <c r="BRW25" s="305"/>
      <c r="BRX25" s="305"/>
      <c r="BRY25" s="305"/>
      <c r="BRZ25" s="305"/>
      <c r="BSA25" s="305"/>
      <c r="BSB25" s="305"/>
      <c r="BSC25" s="305"/>
      <c r="BSD25" s="305"/>
      <c r="BSE25" s="305"/>
      <c r="BSF25" s="305"/>
      <c r="BSG25" s="305"/>
      <c r="BSH25" s="305"/>
      <c r="BSI25" s="305"/>
      <c r="BSJ25" s="305"/>
      <c r="BSK25" s="305"/>
      <c r="BSL25" s="305"/>
      <c r="BSM25" s="305"/>
      <c r="BSN25" s="305"/>
      <c r="BSO25" s="305"/>
      <c r="BSP25" s="305"/>
      <c r="BSQ25" s="305"/>
      <c r="BSR25" s="305"/>
      <c r="BSS25" s="305"/>
      <c r="BST25" s="305"/>
      <c r="BSU25" s="305"/>
      <c r="BSV25" s="305"/>
      <c r="BSW25" s="305"/>
      <c r="BSX25" s="305"/>
      <c r="BSY25" s="305"/>
      <c r="BSZ25" s="305"/>
      <c r="BTA25" s="305"/>
      <c r="BTB25" s="305"/>
      <c r="BTC25" s="305"/>
      <c r="BTD25" s="305"/>
      <c r="BTE25" s="305"/>
      <c r="BTF25" s="305"/>
      <c r="BTG25" s="305"/>
      <c r="BTH25" s="305"/>
      <c r="BTI25" s="305"/>
      <c r="BTJ25" s="305"/>
      <c r="BTK25" s="305"/>
      <c r="BTL25" s="305"/>
      <c r="BTM25" s="305"/>
      <c r="BTN25" s="305"/>
      <c r="BTO25" s="305"/>
      <c r="BTP25" s="305"/>
      <c r="BTQ25" s="305"/>
      <c r="BTR25" s="305"/>
      <c r="BTS25" s="305"/>
      <c r="BTT25" s="305"/>
      <c r="BTU25" s="305"/>
      <c r="BTV25" s="305"/>
      <c r="BTW25" s="305"/>
      <c r="BTX25" s="305"/>
      <c r="BTY25" s="305"/>
      <c r="BTZ25" s="305"/>
      <c r="BUA25" s="305"/>
      <c r="BUB25" s="305"/>
      <c r="BUC25" s="305"/>
      <c r="BUD25" s="305"/>
      <c r="BUE25" s="305"/>
      <c r="BUF25" s="305"/>
      <c r="BUG25" s="305"/>
      <c r="BUH25" s="305"/>
      <c r="BUI25" s="305"/>
      <c r="BUJ25" s="305"/>
      <c r="BUK25" s="305"/>
      <c r="BUL25" s="305"/>
      <c r="BUM25" s="305"/>
      <c r="BUN25" s="305"/>
      <c r="BUO25" s="305"/>
      <c r="BUP25" s="305"/>
      <c r="BUQ25" s="305"/>
      <c r="BUR25" s="305"/>
      <c r="BUS25" s="305"/>
      <c r="BUT25" s="305"/>
      <c r="BUU25" s="305"/>
      <c r="BUV25" s="305"/>
      <c r="BUW25" s="305"/>
      <c r="BUX25" s="305"/>
      <c r="BUY25" s="305"/>
      <c r="BUZ25" s="305"/>
      <c r="BVA25" s="305"/>
      <c r="BVB25" s="305"/>
      <c r="BVC25" s="305"/>
      <c r="BVD25" s="305"/>
      <c r="BVE25" s="305"/>
      <c r="BVF25" s="305"/>
      <c r="BVG25" s="305"/>
      <c r="BVH25" s="305"/>
      <c r="BVI25" s="305"/>
      <c r="BVJ25" s="305"/>
      <c r="BVK25" s="305"/>
      <c r="BVL25" s="305"/>
      <c r="BVM25" s="305"/>
      <c r="BVN25" s="305"/>
      <c r="BVO25" s="305"/>
      <c r="BVP25" s="305"/>
      <c r="BVQ25" s="305"/>
      <c r="BVR25" s="305"/>
      <c r="BVS25" s="305"/>
      <c r="BVT25" s="305"/>
      <c r="BVU25" s="305"/>
      <c r="BVV25" s="305"/>
      <c r="BVW25" s="305"/>
      <c r="BVX25" s="305"/>
      <c r="BVY25" s="305"/>
      <c r="BVZ25" s="305"/>
      <c r="BWA25" s="305"/>
      <c r="BWB25" s="305"/>
      <c r="BWC25" s="305"/>
      <c r="BWD25" s="305"/>
      <c r="BWE25" s="305"/>
      <c r="BWF25" s="305"/>
      <c r="BWG25" s="305"/>
      <c r="BWH25" s="305"/>
      <c r="BWI25" s="305"/>
      <c r="BWJ25" s="305"/>
      <c r="BWK25" s="305"/>
      <c r="BWL25" s="305"/>
      <c r="BWM25" s="305"/>
      <c r="BWN25" s="305"/>
      <c r="BWO25" s="305"/>
      <c r="BWP25" s="305"/>
      <c r="BWQ25" s="305"/>
      <c r="BWR25" s="305"/>
      <c r="BWS25" s="305"/>
      <c r="BWT25" s="305"/>
      <c r="BWU25" s="305"/>
      <c r="BWV25" s="305"/>
      <c r="BWW25" s="305"/>
      <c r="BWX25" s="305"/>
      <c r="BWY25" s="305"/>
      <c r="BWZ25" s="305"/>
      <c r="BXA25" s="305"/>
      <c r="BXB25" s="305"/>
      <c r="BXC25" s="305"/>
      <c r="BXD25" s="305"/>
      <c r="BXE25" s="305"/>
      <c r="BXF25" s="305"/>
      <c r="BXG25" s="305"/>
      <c r="BXH25" s="305"/>
      <c r="BXI25" s="305"/>
      <c r="BXJ25" s="305"/>
      <c r="BXK25" s="305"/>
      <c r="BXL25" s="305"/>
      <c r="BXM25" s="305"/>
      <c r="BXN25" s="305"/>
      <c r="BXO25" s="305"/>
      <c r="BXP25" s="305"/>
      <c r="BXQ25" s="305"/>
      <c r="BXR25" s="305"/>
      <c r="BXS25" s="305"/>
      <c r="BXT25" s="305"/>
      <c r="BXU25" s="305"/>
      <c r="BXV25" s="305"/>
      <c r="BXW25" s="305"/>
      <c r="BXX25" s="305"/>
      <c r="BXY25" s="305"/>
      <c r="BXZ25" s="305"/>
      <c r="BYA25" s="305"/>
      <c r="BYB25" s="305"/>
      <c r="BYC25" s="305"/>
      <c r="BYD25" s="305"/>
      <c r="BYE25" s="305"/>
      <c r="BYF25" s="305"/>
      <c r="BYG25" s="305"/>
      <c r="BYH25" s="305"/>
      <c r="BYI25" s="305"/>
      <c r="BYJ25" s="305"/>
      <c r="BYK25" s="305"/>
      <c r="BYL25" s="305"/>
      <c r="BYM25" s="305"/>
      <c r="BYN25" s="305"/>
      <c r="BYO25" s="305"/>
      <c r="BYP25" s="305"/>
      <c r="BYQ25" s="305"/>
    </row>
    <row r="26" spans="1:2019" s="301" customFormat="1" ht="15" hidden="1" customHeight="1" x14ac:dyDescent="0.3">
      <c r="A26" s="631"/>
      <c r="B26" s="631"/>
      <c r="C26" s="631"/>
      <c r="D26" s="305"/>
      <c r="E26" s="631"/>
      <c r="F26" s="631"/>
      <c r="G26" s="282" t="s">
        <v>729</v>
      </c>
      <c r="H26" s="630">
        <v>0</v>
      </c>
      <c r="I26" s="311"/>
      <c r="J26" s="311"/>
      <c r="K26" s="303"/>
      <c r="L26" s="303"/>
      <c r="M26" s="303"/>
      <c r="N26" s="631"/>
      <c r="O26" s="282" t="s">
        <v>721</v>
      </c>
      <c r="P26" s="630">
        <v>-1</v>
      </c>
      <c r="Q26" s="631"/>
      <c r="R26" s="305"/>
      <c r="S26" s="305"/>
      <c r="T26" s="305"/>
      <c r="U26" s="305"/>
      <c r="V26" s="305"/>
      <c r="W26" s="305"/>
      <c r="X26" s="305"/>
      <c r="Y26" s="305"/>
      <c r="Z26" s="305"/>
      <c r="AA26" s="305"/>
      <c r="AB26" s="305"/>
      <c r="AC26" s="282" t="s">
        <v>739</v>
      </c>
      <c r="AD26" s="675"/>
      <c r="AE26" s="676"/>
      <c r="AF26" s="318"/>
      <c r="AG26" s="318"/>
      <c r="AH26" s="318"/>
      <c r="AI26" s="318"/>
      <c r="AJ26" s="318"/>
      <c r="AK26" s="318"/>
      <c r="AL26" s="631"/>
      <c r="AM26" s="631"/>
      <c r="AN26" s="631"/>
      <c r="AO26" s="631"/>
      <c r="AP26" s="631"/>
      <c r="AQ26" s="631"/>
      <c r="AR26" s="305"/>
      <c r="AS26" s="305"/>
      <c r="AT26" s="305"/>
      <c r="AU26" s="305"/>
      <c r="AV26" s="305"/>
      <c r="AW26" s="305"/>
      <c r="AX26" s="305"/>
      <c r="AY26" s="305"/>
      <c r="AZ26" s="305"/>
      <c r="BA26" s="305"/>
      <c r="BB26" s="305"/>
      <c r="BC26" s="305"/>
      <c r="BD26" s="305"/>
      <c r="BE26" s="305"/>
      <c r="BF26" s="305"/>
      <c r="BG26" s="305"/>
      <c r="BH26" s="305"/>
      <c r="BI26" s="305"/>
      <c r="BJ26" s="305"/>
      <c r="BK26" s="305"/>
      <c r="BL26" s="305"/>
      <c r="BM26" s="305"/>
      <c r="BN26" s="305"/>
      <c r="BO26" s="305"/>
      <c r="BP26" s="305"/>
      <c r="BQ26" s="305"/>
      <c r="BR26" s="305"/>
      <c r="BS26" s="305"/>
      <c r="BT26" s="305"/>
      <c r="BU26" s="305"/>
      <c r="BV26" s="305"/>
      <c r="BW26" s="305"/>
      <c r="BX26" s="305"/>
      <c r="BY26" s="305"/>
      <c r="BZ26" s="305"/>
      <c r="CA26" s="305"/>
      <c r="CB26" s="305"/>
      <c r="CC26" s="305"/>
      <c r="CD26" s="305"/>
      <c r="CE26" s="305"/>
      <c r="CF26" s="305"/>
      <c r="CG26" s="305"/>
      <c r="CH26" s="305"/>
      <c r="CI26" s="305"/>
      <c r="CJ26" s="305"/>
      <c r="CK26" s="305"/>
      <c r="CL26" s="305"/>
      <c r="CM26" s="305"/>
      <c r="CN26" s="305"/>
      <c r="CO26" s="305"/>
      <c r="CP26" s="305"/>
      <c r="CQ26" s="305"/>
      <c r="CR26" s="305"/>
      <c r="CS26" s="305"/>
      <c r="CT26" s="305"/>
      <c r="CU26" s="305"/>
      <c r="CV26" s="305"/>
      <c r="CW26" s="305"/>
      <c r="CX26" s="305"/>
      <c r="CY26" s="305"/>
      <c r="CZ26" s="305"/>
      <c r="DA26" s="305"/>
      <c r="DB26" s="305"/>
      <c r="DC26" s="305"/>
      <c r="DD26" s="305"/>
      <c r="DE26" s="305"/>
      <c r="DF26" s="305"/>
      <c r="DG26" s="305"/>
      <c r="DH26" s="305"/>
      <c r="DI26" s="305"/>
      <c r="DJ26" s="305"/>
      <c r="DK26" s="305"/>
      <c r="DL26" s="305"/>
      <c r="DM26" s="305"/>
      <c r="DN26" s="305"/>
      <c r="DO26" s="305"/>
      <c r="DP26" s="305"/>
      <c r="DQ26" s="305"/>
      <c r="DR26" s="305"/>
      <c r="DS26" s="305"/>
      <c r="DT26" s="305"/>
      <c r="DU26" s="305"/>
      <c r="DV26" s="305"/>
      <c r="DW26" s="305"/>
      <c r="DX26" s="305"/>
      <c r="DY26" s="305"/>
      <c r="DZ26" s="305"/>
      <c r="EA26" s="305"/>
      <c r="EB26" s="305"/>
      <c r="EC26" s="305"/>
      <c r="ED26" s="305"/>
      <c r="EE26" s="305"/>
      <c r="EF26" s="305"/>
      <c r="EG26" s="305"/>
      <c r="EH26" s="305"/>
      <c r="EI26" s="305"/>
      <c r="EJ26" s="305"/>
      <c r="EK26" s="305"/>
      <c r="EL26" s="305"/>
      <c r="EM26" s="305"/>
      <c r="EN26" s="305"/>
      <c r="EO26" s="305"/>
      <c r="EP26" s="305"/>
      <c r="EQ26" s="305"/>
      <c r="ER26" s="305"/>
      <c r="ES26" s="305"/>
      <c r="ET26" s="305"/>
      <c r="EU26" s="305"/>
      <c r="EV26" s="305"/>
      <c r="EW26" s="305"/>
      <c r="EX26" s="305"/>
      <c r="EY26" s="305"/>
      <c r="EZ26" s="305"/>
      <c r="FA26" s="305"/>
      <c r="FB26" s="305"/>
      <c r="FC26" s="305"/>
      <c r="FD26" s="305"/>
      <c r="FE26" s="305"/>
      <c r="FF26" s="305"/>
      <c r="FG26" s="305"/>
      <c r="FH26" s="305"/>
      <c r="FI26" s="305"/>
      <c r="FJ26" s="305"/>
      <c r="FK26" s="305"/>
      <c r="FL26" s="305"/>
      <c r="FM26" s="305"/>
      <c r="FN26" s="305"/>
      <c r="FO26" s="305"/>
      <c r="FP26" s="305"/>
      <c r="FQ26" s="305"/>
      <c r="FR26" s="305"/>
      <c r="FS26" s="305"/>
      <c r="FT26" s="305"/>
      <c r="FU26" s="305"/>
      <c r="FV26" s="305"/>
      <c r="FW26" s="305"/>
      <c r="FX26" s="305"/>
      <c r="FY26" s="305"/>
      <c r="FZ26" s="305"/>
      <c r="GA26" s="305"/>
      <c r="GB26" s="305"/>
      <c r="GC26" s="305"/>
      <c r="GD26" s="305"/>
      <c r="GE26" s="305"/>
      <c r="GF26" s="305"/>
      <c r="GG26" s="305"/>
      <c r="GH26" s="305"/>
      <c r="GI26" s="305"/>
      <c r="GJ26" s="305"/>
      <c r="GK26" s="305"/>
      <c r="GL26" s="305"/>
      <c r="GM26" s="305"/>
      <c r="GN26" s="305"/>
      <c r="GO26" s="305"/>
      <c r="GP26" s="305"/>
      <c r="GQ26" s="305"/>
      <c r="GR26" s="305"/>
      <c r="GS26" s="305"/>
      <c r="GT26" s="305"/>
      <c r="GU26" s="305"/>
      <c r="GV26" s="305"/>
      <c r="GW26" s="305"/>
      <c r="GX26" s="305"/>
      <c r="GY26" s="305"/>
      <c r="GZ26" s="305"/>
      <c r="HA26" s="305"/>
      <c r="HB26" s="305"/>
      <c r="HC26" s="305"/>
      <c r="HD26" s="305"/>
      <c r="HE26" s="305"/>
      <c r="HF26" s="305"/>
      <c r="HG26" s="305"/>
      <c r="HH26" s="305"/>
      <c r="HI26" s="305"/>
      <c r="HJ26" s="305"/>
      <c r="HK26" s="305"/>
      <c r="HL26" s="305"/>
      <c r="HM26" s="305"/>
      <c r="HN26" s="305"/>
      <c r="HO26" s="305"/>
      <c r="HP26" s="305"/>
      <c r="HQ26" s="305"/>
      <c r="HR26" s="305"/>
      <c r="HS26" s="305"/>
      <c r="HT26" s="305"/>
      <c r="HU26" s="305"/>
      <c r="HV26" s="305"/>
      <c r="HW26" s="305"/>
      <c r="HX26" s="305"/>
      <c r="HY26" s="305"/>
      <c r="HZ26" s="305"/>
      <c r="IA26" s="305"/>
      <c r="IB26" s="305"/>
      <c r="IC26" s="305"/>
      <c r="ID26" s="305"/>
      <c r="IE26" s="305"/>
      <c r="IF26" s="305"/>
      <c r="IG26" s="305"/>
      <c r="IH26" s="305"/>
      <c r="II26" s="305"/>
      <c r="IJ26" s="305"/>
      <c r="IK26" s="305"/>
      <c r="IL26" s="305"/>
      <c r="IM26" s="305"/>
      <c r="IN26" s="305"/>
      <c r="IO26" s="305"/>
      <c r="IP26" s="305"/>
      <c r="IQ26" s="305"/>
      <c r="IR26" s="305"/>
      <c r="IS26" s="305"/>
      <c r="IT26" s="305"/>
      <c r="IU26" s="305"/>
      <c r="IV26" s="305"/>
      <c r="IW26" s="305"/>
      <c r="IX26" s="305"/>
      <c r="IY26" s="305"/>
      <c r="IZ26" s="305"/>
      <c r="JA26" s="305"/>
      <c r="JB26" s="305"/>
      <c r="JC26" s="305"/>
      <c r="JD26" s="305"/>
      <c r="JE26" s="305"/>
      <c r="JF26" s="305"/>
      <c r="JG26" s="305"/>
      <c r="JH26" s="305"/>
      <c r="JI26" s="305"/>
      <c r="JJ26" s="305"/>
      <c r="JK26" s="305"/>
      <c r="JL26" s="305"/>
      <c r="JM26" s="305"/>
      <c r="JN26" s="305"/>
      <c r="JO26" s="305"/>
      <c r="JP26" s="305"/>
      <c r="JQ26" s="305"/>
      <c r="JR26" s="305"/>
      <c r="JS26" s="305"/>
      <c r="JT26" s="305"/>
      <c r="JU26" s="305"/>
      <c r="JV26" s="305"/>
      <c r="JW26" s="305"/>
      <c r="JX26" s="305"/>
      <c r="JY26" s="305"/>
      <c r="JZ26" s="305"/>
      <c r="KA26" s="305"/>
      <c r="KB26" s="305"/>
      <c r="KC26" s="305"/>
      <c r="KD26" s="305"/>
      <c r="KE26" s="305"/>
      <c r="KF26" s="305"/>
      <c r="KG26" s="305"/>
      <c r="KH26" s="305"/>
      <c r="KI26" s="305"/>
      <c r="KJ26" s="305"/>
      <c r="KK26" s="305"/>
      <c r="KL26" s="305"/>
      <c r="KM26" s="305"/>
      <c r="KN26" s="305"/>
      <c r="KO26" s="305"/>
      <c r="KP26" s="305"/>
      <c r="KQ26" s="305"/>
      <c r="KR26" s="305"/>
      <c r="KS26" s="305"/>
      <c r="KT26" s="305"/>
      <c r="KU26" s="305"/>
      <c r="KV26" s="305"/>
      <c r="KW26" s="305"/>
      <c r="KX26" s="305"/>
      <c r="KY26" s="305"/>
      <c r="KZ26" s="305"/>
      <c r="LA26" s="305"/>
      <c r="LB26" s="305"/>
      <c r="LC26" s="305"/>
      <c r="LD26" s="305"/>
      <c r="LE26" s="305"/>
      <c r="LF26" s="305"/>
      <c r="LG26" s="305"/>
      <c r="LH26" s="305"/>
      <c r="LI26" s="305"/>
      <c r="LJ26" s="305"/>
      <c r="LK26" s="305"/>
      <c r="LL26" s="305"/>
      <c r="LM26" s="305"/>
      <c r="LN26" s="305"/>
      <c r="LO26" s="305"/>
      <c r="LP26" s="305"/>
      <c r="LQ26" s="305"/>
      <c r="LR26" s="305"/>
      <c r="LS26" s="305"/>
      <c r="LT26" s="305"/>
      <c r="LU26" s="305"/>
      <c r="LV26" s="305"/>
      <c r="LW26" s="305"/>
      <c r="LX26" s="305"/>
      <c r="LY26" s="305"/>
      <c r="LZ26" s="305"/>
      <c r="MA26" s="305"/>
      <c r="MB26" s="305"/>
      <c r="MC26" s="305"/>
      <c r="MD26" s="305"/>
      <c r="ME26" s="305"/>
      <c r="MF26" s="305"/>
      <c r="MG26" s="305"/>
      <c r="MH26" s="305"/>
      <c r="MI26" s="305"/>
      <c r="MJ26" s="305"/>
      <c r="MK26" s="305"/>
      <c r="ML26" s="305"/>
      <c r="MM26" s="305"/>
      <c r="MN26" s="305"/>
      <c r="MO26" s="305"/>
      <c r="MP26" s="305"/>
      <c r="MQ26" s="305"/>
      <c r="MR26" s="305"/>
      <c r="MS26" s="305"/>
      <c r="MT26" s="305"/>
      <c r="MU26" s="305"/>
      <c r="MV26" s="305"/>
      <c r="MW26" s="305"/>
      <c r="MX26" s="305"/>
      <c r="MY26" s="305"/>
      <c r="MZ26" s="305"/>
      <c r="NA26" s="305"/>
      <c r="NB26" s="305"/>
      <c r="NC26" s="305"/>
      <c r="ND26" s="305"/>
      <c r="NE26" s="305"/>
      <c r="NF26" s="305"/>
      <c r="NG26" s="305"/>
      <c r="NH26" s="305"/>
      <c r="NI26" s="305"/>
      <c r="NJ26" s="305"/>
      <c r="NK26" s="305"/>
      <c r="NL26" s="305"/>
      <c r="NM26" s="305"/>
      <c r="NN26" s="305"/>
      <c r="NO26" s="305"/>
      <c r="NP26" s="305"/>
      <c r="NQ26" s="305"/>
      <c r="NR26" s="305"/>
      <c r="NS26" s="305"/>
      <c r="NT26" s="305"/>
      <c r="NU26" s="305"/>
      <c r="NV26" s="305"/>
      <c r="NW26" s="305"/>
      <c r="NX26" s="305"/>
      <c r="NY26" s="305"/>
      <c r="NZ26" s="305"/>
      <c r="OA26" s="305"/>
      <c r="OB26" s="305"/>
      <c r="OC26" s="305"/>
      <c r="OD26" s="305"/>
      <c r="OE26" s="305"/>
      <c r="OF26" s="305"/>
      <c r="OG26" s="305"/>
      <c r="OH26" s="305"/>
      <c r="OI26" s="305"/>
      <c r="OJ26" s="305"/>
      <c r="OK26" s="305"/>
      <c r="OL26" s="305"/>
      <c r="OM26" s="305"/>
      <c r="ON26" s="305"/>
      <c r="OO26" s="305"/>
      <c r="OP26" s="305"/>
      <c r="OQ26" s="305"/>
      <c r="OR26" s="305"/>
      <c r="OS26" s="305"/>
      <c r="OT26" s="305"/>
      <c r="OU26" s="305"/>
      <c r="OV26" s="305"/>
      <c r="OW26" s="305"/>
      <c r="OX26" s="305"/>
      <c r="OY26" s="305"/>
      <c r="OZ26" s="305"/>
      <c r="PA26" s="305"/>
      <c r="PB26" s="305"/>
      <c r="PC26" s="305"/>
      <c r="PD26" s="305"/>
      <c r="PE26" s="305"/>
      <c r="PF26" s="305"/>
      <c r="PG26" s="305"/>
      <c r="PH26" s="305"/>
      <c r="PI26" s="305"/>
      <c r="PJ26" s="305"/>
      <c r="PK26" s="305"/>
      <c r="PL26" s="305"/>
      <c r="PM26" s="305"/>
      <c r="PN26" s="305"/>
      <c r="PO26" s="305"/>
      <c r="PP26" s="305"/>
      <c r="PQ26" s="305"/>
      <c r="PR26" s="305"/>
      <c r="PS26" s="305"/>
      <c r="PT26" s="305"/>
      <c r="PU26" s="305"/>
      <c r="PV26" s="305"/>
      <c r="PW26" s="305"/>
      <c r="PX26" s="305"/>
      <c r="PY26" s="305"/>
      <c r="PZ26" s="305"/>
      <c r="QA26" s="305"/>
      <c r="QB26" s="305"/>
      <c r="QC26" s="305"/>
      <c r="QD26" s="305"/>
      <c r="QE26" s="305"/>
      <c r="QF26" s="305"/>
      <c r="QG26" s="305"/>
      <c r="QH26" s="305"/>
      <c r="QI26" s="305"/>
      <c r="QJ26" s="305"/>
      <c r="QK26" s="305"/>
      <c r="QL26" s="305"/>
      <c r="QM26" s="305"/>
      <c r="QN26" s="305"/>
      <c r="QO26" s="305"/>
      <c r="QP26" s="305"/>
      <c r="QQ26" s="305"/>
      <c r="QR26" s="305"/>
      <c r="QS26" s="305"/>
      <c r="QT26" s="305"/>
      <c r="QU26" s="305"/>
      <c r="QV26" s="305"/>
      <c r="QW26" s="305"/>
      <c r="QX26" s="305"/>
      <c r="QY26" s="305"/>
      <c r="QZ26" s="305"/>
      <c r="RA26" s="305"/>
      <c r="RB26" s="305"/>
      <c r="RC26" s="305"/>
      <c r="RD26" s="305"/>
      <c r="RE26" s="305"/>
      <c r="RF26" s="305"/>
      <c r="RG26" s="305"/>
      <c r="RH26" s="305"/>
      <c r="RI26" s="305"/>
      <c r="RJ26" s="305"/>
      <c r="RK26" s="305"/>
      <c r="RL26" s="305"/>
      <c r="RM26" s="305"/>
      <c r="RN26" s="305"/>
      <c r="RO26" s="305"/>
      <c r="RP26" s="305"/>
      <c r="RQ26" s="305"/>
      <c r="RR26" s="305"/>
      <c r="RS26" s="305"/>
      <c r="RT26" s="305"/>
      <c r="RU26" s="305"/>
      <c r="RV26" s="305"/>
      <c r="RW26" s="305"/>
      <c r="RX26" s="305"/>
      <c r="RY26" s="305"/>
      <c r="RZ26" s="305"/>
      <c r="SA26" s="305"/>
      <c r="SB26" s="305"/>
      <c r="SC26" s="305"/>
      <c r="SD26" s="305"/>
      <c r="SE26" s="305"/>
      <c r="SF26" s="305"/>
      <c r="SG26" s="305"/>
      <c r="SH26" s="305"/>
      <c r="SI26" s="305"/>
      <c r="SJ26" s="305"/>
      <c r="SK26" s="305"/>
      <c r="SL26" s="305"/>
      <c r="SM26" s="305"/>
      <c r="SN26" s="305"/>
      <c r="SO26" s="305"/>
      <c r="SP26" s="305"/>
      <c r="SQ26" s="305"/>
      <c r="SR26" s="305"/>
      <c r="SS26" s="305"/>
      <c r="ST26" s="305"/>
      <c r="SU26" s="305"/>
      <c r="SV26" s="305"/>
      <c r="SW26" s="305"/>
      <c r="SX26" s="305"/>
      <c r="SY26" s="305"/>
      <c r="SZ26" s="305"/>
      <c r="TA26" s="305"/>
      <c r="TB26" s="305"/>
      <c r="TC26" s="305"/>
      <c r="TD26" s="305"/>
      <c r="TE26" s="305"/>
      <c r="TF26" s="305"/>
      <c r="TG26" s="305"/>
      <c r="TH26" s="305"/>
      <c r="TI26" s="305"/>
      <c r="TJ26" s="305"/>
      <c r="TK26" s="305"/>
      <c r="TL26" s="305"/>
      <c r="TM26" s="305"/>
      <c r="TN26" s="305"/>
      <c r="TO26" s="305"/>
      <c r="TP26" s="305"/>
      <c r="TQ26" s="305"/>
      <c r="TR26" s="305"/>
      <c r="TS26" s="305"/>
      <c r="TT26" s="305"/>
      <c r="TU26" s="305"/>
      <c r="TV26" s="305"/>
      <c r="TW26" s="305"/>
      <c r="TX26" s="305"/>
      <c r="TY26" s="305"/>
      <c r="TZ26" s="305"/>
      <c r="UA26" s="305"/>
      <c r="UB26" s="305"/>
      <c r="UC26" s="305"/>
      <c r="UD26" s="305"/>
      <c r="UE26" s="305"/>
      <c r="UF26" s="305"/>
      <c r="UG26" s="305"/>
      <c r="UH26" s="305"/>
      <c r="UI26" s="305"/>
      <c r="UJ26" s="305"/>
      <c r="UK26" s="305"/>
      <c r="UL26" s="305"/>
      <c r="UM26" s="305"/>
      <c r="UN26" s="305"/>
      <c r="UO26" s="305"/>
      <c r="UP26" s="305"/>
      <c r="UQ26" s="305"/>
      <c r="UR26" s="305"/>
      <c r="US26" s="305"/>
      <c r="UT26" s="305"/>
      <c r="UU26" s="305"/>
      <c r="UV26" s="305"/>
      <c r="UW26" s="305"/>
      <c r="UX26" s="305"/>
      <c r="UY26" s="305"/>
      <c r="UZ26" s="305"/>
      <c r="VA26" s="305"/>
      <c r="VB26" s="305"/>
      <c r="VC26" s="305"/>
      <c r="VD26" s="305"/>
      <c r="VE26" s="305"/>
      <c r="VF26" s="305"/>
      <c r="VG26" s="305"/>
      <c r="VH26" s="305"/>
      <c r="VI26" s="305"/>
      <c r="VJ26" s="305"/>
      <c r="VK26" s="305"/>
      <c r="VL26" s="305"/>
      <c r="VM26" s="305"/>
      <c r="VN26" s="305"/>
      <c r="VO26" s="305"/>
      <c r="VP26" s="305"/>
      <c r="VQ26" s="305"/>
      <c r="VR26" s="305"/>
      <c r="VS26" s="305"/>
      <c r="VT26" s="305"/>
      <c r="VU26" s="305"/>
      <c r="VV26" s="305"/>
      <c r="VW26" s="305"/>
      <c r="VX26" s="305"/>
      <c r="VY26" s="305"/>
      <c r="VZ26" s="305"/>
      <c r="WA26" s="305"/>
      <c r="WB26" s="305"/>
      <c r="WC26" s="305"/>
      <c r="WD26" s="305"/>
      <c r="WE26" s="305"/>
      <c r="WF26" s="305"/>
      <c r="WG26" s="305"/>
      <c r="WH26" s="305"/>
      <c r="WI26" s="305"/>
      <c r="WJ26" s="305"/>
      <c r="WK26" s="305"/>
      <c r="WL26" s="305"/>
      <c r="WM26" s="305"/>
      <c r="WN26" s="305"/>
      <c r="WO26" s="305"/>
      <c r="WP26" s="305"/>
      <c r="WQ26" s="305"/>
      <c r="WR26" s="305"/>
      <c r="WS26" s="305"/>
      <c r="WT26" s="305"/>
      <c r="WU26" s="305"/>
      <c r="WV26" s="305"/>
      <c r="WW26" s="305"/>
      <c r="WX26" s="305"/>
      <c r="WY26" s="305"/>
      <c r="WZ26" s="305"/>
      <c r="XA26" s="305"/>
      <c r="XB26" s="305"/>
      <c r="XC26" s="305"/>
      <c r="XD26" s="305"/>
      <c r="XE26" s="305"/>
      <c r="XF26" s="305"/>
      <c r="XG26" s="305"/>
      <c r="XH26" s="305"/>
      <c r="XI26" s="305"/>
      <c r="XJ26" s="305"/>
      <c r="XK26" s="305"/>
      <c r="XL26" s="305"/>
      <c r="XM26" s="305"/>
      <c r="XN26" s="305"/>
      <c r="XO26" s="305"/>
      <c r="XP26" s="305"/>
      <c r="XQ26" s="305"/>
      <c r="XR26" s="305"/>
      <c r="XS26" s="305"/>
      <c r="XT26" s="305"/>
      <c r="XU26" s="305"/>
      <c r="XV26" s="305"/>
      <c r="XW26" s="305"/>
      <c r="XX26" s="305"/>
      <c r="XY26" s="305"/>
      <c r="XZ26" s="305"/>
      <c r="YA26" s="305"/>
      <c r="YB26" s="305"/>
      <c r="YC26" s="305"/>
      <c r="YD26" s="305"/>
      <c r="YE26" s="305"/>
      <c r="YF26" s="305"/>
      <c r="YG26" s="305"/>
      <c r="YH26" s="305"/>
      <c r="YI26" s="305"/>
      <c r="YJ26" s="305"/>
      <c r="YK26" s="305"/>
      <c r="YL26" s="305"/>
      <c r="YM26" s="305"/>
      <c r="YN26" s="305"/>
      <c r="YO26" s="305"/>
      <c r="YP26" s="305"/>
      <c r="YQ26" s="305"/>
      <c r="YR26" s="305"/>
      <c r="YS26" s="305"/>
      <c r="YT26" s="305"/>
      <c r="YU26" s="305"/>
      <c r="YV26" s="305"/>
      <c r="YW26" s="305"/>
      <c r="YX26" s="305"/>
      <c r="YY26" s="305"/>
      <c r="YZ26" s="305"/>
      <c r="ZA26" s="305"/>
      <c r="ZB26" s="305"/>
      <c r="ZC26" s="305"/>
      <c r="ZD26" s="305"/>
      <c r="ZE26" s="305"/>
      <c r="ZF26" s="305"/>
      <c r="ZG26" s="305"/>
      <c r="ZH26" s="305"/>
      <c r="ZI26" s="305"/>
      <c r="ZJ26" s="305"/>
      <c r="ZK26" s="305"/>
      <c r="ZL26" s="305"/>
      <c r="ZM26" s="305"/>
      <c r="ZN26" s="305"/>
      <c r="ZO26" s="305"/>
      <c r="ZP26" s="305"/>
      <c r="ZQ26" s="305"/>
      <c r="ZR26" s="305"/>
      <c r="ZS26" s="305"/>
      <c r="ZT26" s="305"/>
      <c r="ZU26" s="305"/>
      <c r="ZV26" s="305"/>
      <c r="ZW26" s="305"/>
      <c r="ZX26" s="305"/>
      <c r="ZY26" s="305"/>
      <c r="ZZ26" s="305"/>
      <c r="AAA26" s="305"/>
      <c r="AAB26" s="305"/>
      <c r="AAC26" s="305"/>
      <c r="AAD26" s="305"/>
      <c r="AAE26" s="305"/>
      <c r="AAF26" s="305"/>
      <c r="AAG26" s="305"/>
      <c r="AAH26" s="305"/>
      <c r="AAI26" s="305"/>
      <c r="AAJ26" s="305"/>
      <c r="AAK26" s="305"/>
      <c r="AAL26" s="305"/>
      <c r="AAM26" s="305"/>
      <c r="AAN26" s="305"/>
      <c r="AAO26" s="305"/>
      <c r="AAP26" s="305"/>
      <c r="AAQ26" s="305"/>
      <c r="AAR26" s="305"/>
      <c r="AAS26" s="305"/>
      <c r="AAT26" s="305"/>
      <c r="AAU26" s="305"/>
      <c r="AAV26" s="305"/>
      <c r="AAW26" s="305"/>
      <c r="AAX26" s="305"/>
      <c r="AAY26" s="305"/>
      <c r="AAZ26" s="305"/>
      <c r="ABA26" s="305"/>
      <c r="ABB26" s="305"/>
      <c r="ABC26" s="305"/>
      <c r="ABD26" s="305"/>
      <c r="ABE26" s="305"/>
      <c r="ABF26" s="305"/>
      <c r="ABG26" s="305"/>
      <c r="ABH26" s="305"/>
      <c r="ABI26" s="305"/>
      <c r="ABJ26" s="305"/>
      <c r="ABK26" s="305"/>
      <c r="ABL26" s="305"/>
      <c r="ABM26" s="305"/>
      <c r="ABN26" s="305"/>
      <c r="ABO26" s="305"/>
      <c r="ABP26" s="305"/>
      <c r="ABQ26" s="305"/>
      <c r="ABR26" s="305"/>
      <c r="ABS26" s="305"/>
      <c r="ABT26" s="305"/>
      <c r="ABU26" s="305"/>
      <c r="ABV26" s="305"/>
      <c r="ABW26" s="305"/>
      <c r="ABX26" s="305"/>
      <c r="ABY26" s="305"/>
      <c r="ABZ26" s="305"/>
      <c r="ACA26" s="305"/>
      <c r="ACB26" s="305"/>
      <c r="ACC26" s="305"/>
      <c r="ACD26" s="305"/>
      <c r="ACE26" s="305"/>
      <c r="ACF26" s="305"/>
      <c r="ACG26" s="305"/>
      <c r="ACH26" s="305"/>
      <c r="ACI26" s="305"/>
      <c r="ACJ26" s="305"/>
      <c r="ACK26" s="305"/>
      <c r="ACL26" s="305"/>
      <c r="ACM26" s="305"/>
      <c r="ACN26" s="305"/>
      <c r="ACO26" s="305"/>
      <c r="ACP26" s="305"/>
      <c r="ACQ26" s="305"/>
      <c r="ACR26" s="305"/>
      <c r="ACS26" s="305"/>
      <c r="ACT26" s="305"/>
      <c r="ACU26" s="305"/>
      <c r="ACV26" s="305"/>
      <c r="ACW26" s="305"/>
      <c r="ACX26" s="305"/>
      <c r="ACY26" s="305"/>
      <c r="ACZ26" s="305"/>
      <c r="ADA26" s="305"/>
      <c r="ADB26" s="305"/>
      <c r="ADC26" s="305"/>
      <c r="ADD26" s="305"/>
      <c r="ADE26" s="305"/>
      <c r="ADF26" s="305"/>
      <c r="ADG26" s="305"/>
      <c r="ADH26" s="305"/>
      <c r="ADI26" s="305"/>
      <c r="ADJ26" s="305"/>
      <c r="ADK26" s="305"/>
      <c r="ADL26" s="305"/>
      <c r="ADM26" s="305"/>
      <c r="ADN26" s="305"/>
      <c r="ADO26" s="305"/>
      <c r="ADP26" s="305"/>
      <c r="ADQ26" s="305"/>
      <c r="ADR26" s="305"/>
      <c r="ADS26" s="305"/>
      <c r="ADT26" s="305"/>
      <c r="ADU26" s="305"/>
      <c r="ADV26" s="305"/>
      <c r="ADW26" s="305"/>
      <c r="ADX26" s="305"/>
      <c r="ADY26" s="305"/>
      <c r="ADZ26" s="305"/>
      <c r="AEA26" s="305"/>
      <c r="AEB26" s="305"/>
      <c r="AEC26" s="305"/>
      <c r="AED26" s="305"/>
      <c r="AEE26" s="305"/>
      <c r="AEF26" s="305"/>
      <c r="AEG26" s="305"/>
      <c r="AEH26" s="305"/>
      <c r="AEI26" s="305"/>
      <c r="AEJ26" s="305"/>
      <c r="AEK26" s="305"/>
      <c r="AEL26" s="305"/>
      <c r="AEM26" s="305"/>
      <c r="AEN26" s="305"/>
      <c r="AEO26" s="305"/>
      <c r="AEP26" s="305"/>
      <c r="AEQ26" s="305"/>
      <c r="AER26" s="305"/>
      <c r="AES26" s="305"/>
      <c r="AET26" s="305"/>
      <c r="AEU26" s="305"/>
      <c r="AEV26" s="305"/>
      <c r="AEW26" s="305"/>
      <c r="AEX26" s="305"/>
      <c r="AEY26" s="305"/>
      <c r="AEZ26" s="305"/>
      <c r="AFA26" s="305"/>
      <c r="AFB26" s="305"/>
      <c r="AFC26" s="305"/>
      <c r="AFD26" s="305"/>
      <c r="AFE26" s="305"/>
      <c r="AFF26" s="305"/>
      <c r="AFG26" s="305"/>
      <c r="AFH26" s="305"/>
      <c r="AFI26" s="305"/>
      <c r="AFJ26" s="305"/>
      <c r="AFK26" s="305"/>
      <c r="AFL26" s="305"/>
      <c r="AFM26" s="305"/>
      <c r="AFN26" s="305"/>
      <c r="AFO26" s="305"/>
      <c r="AFP26" s="305"/>
      <c r="AFQ26" s="305"/>
      <c r="AFR26" s="305"/>
      <c r="AFS26" s="305"/>
      <c r="AFT26" s="305"/>
      <c r="AFU26" s="305"/>
      <c r="AFV26" s="305"/>
      <c r="AFW26" s="305"/>
      <c r="AFX26" s="305"/>
      <c r="AFY26" s="305"/>
      <c r="AFZ26" s="305"/>
      <c r="AGA26" s="305"/>
      <c r="AGB26" s="305"/>
      <c r="AGC26" s="305"/>
      <c r="AGD26" s="305"/>
      <c r="AGE26" s="305"/>
      <c r="AGF26" s="305"/>
      <c r="AGG26" s="305"/>
      <c r="AGH26" s="305"/>
      <c r="AGI26" s="305"/>
      <c r="AGJ26" s="305"/>
      <c r="AGK26" s="305"/>
      <c r="AGL26" s="305"/>
      <c r="AGM26" s="305"/>
      <c r="AGN26" s="305"/>
      <c r="AGO26" s="305"/>
      <c r="AGP26" s="305"/>
      <c r="AGQ26" s="305"/>
      <c r="AGR26" s="305"/>
      <c r="AGS26" s="305"/>
      <c r="AGT26" s="305"/>
      <c r="AGU26" s="305"/>
      <c r="AGV26" s="305"/>
      <c r="AGW26" s="305"/>
      <c r="AGX26" s="305"/>
      <c r="AGY26" s="305"/>
      <c r="AGZ26" s="305"/>
      <c r="AHA26" s="305"/>
      <c r="AHB26" s="305"/>
      <c r="AHC26" s="305"/>
      <c r="AHD26" s="305"/>
      <c r="AHE26" s="305"/>
      <c r="AHF26" s="305"/>
      <c r="AHG26" s="305"/>
      <c r="AHH26" s="305"/>
      <c r="AHI26" s="305"/>
      <c r="AHJ26" s="305"/>
      <c r="AHK26" s="305"/>
      <c r="AHL26" s="305"/>
      <c r="AHM26" s="305"/>
      <c r="AHN26" s="305"/>
      <c r="AHO26" s="305"/>
      <c r="AHP26" s="305"/>
      <c r="AHQ26" s="305"/>
      <c r="AHR26" s="305"/>
      <c r="AHS26" s="305"/>
      <c r="AHT26" s="305"/>
      <c r="AHU26" s="305"/>
      <c r="AHV26" s="305"/>
      <c r="AHW26" s="305"/>
      <c r="AHX26" s="305"/>
      <c r="AHY26" s="305"/>
      <c r="AHZ26" s="305"/>
      <c r="AIA26" s="305"/>
      <c r="AIB26" s="305"/>
      <c r="AIC26" s="305"/>
      <c r="AID26" s="305"/>
      <c r="AIE26" s="305"/>
      <c r="AIF26" s="305"/>
      <c r="AIG26" s="305"/>
      <c r="AIH26" s="305"/>
      <c r="AII26" s="305"/>
      <c r="AIJ26" s="305"/>
      <c r="AIK26" s="305"/>
      <c r="AIL26" s="305"/>
      <c r="AIM26" s="305"/>
      <c r="AIN26" s="305"/>
      <c r="AIO26" s="305"/>
      <c r="AIP26" s="305"/>
      <c r="AIQ26" s="305"/>
      <c r="AIR26" s="305"/>
      <c r="AIS26" s="305"/>
      <c r="AIT26" s="305"/>
      <c r="AIU26" s="305"/>
      <c r="AIV26" s="305"/>
      <c r="AIW26" s="305"/>
      <c r="AIX26" s="305"/>
      <c r="AIY26" s="305"/>
      <c r="AIZ26" s="305"/>
      <c r="AJA26" s="305"/>
      <c r="AJB26" s="305"/>
      <c r="AJC26" s="305"/>
      <c r="AJD26" s="305"/>
      <c r="AJE26" s="305"/>
      <c r="AJF26" s="305"/>
      <c r="AJG26" s="305"/>
      <c r="AJH26" s="305"/>
      <c r="AJI26" s="305"/>
      <c r="AJJ26" s="305"/>
      <c r="AJK26" s="305"/>
      <c r="AJL26" s="305"/>
      <c r="AJM26" s="305"/>
      <c r="AJN26" s="305"/>
      <c r="AJO26" s="305"/>
      <c r="AJP26" s="305"/>
      <c r="AJQ26" s="305"/>
      <c r="AJR26" s="305"/>
      <c r="AJS26" s="305"/>
      <c r="AJT26" s="305"/>
      <c r="AJU26" s="305"/>
      <c r="AJV26" s="305"/>
      <c r="AJW26" s="305"/>
      <c r="AJX26" s="305"/>
      <c r="AJY26" s="305"/>
      <c r="AJZ26" s="305"/>
      <c r="AKA26" s="305"/>
      <c r="AKB26" s="305"/>
      <c r="AKC26" s="305"/>
      <c r="AKD26" s="305"/>
      <c r="AKE26" s="305"/>
      <c r="AKF26" s="305"/>
      <c r="AKG26" s="305"/>
      <c r="AKH26" s="305"/>
      <c r="AKI26" s="305"/>
      <c r="AKJ26" s="305"/>
      <c r="AKK26" s="305"/>
      <c r="AKL26" s="305"/>
      <c r="AKM26" s="305"/>
      <c r="AKN26" s="305"/>
      <c r="AKO26" s="305"/>
      <c r="AKP26" s="305"/>
      <c r="AKQ26" s="305"/>
      <c r="AKR26" s="305"/>
      <c r="AKS26" s="305"/>
      <c r="AKT26" s="305"/>
      <c r="AKU26" s="305"/>
      <c r="AKV26" s="305"/>
      <c r="AKW26" s="305"/>
      <c r="AKX26" s="305"/>
      <c r="AKY26" s="305"/>
      <c r="AKZ26" s="305"/>
      <c r="ALA26" s="305"/>
      <c r="ALB26" s="305"/>
      <c r="ALC26" s="305"/>
      <c r="ALD26" s="305"/>
      <c r="ALE26" s="305"/>
      <c r="ALF26" s="305"/>
      <c r="ALG26" s="305"/>
      <c r="ALH26" s="305"/>
      <c r="ALI26" s="305"/>
      <c r="ALJ26" s="305"/>
      <c r="ALK26" s="305"/>
      <c r="ALL26" s="305"/>
      <c r="ALM26" s="305"/>
      <c r="ALN26" s="305"/>
      <c r="ALO26" s="305"/>
      <c r="ALP26" s="305"/>
      <c r="ALQ26" s="305"/>
      <c r="ALR26" s="305"/>
      <c r="ALS26" s="305"/>
      <c r="ALT26" s="305"/>
      <c r="ALU26" s="305"/>
      <c r="ALV26" s="305"/>
      <c r="ALW26" s="305"/>
      <c r="ALX26" s="305"/>
      <c r="ALY26" s="305"/>
      <c r="ALZ26" s="305"/>
      <c r="AMA26" s="305"/>
      <c r="AMB26" s="305"/>
      <c r="AMC26" s="305"/>
      <c r="AMD26" s="305"/>
      <c r="AME26" s="305"/>
      <c r="AMF26" s="305"/>
      <c r="AMG26" s="305"/>
      <c r="AMH26" s="305"/>
      <c r="AMI26" s="305"/>
      <c r="AMJ26" s="305"/>
      <c r="AMK26" s="305"/>
      <c r="AML26" s="305"/>
      <c r="AMM26" s="305"/>
      <c r="AMN26" s="305"/>
      <c r="AMO26" s="305"/>
      <c r="AMP26" s="305"/>
      <c r="AMQ26" s="305"/>
      <c r="AMR26" s="305"/>
      <c r="AMS26" s="305"/>
      <c r="AMT26" s="305"/>
      <c r="AMU26" s="305"/>
      <c r="AMV26" s="305"/>
      <c r="AMW26" s="305"/>
      <c r="AMX26" s="305"/>
      <c r="AMY26" s="305"/>
      <c r="AMZ26" s="305"/>
      <c r="ANA26" s="305"/>
      <c r="ANB26" s="305"/>
      <c r="ANC26" s="305"/>
      <c r="AND26" s="305"/>
      <c r="ANE26" s="305"/>
      <c r="ANF26" s="305"/>
      <c r="ANG26" s="305"/>
      <c r="ANH26" s="305"/>
      <c r="ANI26" s="305"/>
      <c r="ANJ26" s="305"/>
      <c r="ANK26" s="305"/>
      <c r="ANL26" s="305"/>
      <c r="ANM26" s="305"/>
      <c r="ANN26" s="305"/>
      <c r="ANO26" s="305"/>
      <c r="ANP26" s="305"/>
      <c r="ANQ26" s="305"/>
      <c r="ANR26" s="305"/>
      <c r="ANS26" s="305"/>
      <c r="ANT26" s="305"/>
      <c r="ANU26" s="305"/>
      <c r="ANV26" s="305"/>
      <c r="ANW26" s="305"/>
      <c r="ANX26" s="305"/>
      <c r="ANY26" s="305"/>
      <c r="ANZ26" s="305"/>
      <c r="AOA26" s="305"/>
      <c r="AOB26" s="305"/>
      <c r="AOC26" s="305"/>
      <c r="AOD26" s="305"/>
      <c r="AOE26" s="305"/>
      <c r="AOF26" s="305"/>
      <c r="AOG26" s="305"/>
      <c r="AOH26" s="305"/>
      <c r="AOI26" s="305"/>
      <c r="AOJ26" s="305"/>
      <c r="AOK26" s="305"/>
      <c r="AOL26" s="305"/>
      <c r="AOM26" s="305"/>
      <c r="AON26" s="305"/>
      <c r="AOO26" s="305"/>
      <c r="AOP26" s="305"/>
      <c r="AOQ26" s="305"/>
      <c r="AOR26" s="305"/>
      <c r="AOS26" s="305"/>
      <c r="AOT26" s="305"/>
      <c r="AOU26" s="305"/>
      <c r="AOV26" s="305"/>
      <c r="AOW26" s="305"/>
      <c r="AOX26" s="305"/>
      <c r="AOY26" s="305"/>
      <c r="AOZ26" s="305"/>
      <c r="APA26" s="305"/>
      <c r="APB26" s="305"/>
      <c r="APC26" s="305"/>
      <c r="APD26" s="305"/>
      <c r="APE26" s="305"/>
      <c r="APF26" s="305"/>
      <c r="APG26" s="305"/>
      <c r="APH26" s="305"/>
      <c r="API26" s="305"/>
      <c r="APJ26" s="305"/>
      <c r="APK26" s="305"/>
      <c r="APL26" s="305"/>
      <c r="APM26" s="305"/>
      <c r="APN26" s="305"/>
      <c r="APO26" s="305"/>
      <c r="APP26" s="305"/>
      <c r="APQ26" s="305"/>
      <c r="APR26" s="305"/>
      <c r="APS26" s="305"/>
      <c r="APT26" s="305"/>
      <c r="APU26" s="305"/>
      <c r="APV26" s="305"/>
      <c r="APW26" s="305"/>
      <c r="APX26" s="305"/>
      <c r="APY26" s="305"/>
      <c r="APZ26" s="305"/>
      <c r="AQA26" s="305"/>
      <c r="AQB26" s="305"/>
      <c r="AQC26" s="305"/>
      <c r="AQD26" s="305"/>
      <c r="AQE26" s="305"/>
      <c r="AQF26" s="305"/>
      <c r="AQG26" s="305"/>
      <c r="AQH26" s="305"/>
      <c r="AQI26" s="305"/>
      <c r="AQJ26" s="305"/>
      <c r="AQK26" s="305"/>
      <c r="AQL26" s="305"/>
      <c r="AQM26" s="305"/>
      <c r="AQN26" s="305"/>
      <c r="AQO26" s="305"/>
      <c r="AQP26" s="305"/>
      <c r="AQQ26" s="305"/>
      <c r="AQR26" s="305"/>
      <c r="AQS26" s="305"/>
      <c r="AQT26" s="305"/>
      <c r="AQU26" s="305"/>
      <c r="AQV26" s="305"/>
      <c r="AQW26" s="305"/>
      <c r="AQX26" s="305"/>
      <c r="AQY26" s="305"/>
      <c r="AQZ26" s="305"/>
      <c r="ARA26" s="305"/>
      <c r="ARB26" s="305"/>
      <c r="ARC26" s="305"/>
      <c r="ARD26" s="305"/>
      <c r="ARE26" s="305"/>
      <c r="ARF26" s="305"/>
      <c r="ARG26" s="305"/>
      <c r="ARH26" s="305"/>
      <c r="ARI26" s="305"/>
      <c r="ARJ26" s="305"/>
      <c r="ARK26" s="305"/>
      <c r="ARL26" s="305"/>
      <c r="ARM26" s="305"/>
      <c r="ARN26" s="305"/>
      <c r="ARO26" s="305"/>
      <c r="ARP26" s="305"/>
      <c r="ARQ26" s="305"/>
      <c r="ARR26" s="305"/>
      <c r="ARS26" s="305"/>
      <c r="ART26" s="305"/>
      <c r="ARU26" s="305"/>
      <c r="ARV26" s="305"/>
      <c r="ARW26" s="305"/>
      <c r="ARX26" s="305"/>
      <c r="ARY26" s="305"/>
      <c r="ARZ26" s="305"/>
      <c r="ASA26" s="305"/>
      <c r="ASB26" s="305"/>
      <c r="ASC26" s="305"/>
      <c r="ASD26" s="305"/>
      <c r="ASE26" s="305"/>
      <c r="ASF26" s="305"/>
      <c r="ASG26" s="305"/>
      <c r="ASH26" s="305"/>
      <c r="ASI26" s="305"/>
      <c r="ASJ26" s="305"/>
      <c r="ASK26" s="305"/>
      <c r="ASL26" s="305"/>
      <c r="ASM26" s="305"/>
      <c r="ASN26" s="305"/>
      <c r="ASO26" s="305"/>
      <c r="ASP26" s="305"/>
      <c r="ASQ26" s="305"/>
      <c r="ASR26" s="305"/>
      <c r="ASS26" s="305"/>
      <c r="AST26" s="305"/>
      <c r="ASU26" s="305"/>
      <c r="ASV26" s="305"/>
      <c r="ASW26" s="305"/>
      <c r="ASX26" s="305"/>
      <c r="ASY26" s="305"/>
      <c r="ASZ26" s="305"/>
      <c r="ATA26" s="305"/>
      <c r="ATB26" s="305"/>
      <c r="ATC26" s="305"/>
      <c r="ATD26" s="305"/>
      <c r="ATE26" s="305"/>
      <c r="ATF26" s="305"/>
      <c r="ATG26" s="305"/>
      <c r="ATH26" s="305"/>
      <c r="ATI26" s="305"/>
      <c r="ATJ26" s="305"/>
      <c r="ATK26" s="305"/>
      <c r="ATL26" s="305"/>
      <c r="ATM26" s="305"/>
      <c r="ATN26" s="305"/>
      <c r="ATO26" s="305"/>
      <c r="ATP26" s="305"/>
      <c r="ATQ26" s="305"/>
      <c r="ATR26" s="305"/>
      <c r="ATS26" s="305"/>
      <c r="ATT26" s="305"/>
      <c r="ATU26" s="305"/>
      <c r="ATV26" s="305"/>
      <c r="ATW26" s="305"/>
      <c r="ATX26" s="305"/>
      <c r="ATY26" s="305"/>
      <c r="ATZ26" s="305"/>
      <c r="AUA26" s="305"/>
      <c r="AUB26" s="305"/>
      <c r="AUC26" s="305"/>
      <c r="AUD26" s="305"/>
      <c r="AUE26" s="305"/>
      <c r="AUF26" s="305"/>
      <c r="AUG26" s="305"/>
      <c r="AUH26" s="305"/>
      <c r="AUI26" s="305"/>
      <c r="AUJ26" s="305"/>
      <c r="AUK26" s="305"/>
      <c r="AUL26" s="305"/>
      <c r="AUM26" s="305"/>
      <c r="AUN26" s="305"/>
      <c r="AUO26" s="305"/>
      <c r="AUP26" s="305"/>
      <c r="AUQ26" s="305"/>
      <c r="AUR26" s="305"/>
      <c r="AUS26" s="305"/>
      <c r="AUT26" s="305"/>
      <c r="AUU26" s="305"/>
      <c r="AUV26" s="305"/>
      <c r="AUW26" s="305"/>
      <c r="AUX26" s="305"/>
      <c r="AUY26" s="305"/>
      <c r="AUZ26" s="305"/>
      <c r="AVA26" s="305"/>
      <c r="AVB26" s="305"/>
      <c r="AVC26" s="305"/>
      <c r="AVD26" s="305"/>
      <c r="AVE26" s="305"/>
      <c r="AVF26" s="305"/>
      <c r="AVG26" s="305"/>
      <c r="AVH26" s="305"/>
      <c r="AVI26" s="305"/>
      <c r="AVJ26" s="305"/>
      <c r="AVK26" s="305"/>
      <c r="AVL26" s="305"/>
      <c r="AVM26" s="305"/>
      <c r="AVN26" s="305"/>
      <c r="AVO26" s="305"/>
      <c r="AVP26" s="305"/>
      <c r="AVQ26" s="305"/>
      <c r="AVR26" s="305"/>
      <c r="AVS26" s="305"/>
      <c r="AVT26" s="305"/>
      <c r="AVU26" s="305"/>
      <c r="AVV26" s="305"/>
      <c r="AVW26" s="305"/>
      <c r="AVX26" s="305"/>
      <c r="AVY26" s="305"/>
      <c r="AVZ26" s="305"/>
      <c r="AWA26" s="305"/>
      <c r="AWB26" s="305"/>
      <c r="AWC26" s="305"/>
      <c r="AWD26" s="305"/>
      <c r="AWE26" s="305"/>
      <c r="AWF26" s="305"/>
      <c r="AWG26" s="305"/>
      <c r="AWH26" s="305"/>
      <c r="AWI26" s="305"/>
      <c r="AWJ26" s="305"/>
      <c r="AWK26" s="305"/>
      <c r="AWL26" s="305"/>
      <c r="AWM26" s="305"/>
      <c r="AWN26" s="305"/>
      <c r="AWO26" s="305"/>
      <c r="AWP26" s="305"/>
      <c r="AWQ26" s="305"/>
      <c r="AWR26" s="305"/>
      <c r="AWS26" s="305"/>
      <c r="AWT26" s="305"/>
      <c r="AWU26" s="305"/>
      <c r="AWV26" s="305"/>
      <c r="AWW26" s="305"/>
      <c r="AWX26" s="305"/>
      <c r="AWY26" s="305"/>
      <c r="AWZ26" s="305"/>
      <c r="AXA26" s="305"/>
      <c r="AXB26" s="305"/>
      <c r="AXC26" s="305"/>
      <c r="AXD26" s="305"/>
      <c r="AXE26" s="305"/>
      <c r="AXF26" s="305"/>
      <c r="AXG26" s="305"/>
      <c r="AXH26" s="305"/>
      <c r="AXI26" s="305"/>
      <c r="AXJ26" s="305"/>
      <c r="AXK26" s="305"/>
      <c r="AXL26" s="305"/>
      <c r="AXM26" s="305"/>
      <c r="AXN26" s="305"/>
      <c r="AXO26" s="305"/>
      <c r="AXP26" s="305"/>
      <c r="AXQ26" s="305"/>
      <c r="AXR26" s="305"/>
      <c r="AXS26" s="305"/>
      <c r="AXT26" s="305"/>
      <c r="AXU26" s="305"/>
      <c r="AXV26" s="305"/>
      <c r="AXW26" s="305"/>
      <c r="AXX26" s="305"/>
      <c r="AXY26" s="305"/>
      <c r="AXZ26" s="305"/>
      <c r="AYA26" s="305"/>
      <c r="AYB26" s="305"/>
      <c r="AYC26" s="305"/>
      <c r="AYD26" s="305"/>
      <c r="AYE26" s="305"/>
      <c r="AYF26" s="305"/>
      <c r="AYG26" s="305"/>
      <c r="AYH26" s="305"/>
      <c r="AYI26" s="305"/>
      <c r="AYJ26" s="305"/>
      <c r="AYK26" s="305"/>
      <c r="AYL26" s="305"/>
      <c r="AYM26" s="305"/>
      <c r="AYN26" s="305"/>
      <c r="AYO26" s="305"/>
      <c r="AYP26" s="305"/>
      <c r="AYQ26" s="305"/>
      <c r="AYR26" s="305"/>
      <c r="AYS26" s="305"/>
      <c r="AYT26" s="305"/>
      <c r="AYU26" s="305"/>
      <c r="AYV26" s="305"/>
      <c r="AYW26" s="305"/>
      <c r="AYX26" s="305"/>
      <c r="AYY26" s="305"/>
      <c r="AYZ26" s="305"/>
      <c r="AZA26" s="305"/>
      <c r="AZB26" s="305"/>
      <c r="AZC26" s="305"/>
      <c r="AZD26" s="305"/>
      <c r="AZE26" s="305"/>
      <c r="AZF26" s="305"/>
      <c r="AZG26" s="305"/>
      <c r="AZH26" s="305"/>
      <c r="AZI26" s="305"/>
      <c r="AZJ26" s="305"/>
      <c r="AZK26" s="305"/>
      <c r="AZL26" s="305"/>
      <c r="AZM26" s="305"/>
      <c r="AZN26" s="305"/>
      <c r="AZO26" s="305"/>
      <c r="AZP26" s="305"/>
      <c r="AZQ26" s="305"/>
      <c r="AZR26" s="305"/>
      <c r="AZS26" s="305"/>
      <c r="AZT26" s="305"/>
      <c r="AZU26" s="305"/>
      <c r="AZV26" s="305"/>
      <c r="AZW26" s="305"/>
      <c r="AZX26" s="305"/>
      <c r="AZY26" s="305"/>
      <c r="AZZ26" s="305"/>
      <c r="BAA26" s="305"/>
      <c r="BAB26" s="305"/>
      <c r="BAC26" s="305"/>
      <c r="BAD26" s="305"/>
      <c r="BAE26" s="305"/>
      <c r="BAF26" s="305"/>
      <c r="BAG26" s="305"/>
      <c r="BAH26" s="305"/>
      <c r="BAI26" s="305"/>
      <c r="BAJ26" s="305"/>
      <c r="BAK26" s="305"/>
      <c r="BAL26" s="305"/>
      <c r="BAM26" s="305"/>
      <c r="BAN26" s="305"/>
      <c r="BAO26" s="305"/>
      <c r="BAP26" s="305"/>
      <c r="BAQ26" s="305"/>
      <c r="BAR26" s="305"/>
      <c r="BAS26" s="305"/>
      <c r="BAT26" s="305"/>
      <c r="BAU26" s="305"/>
      <c r="BAV26" s="305"/>
      <c r="BAW26" s="305"/>
      <c r="BAX26" s="305"/>
      <c r="BAY26" s="305"/>
      <c r="BAZ26" s="305"/>
      <c r="BBA26" s="305"/>
      <c r="BBB26" s="305"/>
      <c r="BBC26" s="305"/>
      <c r="BBD26" s="305"/>
      <c r="BBE26" s="305"/>
      <c r="BBF26" s="305"/>
      <c r="BBG26" s="305"/>
      <c r="BBH26" s="305"/>
      <c r="BBI26" s="305"/>
      <c r="BBJ26" s="305"/>
      <c r="BBK26" s="305"/>
      <c r="BBL26" s="305"/>
      <c r="BBM26" s="305"/>
      <c r="BBN26" s="305"/>
      <c r="BBO26" s="305"/>
      <c r="BBP26" s="305"/>
      <c r="BBQ26" s="305"/>
      <c r="BBR26" s="305"/>
      <c r="BBS26" s="305"/>
      <c r="BBT26" s="305"/>
      <c r="BBU26" s="305"/>
      <c r="BBV26" s="305"/>
      <c r="BBW26" s="305"/>
      <c r="BBX26" s="305"/>
      <c r="BBY26" s="305"/>
      <c r="BBZ26" s="305"/>
      <c r="BCA26" s="305"/>
      <c r="BCB26" s="305"/>
      <c r="BCC26" s="305"/>
      <c r="BCD26" s="305"/>
      <c r="BCE26" s="305"/>
      <c r="BCF26" s="305"/>
      <c r="BCG26" s="305"/>
      <c r="BCH26" s="305"/>
      <c r="BCI26" s="305"/>
      <c r="BCJ26" s="305"/>
      <c r="BCK26" s="305"/>
      <c r="BCL26" s="305"/>
      <c r="BCM26" s="305"/>
      <c r="BCN26" s="305"/>
      <c r="BCO26" s="305"/>
      <c r="BCP26" s="305"/>
      <c r="BCQ26" s="305"/>
      <c r="BCR26" s="305"/>
      <c r="BCS26" s="305"/>
      <c r="BCT26" s="305"/>
      <c r="BCU26" s="305"/>
      <c r="BCV26" s="305"/>
      <c r="BCW26" s="305"/>
      <c r="BCX26" s="305"/>
      <c r="BCY26" s="305"/>
      <c r="BCZ26" s="305"/>
      <c r="BDA26" s="305"/>
      <c r="BDB26" s="305"/>
      <c r="BDC26" s="305"/>
      <c r="BDD26" s="305"/>
      <c r="BDE26" s="305"/>
      <c r="BDF26" s="305"/>
      <c r="BDG26" s="305"/>
      <c r="BDH26" s="305"/>
      <c r="BDI26" s="305"/>
      <c r="BDJ26" s="305"/>
      <c r="BDK26" s="305"/>
      <c r="BDL26" s="305"/>
      <c r="BDM26" s="305"/>
      <c r="BDN26" s="305"/>
      <c r="BDO26" s="305"/>
      <c r="BDP26" s="305"/>
      <c r="BDQ26" s="305"/>
      <c r="BDR26" s="305"/>
      <c r="BDS26" s="305"/>
      <c r="BDT26" s="305"/>
      <c r="BDU26" s="305"/>
      <c r="BDV26" s="305"/>
      <c r="BDW26" s="305"/>
      <c r="BDX26" s="305"/>
      <c r="BDY26" s="305"/>
      <c r="BDZ26" s="305"/>
      <c r="BEA26" s="305"/>
      <c r="BEB26" s="305"/>
      <c r="BEC26" s="305"/>
      <c r="BED26" s="305"/>
      <c r="BEE26" s="305"/>
      <c r="BEF26" s="305"/>
      <c r="BEG26" s="305"/>
      <c r="BEH26" s="305"/>
      <c r="BEI26" s="305"/>
      <c r="BEJ26" s="305"/>
      <c r="BEK26" s="305"/>
      <c r="BEL26" s="305"/>
      <c r="BEM26" s="305"/>
      <c r="BEN26" s="305"/>
      <c r="BEO26" s="305"/>
      <c r="BEP26" s="305"/>
      <c r="BEQ26" s="305"/>
      <c r="BER26" s="305"/>
      <c r="BES26" s="305"/>
      <c r="BET26" s="305"/>
      <c r="BEU26" s="305"/>
      <c r="BEV26" s="305"/>
      <c r="BEW26" s="305"/>
      <c r="BEX26" s="305"/>
      <c r="BEY26" s="305"/>
      <c r="BEZ26" s="305"/>
      <c r="BFA26" s="305"/>
      <c r="BFB26" s="305"/>
      <c r="BFC26" s="305"/>
      <c r="BFD26" s="305"/>
      <c r="BFE26" s="305"/>
      <c r="BFF26" s="305"/>
      <c r="BFG26" s="305"/>
      <c r="BFH26" s="305"/>
      <c r="BFI26" s="305"/>
      <c r="BFJ26" s="305"/>
      <c r="BFK26" s="305"/>
      <c r="BFL26" s="305"/>
      <c r="BFM26" s="305"/>
      <c r="BFN26" s="305"/>
      <c r="BFO26" s="305"/>
      <c r="BFP26" s="305"/>
      <c r="BFQ26" s="305"/>
      <c r="BFR26" s="305"/>
      <c r="BFS26" s="305"/>
      <c r="BFT26" s="305"/>
      <c r="BFU26" s="305"/>
      <c r="BFV26" s="305"/>
      <c r="BFW26" s="305"/>
      <c r="BFX26" s="305"/>
      <c r="BFY26" s="305"/>
      <c r="BFZ26" s="305"/>
      <c r="BGA26" s="305"/>
      <c r="BGB26" s="305"/>
      <c r="BGC26" s="305"/>
      <c r="BGD26" s="305"/>
      <c r="BGE26" s="305"/>
      <c r="BGF26" s="305"/>
      <c r="BGG26" s="305"/>
      <c r="BGH26" s="305"/>
      <c r="BGI26" s="305"/>
      <c r="BGJ26" s="305"/>
      <c r="BGK26" s="305"/>
      <c r="BGL26" s="305"/>
      <c r="BGM26" s="305"/>
      <c r="BGN26" s="305"/>
      <c r="BGO26" s="305"/>
      <c r="BGP26" s="305"/>
      <c r="BGQ26" s="305"/>
      <c r="BGR26" s="305"/>
      <c r="BGS26" s="305"/>
      <c r="BGT26" s="305"/>
      <c r="BGU26" s="305"/>
      <c r="BGV26" s="305"/>
      <c r="BGW26" s="305"/>
      <c r="BGX26" s="305"/>
      <c r="BGY26" s="305"/>
      <c r="BGZ26" s="305"/>
      <c r="BHA26" s="305"/>
      <c r="BHB26" s="305"/>
      <c r="BHC26" s="305"/>
      <c r="BHD26" s="305"/>
      <c r="BHE26" s="305"/>
      <c r="BHF26" s="305"/>
      <c r="BHG26" s="305"/>
      <c r="BHH26" s="305"/>
      <c r="BHI26" s="305"/>
      <c r="BHJ26" s="305"/>
      <c r="BHK26" s="305"/>
      <c r="BHL26" s="305"/>
      <c r="BHM26" s="305"/>
      <c r="BHN26" s="305"/>
      <c r="BHO26" s="305"/>
      <c r="BHP26" s="305"/>
      <c r="BHQ26" s="305"/>
      <c r="BHR26" s="305"/>
      <c r="BHS26" s="305"/>
      <c r="BHT26" s="305"/>
      <c r="BHU26" s="305"/>
      <c r="BHV26" s="305"/>
      <c r="BHW26" s="305"/>
      <c r="BHX26" s="305"/>
      <c r="BHY26" s="305"/>
      <c r="BHZ26" s="305"/>
      <c r="BIA26" s="305"/>
      <c r="BIB26" s="305"/>
      <c r="BIC26" s="305"/>
      <c r="BID26" s="305"/>
      <c r="BIE26" s="305"/>
      <c r="BIF26" s="305"/>
      <c r="BIG26" s="305"/>
      <c r="BIH26" s="305"/>
      <c r="BII26" s="305"/>
      <c r="BIJ26" s="305"/>
      <c r="BIK26" s="305"/>
      <c r="BIL26" s="305"/>
      <c r="BIM26" s="305"/>
      <c r="BIN26" s="305"/>
      <c r="BIO26" s="305"/>
      <c r="BIP26" s="305"/>
      <c r="BIQ26" s="305"/>
      <c r="BIR26" s="305"/>
      <c r="BIS26" s="305"/>
      <c r="BIT26" s="305"/>
      <c r="BIU26" s="305"/>
      <c r="BIV26" s="305"/>
      <c r="BIW26" s="305"/>
      <c r="BIX26" s="305"/>
      <c r="BIY26" s="305"/>
      <c r="BIZ26" s="305"/>
      <c r="BJA26" s="305"/>
      <c r="BJB26" s="305"/>
      <c r="BJC26" s="305"/>
      <c r="BJD26" s="305"/>
      <c r="BJE26" s="305"/>
      <c r="BJF26" s="305"/>
      <c r="BJG26" s="305"/>
      <c r="BJH26" s="305"/>
      <c r="BJI26" s="305"/>
      <c r="BJJ26" s="305"/>
      <c r="BJK26" s="305"/>
      <c r="BJL26" s="305"/>
      <c r="BJM26" s="305"/>
      <c r="BJN26" s="305"/>
      <c r="BJO26" s="305"/>
      <c r="BJP26" s="305"/>
      <c r="BJQ26" s="305"/>
      <c r="BJR26" s="305"/>
      <c r="BJS26" s="305"/>
      <c r="BJT26" s="305"/>
      <c r="BJU26" s="305"/>
      <c r="BJV26" s="305"/>
      <c r="BJW26" s="305"/>
      <c r="BJX26" s="305"/>
      <c r="BJY26" s="305"/>
      <c r="BJZ26" s="305"/>
      <c r="BKA26" s="305"/>
      <c r="BKB26" s="305"/>
      <c r="BKC26" s="305"/>
      <c r="BKD26" s="305"/>
      <c r="BKE26" s="305"/>
      <c r="BKF26" s="305"/>
      <c r="BKG26" s="305"/>
      <c r="BKH26" s="305"/>
      <c r="BKI26" s="305"/>
      <c r="BKJ26" s="305"/>
      <c r="BKK26" s="305"/>
      <c r="BKL26" s="305"/>
      <c r="BKM26" s="305"/>
      <c r="BKN26" s="305"/>
      <c r="BKO26" s="305"/>
      <c r="BKP26" s="305"/>
      <c r="BKQ26" s="305"/>
      <c r="BKR26" s="305"/>
      <c r="BKS26" s="305"/>
      <c r="BKT26" s="305"/>
      <c r="BKU26" s="305"/>
      <c r="BKV26" s="305"/>
      <c r="BKW26" s="305"/>
      <c r="BKX26" s="305"/>
      <c r="BKY26" s="305"/>
      <c r="BKZ26" s="305"/>
      <c r="BLA26" s="305"/>
      <c r="BLB26" s="305"/>
      <c r="BLC26" s="305"/>
      <c r="BLD26" s="305"/>
      <c r="BLE26" s="305"/>
      <c r="BLF26" s="305"/>
      <c r="BLG26" s="305"/>
      <c r="BLH26" s="305"/>
      <c r="BLI26" s="305"/>
      <c r="BLJ26" s="305"/>
      <c r="BLK26" s="305"/>
      <c r="BLL26" s="305"/>
      <c r="BLM26" s="305"/>
      <c r="BLN26" s="305"/>
      <c r="BLO26" s="305"/>
      <c r="BLP26" s="305"/>
      <c r="BLQ26" s="305"/>
      <c r="BLR26" s="305"/>
      <c r="BLS26" s="305"/>
      <c r="BLT26" s="305"/>
      <c r="BLU26" s="305"/>
      <c r="BLV26" s="305"/>
      <c r="BLW26" s="305"/>
      <c r="BLX26" s="305"/>
      <c r="BLY26" s="305"/>
      <c r="BLZ26" s="305"/>
      <c r="BMA26" s="305"/>
      <c r="BMB26" s="305"/>
      <c r="BMC26" s="305"/>
      <c r="BMD26" s="305"/>
      <c r="BME26" s="305"/>
      <c r="BMF26" s="305"/>
      <c r="BMG26" s="305"/>
      <c r="BMH26" s="305"/>
      <c r="BMI26" s="305"/>
      <c r="BMJ26" s="305"/>
      <c r="BMK26" s="305"/>
      <c r="BML26" s="305"/>
      <c r="BMM26" s="305"/>
      <c r="BMN26" s="305"/>
      <c r="BMO26" s="305"/>
      <c r="BMP26" s="305"/>
      <c r="BMQ26" s="305"/>
      <c r="BMR26" s="305"/>
      <c r="BMS26" s="305"/>
      <c r="BMT26" s="305"/>
      <c r="BMU26" s="305"/>
      <c r="BMV26" s="305"/>
      <c r="BMW26" s="305"/>
      <c r="BMX26" s="305"/>
      <c r="BMY26" s="305"/>
      <c r="BMZ26" s="305"/>
      <c r="BNA26" s="305"/>
      <c r="BNB26" s="305"/>
      <c r="BNC26" s="305"/>
      <c r="BND26" s="305"/>
      <c r="BNE26" s="305"/>
      <c r="BNF26" s="305"/>
      <c r="BNG26" s="305"/>
      <c r="BNH26" s="305"/>
      <c r="BNI26" s="305"/>
      <c r="BNJ26" s="305"/>
      <c r="BNK26" s="305"/>
      <c r="BNL26" s="305"/>
      <c r="BNM26" s="305"/>
      <c r="BNN26" s="305"/>
      <c r="BNO26" s="305"/>
      <c r="BNP26" s="305"/>
      <c r="BNQ26" s="305"/>
      <c r="BNR26" s="305"/>
      <c r="BNS26" s="305"/>
      <c r="BNT26" s="305"/>
      <c r="BNU26" s="305"/>
      <c r="BNV26" s="305"/>
      <c r="BNW26" s="305"/>
      <c r="BNX26" s="305"/>
      <c r="BNY26" s="305"/>
      <c r="BNZ26" s="305"/>
      <c r="BOA26" s="305"/>
      <c r="BOB26" s="305"/>
      <c r="BOC26" s="305"/>
      <c r="BOD26" s="305"/>
      <c r="BOE26" s="305"/>
      <c r="BOF26" s="305"/>
      <c r="BOG26" s="305"/>
      <c r="BOH26" s="305"/>
      <c r="BOI26" s="305"/>
      <c r="BOJ26" s="305"/>
      <c r="BOK26" s="305"/>
      <c r="BOL26" s="305"/>
      <c r="BOM26" s="305"/>
      <c r="BON26" s="305"/>
      <c r="BOO26" s="305"/>
      <c r="BOP26" s="305"/>
      <c r="BOQ26" s="305"/>
      <c r="BOR26" s="305"/>
      <c r="BOS26" s="305"/>
      <c r="BOT26" s="305"/>
      <c r="BOU26" s="305"/>
      <c r="BOV26" s="305"/>
      <c r="BOW26" s="305"/>
      <c r="BOX26" s="305"/>
      <c r="BOY26" s="305"/>
      <c r="BOZ26" s="305"/>
      <c r="BPA26" s="305"/>
      <c r="BPB26" s="305"/>
      <c r="BPC26" s="305"/>
      <c r="BPD26" s="305"/>
      <c r="BPE26" s="305"/>
      <c r="BPF26" s="305"/>
      <c r="BPG26" s="305"/>
      <c r="BPH26" s="305"/>
      <c r="BPI26" s="305"/>
      <c r="BPJ26" s="305"/>
      <c r="BPK26" s="305"/>
      <c r="BPL26" s="305"/>
      <c r="BPM26" s="305"/>
      <c r="BPN26" s="305"/>
      <c r="BPO26" s="305"/>
      <c r="BPP26" s="305"/>
      <c r="BPQ26" s="305"/>
      <c r="BPR26" s="305"/>
      <c r="BPS26" s="305"/>
      <c r="BPT26" s="305"/>
      <c r="BPU26" s="305"/>
      <c r="BPV26" s="305"/>
      <c r="BPW26" s="305"/>
      <c r="BPX26" s="305"/>
      <c r="BPY26" s="305"/>
      <c r="BPZ26" s="305"/>
      <c r="BQA26" s="305"/>
      <c r="BQB26" s="305"/>
      <c r="BQC26" s="305"/>
      <c r="BQD26" s="305"/>
      <c r="BQE26" s="305"/>
      <c r="BQF26" s="305"/>
      <c r="BQG26" s="305"/>
      <c r="BQH26" s="305"/>
      <c r="BQI26" s="305"/>
      <c r="BQJ26" s="305"/>
      <c r="BQK26" s="305"/>
      <c r="BQL26" s="305"/>
      <c r="BQM26" s="305"/>
      <c r="BQN26" s="305"/>
      <c r="BQO26" s="305"/>
      <c r="BQP26" s="305"/>
      <c r="BQQ26" s="305"/>
      <c r="BQR26" s="305"/>
      <c r="BQS26" s="305"/>
      <c r="BQT26" s="305"/>
      <c r="BQU26" s="305"/>
      <c r="BQV26" s="305"/>
      <c r="BQW26" s="305"/>
      <c r="BQX26" s="305"/>
      <c r="BQY26" s="305"/>
      <c r="BQZ26" s="305"/>
      <c r="BRA26" s="305"/>
      <c r="BRB26" s="305"/>
      <c r="BRC26" s="305"/>
      <c r="BRD26" s="305"/>
      <c r="BRE26" s="305"/>
      <c r="BRF26" s="305"/>
      <c r="BRG26" s="305"/>
      <c r="BRH26" s="305"/>
      <c r="BRI26" s="305"/>
      <c r="BRJ26" s="305"/>
      <c r="BRK26" s="305"/>
      <c r="BRL26" s="305"/>
      <c r="BRM26" s="305"/>
      <c r="BRN26" s="305"/>
      <c r="BRO26" s="305"/>
      <c r="BRP26" s="305"/>
      <c r="BRQ26" s="305"/>
      <c r="BRR26" s="305"/>
      <c r="BRS26" s="305"/>
      <c r="BRT26" s="305"/>
      <c r="BRU26" s="305"/>
      <c r="BRV26" s="305"/>
      <c r="BRW26" s="305"/>
      <c r="BRX26" s="305"/>
      <c r="BRY26" s="305"/>
      <c r="BRZ26" s="305"/>
      <c r="BSA26" s="305"/>
      <c r="BSB26" s="305"/>
      <c r="BSC26" s="305"/>
      <c r="BSD26" s="305"/>
      <c r="BSE26" s="305"/>
      <c r="BSF26" s="305"/>
      <c r="BSG26" s="305"/>
      <c r="BSH26" s="305"/>
      <c r="BSI26" s="305"/>
      <c r="BSJ26" s="305"/>
      <c r="BSK26" s="305"/>
      <c r="BSL26" s="305"/>
      <c r="BSM26" s="305"/>
      <c r="BSN26" s="305"/>
      <c r="BSO26" s="305"/>
      <c r="BSP26" s="305"/>
      <c r="BSQ26" s="305"/>
      <c r="BSR26" s="305"/>
      <c r="BSS26" s="305"/>
      <c r="BST26" s="305"/>
      <c r="BSU26" s="305"/>
      <c r="BSV26" s="305"/>
      <c r="BSW26" s="305"/>
      <c r="BSX26" s="305"/>
      <c r="BSY26" s="305"/>
      <c r="BSZ26" s="305"/>
      <c r="BTA26" s="305"/>
      <c r="BTB26" s="305"/>
      <c r="BTC26" s="305"/>
      <c r="BTD26" s="305"/>
      <c r="BTE26" s="305"/>
      <c r="BTF26" s="305"/>
      <c r="BTG26" s="305"/>
      <c r="BTH26" s="305"/>
      <c r="BTI26" s="305"/>
      <c r="BTJ26" s="305"/>
      <c r="BTK26" s="305"/>
      <c r="BTL26" s="305"/>
      <c r="BTM26" s="305"/>
      <c r="BTN26" s="305"/>
      <c r="BTO26" s="305"/>
      <c r="BTP26" s="305"/>
      <c r="BTQ26" s="305"/>
      <c r="BTR26" s="305"/>
      <c r="BTS26" s="305"/>
      <c r="BTT26" s="305"/>
      <c r="BTU26" s="305"/>
      <c r="BTV26" s="305"/>
      <c r="BTW26" s="305"/>
      <c r="BTX26" s="305"/>
      <c r="BTY26" s="305"/>
      <c r="BTZ26" s="305"/>
      <c r="BUA26" s="305"/>
      <c r="BUB26" s="305"/>
      <c r="BUC26" s="305"/>
      <c r="BUD26" s="305"/>
      <c r="BUE26" s="305"/>
      <c r="BUF26" s="305"/>
      <c r="BUG26" s="305"/>
      <c r="BUH26" s="305"/>
      <c r="BUI26" s="305"/>
      <c r="BUJ26" s="305"/>
      <c r="BUK26" s="305"/>
      <c r="BUL26" s="305"/>
      <c r="BUM26" s="305"/>
      <c r="BUN26" s="305"/>
      <c r="BUO26" s="305"/>
      <c r="BUP26" s="305"/>
      <c r="BUQ26" s="305"/>
      <c r="BUR26" s="305"/>
      <c r="BUS26" s="305"/>
      <c r="BUT26" s="305"/>
      <c r="BUU26" s="305"/>
      <c r="BUV26" s="305"/>
      <c r="BUW26" s="305"/>
      <c r="BUX26" s="305"/>
      <c r="BUY26" s="305"/>
      <c r="BUZ26" s="305"/>
      <c r="BVA26" s="305"/>
      <c r="BVB26" s="305"/>
      <c r="BVC26" s="305"/>
      <c r="BVD26" s="305"/>
      <c r="BVE26" s="305"/>
      <c r="BVF26" s="305"/>
      <c r="BVG26" s="305"/>
      <c r="BVH26" s="305"/>
      <c r="BVI26" s="305"/>
      <c r="BVJ26" s="305"/>
      <c r="BVK26" s="305"/>
      <c r="BVL26" s="305"/>
      <c r="BVM26" s="305"/>
      <c r="BVN26" s="305"/>
      <c r="BVO26" s="305"/>
      <c r="BVP26" s="305"/>
      <c r="BVQ26" s="305"/>
      <c r="BVR26" s="305"/>
      <c r="BVS26" s="305"/>
      <c r="BVT26" s="305"/>
      <c r="BVU26" s="305"/>
      <c r="BVV26" s="305"/>
      <c r="BVW26" s="305"/>
      <c r="BVX26" s="305"/>
      <c r="BVY26" s="305"/>
      <c r="BVZ26" s="305"/>
      <c r="BWA26" s="305"/>
      <c r="BWB26" s="305"/>
      <c r="BWC26" s="305"/>
      <c r="BWD26" s="305"/>
      <c r="BWE26" s="305"/>
      <c r="BWF26" s="305"/>
      <c r="BWG26" s="305"/>
      <c r="BWH26" s="305"/>
      <c r="BWI26" s="305"/>
      <c r="BWJ26" s="305"/>
      <c r="BWK26" s="305"/>
      <c r="BWL26" s="305"/>
      <c r="BWM26" s="305"/>
      <c r="BWN26" s="305"/>
      <c r="BWO26" s="305"/>
      <c r="BWP26" s="305"/>
      <c r="BWQ26" s="305"/>
      <c r="BWR26" s="305"/>
      <c r="BWS26" s="305"/>
      <c r="BWT26" s="305"/>
      <c r="BWU26" s="305"/>
      <c r="BWV26" s="305"/>
      <c r="BWW26" s="305"/>
      <c r="BWX26" s="305"/>
      <c r="BWY26" s="305"/>
      <c r="BWZ26" s="305"/>
      <c r="BXA26" s="305"/>
      <c r="BXB26" s="305"/>
      <c r="BXC26" s="305"/>
      <c r="BXD26" s="305"/>
      <c r="BXE26" s="305"/>
      <c r="BXF26" s="305"/>
      <c r="BXG26" s="305"/>
      <c r="BXH26" s="305"/>
      <c r="BXI26" s="305"/>
      <c r="BXJ26" s="305"/>
      <c r="BXK26" s="305"/>
      <c r="BXL26" s="305"/>
      <c r="BXM26" s="305"/>
      <c r="BXN26" s="305"/>
      <c r="BXO26" s="305"/>
      <c r="BXP26" s="305"/>
      <c r="BXQ26" s="305"/>
      <c r="BXR26" s="305"/>
      <c r="BXS26" s="305"/>
      <c r="BXT26" s="305"/>
      <c r="BXU26" s="305"/>
      <c r="BXV26" s="305"/>
      <c r="BXW26" s="305"/>
      <c r="BXX26" s="305"/>
      <c r="BXY26" s="305"/>
      <c r="BXZ26" s="305"/>
      <c r="BYA26" s="305"/>
      <c r="BYB26" s="305"/>
      <c r="BYC26" s="305"/>
      <c r="BYD26" s="305"/>
      <c r="BYE26" s="305"/>
      <c r="BYF26" s="305"/>
      <c r="BYG26" s="305"/>
      <c r="BYH26" s="305"/>
      <c r="BYI26" s="305"/>
      <c r="BYJ26" s="305"/>
      <c r="BYK26" s="305"/>
      <c r="BYL26" s="305"/>
      <c r="BYM26" s="305"/>
      <c r="BYN26" s="305"/>
      <c r="BYO26" s="305"/>
      <c r="BYP26" s="305"/>
      <c r="BYQ26" s="305"/>
    </row>
    <row r="27" spans="1:2019" s="301" customFormat="1" ht="15" hidden="1" customHeight="1" x14ac:dyDescent="0.3">
      <c r="A27" s="631"/>
      <c r="B27" s="282" t="s">
        <v>2286</v>
      </c>
      <c r="C27" s="630">
        <v>0</v>
      </c>
      <c r="D27" s="305"/>
      <c r="E27" s="305"/>
      <c r="F27" s="305"/>
      <c r="G27" s="282" t="s">
        <v>734</v>
      </c>
      <c r="H27" s="630">
        <v>0</v>
      </c>
      <c r="I27" s="305"/>
      <c r="J27" s="305"/>
      <c r="K27" s="305"/>
      <c r="L27" s="305"/>
      <c r="M27" s="305"/>
      <c r="N27" s="631"/>
      <c r="O27" s="282" t="s">
        <v>736</v>
      </c>
      <c r="P27" s="630">
        <v>-1</v>
      </c>
      <c r="Q27" s="305"/>
      <c r="R27" s="305"/>
      <c r="S27" s="305"/>
      <c r="T27" s="305"/>
      <c r="U27" s="305"/>
      <c r="V27" s="305"/>
      <c r="W27" s="305"/>
      <c r="X27" s="305"/>
      <c r="Y27" s="305"/>
      <c r="Z27" s="305"/>
      <c r="AA27" s="305"/>
      <c r="AB27" s="305"/>
      <c r="AC27" s="282" t="s">
        <v>740</v>
      </c>
      <c r="AD27" s="675"/>
      <c r="AE27" s="676"/>
      <c r="AF27" s="319"/>
      <c r="AG27" s="318"/>
      <c r="AH27" s="320"/>
      <c r="AI27" s="319"/>
      <c r="AJ27" s="319"/>
      <c r="AK27" s="305"/>
      <c r="AL27" s="631"/>
      <c r="AM27" s="631"/>
      <c r="AN27" s="631"/>
      <c r="AO27" s="631"/>
      <c r="AP27" s="631"/>
      <c r="AQ27" s="631"/>
      <c r="AR27" s="305"/>
      <c r="AS27" s="305"/>
      <c r="AT27" s="305"/>
      <c r="AU27" s="305"/>
      <c r="AV27" s="305"/>
      <c r="AW27" s="305"/>
      <c r="AX27" s="305"/>
      <c r="AY27" s="305"/>
      <c r="AZ27" s="305"/>
      <c r="BA27" s="305"/>
      <c r="BB27" s="305"/>
      <c r="BC27" s="305"/>
      <c r="BD27" s="305"/>
      <c r="BE27" s="305"/>
      <c r="BF27" s="305"/>
      <c r="BG27" s="305"/>
      <c r="BH27" s="305"/>
      <c r="BI27" s="305"/>
      <c r="BJ27" s="305"/>
      <c r="BK27" s="305"/>
      <c r="BL27" s="305"/>
      <c r="BM27" s="305"/>
      <c r="BN27" s="305"/>
      <c r="BO27" s="305"/>
      <c r="BP27" s="305"/>
      <c r="BQ27" s="305"/>
      <c r="BR27" s="305"/>
      <c r="BS27" s="305"/>
      <c r="BT27" s="305"/>
      <c r="BU27" s="305"/>
      <c r="BV27" s="305"/>
      <c r="BW27" s="305"/>
      <c r="BX27" s="305"/>
      <c r="BY27" s="305"/>
      <c r="BZ27" s="305"/>
      <c r="CA27" s="305"/>
      <c r="CB27" s="305"/>
      <c r="CC27" s="305"/>
      <c r="CD27" s="305"/>
      <c r="CE27" s="305"/>
      <c r="CF27" s="305"/>
      <c r="CG27" s="305"/>
      <c r="CH27" s="305"/>
      <c r="CI27" s="305"/>
      <c r="CJ27" s="305"/>
      <c r="CK27" s="305"/>
      <c r="CL27" s="305"/>
      <c r="CM27" s="305"/>
      <c r="CN27" s="305"/>
      <c r="CO27" s="305"/>
      <c r="CP27" s="305"/>
      <c r="CQ27" s="305"/>
      <c r="CR27" s="305"/>
      <c r="CS27" s="305"/>
      <c r="CT27" s="305"/>
      <c r="CU27" s="305"/>
      <c r="CV27" s="305"/>
      <c r="CW27" s="305"/>
      <c r="CX27" s="305"/>
      <c r="CY27" s="305"/>
      <c r="CZ27" s="305"/>
      <c r="DA27" s="305"/>
      <c r="DB27" s="305"/>
      <c r="DC27" s="305"/>
      <c r="DD27" s="305"/>
      <c r="DE27" s="305"/>
      <c r="DF27" s="305"/>
      <c r="DG27" s="305"/>
      <c r="DH27" s="305"/>
      <c r="DI27" s="305"/>
      <c r="DJ27" s="305"/>
      <c r="DK27" s="305"/>
      <c r="DL27" s="305"/>
      <c r="DM27" s="305"/>
      <c r="DN27" s="305"/>
      <c r="DO27" s="305"/>
      <c r="DP27" s="305"/>
      <c r="DQ27" s="305"/>
      <c r="DR27" s="305"/>
      <c r="DS27" s="305"/>
      <c r="DT27" s="305"/>
      <c r="DU27" s="305"/>
      <c r="DV27" s="305"/>
      <c r="DW27" s="305"/>
      <c r="DX27" s="305"/>
      <c r="DY27" s="305"/>
      <c r="DZ27" s="305"/>
      <c r="EA27" s="305"/>
      <c r="EB27" s="305"/>
      <c r="EC27" s="305"/>
      <c r="ED27" s="305"/>
      <c r="EE27" s="305"/>
      <c r="EF27" s="305"/>
      <c r="EG27" s="305"/>
      <c r="EH27" s="305"/>
      <c r="EI27" s="305"/>
      <c r="EJ27" s="305"/>
      <c r="EK27" s="305"/>
      <c r="EL27" s="305"/>
      <c r="EM27" s="305"/>
      <c r="EN27" s="305"/>
      <c r="EO27" s="305"/>
      <c r="EP27" s="305"/>
      <c r="EQ27" s="305"/>
      <c r="ER27" s="305"/>
      <c r="ES27" s="305"/>
      <c r="ET27" s="305"/>
      <c r="EU27" s="305"/>
      <c r="EV27" s="305"/>
      <c r="EW27" s="305"/>
      <c r="EX27" s="305"/>
      <c r="EY27" s="305"/>
      <c r="EZ27" s="305"/>
      <c r="FA27" s="305"/>
      <c r="FB27" s="305"/>
      <c r="FC27" s="305"/>
      <c r="FD27" s="305"/>
      <c r="FE27" s="305"/>
      <c r="FF27" s="305"/>
      <c r="FG27" s="305"/>
      <c r="FH27" s="305"/>
      <c r="FI27" s="305"/>
      <c r="FJ27" s="305"/>
      <c r="FK27" s="305"/>
      <c r="FL27" s="305"/>
      <c r="FM27" s="305"/>
      <c r="FN27" s="305"/>
      <c r="FO27" s="305"/>
      <c r="FP27" s="305"/>
      <c r="FQ27" s="305"/>
      <c r="FR27" s="305"/>
      <c r="FS27" s="305"/>
      <c r="FT27" s="305"/>
      <c r="FU27" s="305"/>
      <c r="FV27" s="305"/>
      <c r="FW27" s="305"/>
      <c r="FX27" s="305"/>
      <c r="FY27" s="305"/>
      <c r="FZ27" s="305"/>
      <c r="GA27" s="305"/>
      <c r="GB27" s="305"/>
      <c r="GC27" s="305"/>
      <c r="GD27" s="305"/>
      <c r="GE27" s="305"/>
      <c r="GF27" s="305"/>
      <c r="GG27" s="305"/>
      <c r="GH27" s="305"/>
      <c r="GI27" s="305"/>
      <c r="GJ27" s="305"/>
      <c r="GK27" s="305"/>
      <c r="GL27" s="305"/>
      <c r="GM27" s="305"/>
      <c r="GN27" s="305"/>
      <c r="GO27" s="305"/>
      <c r="GP27" s="305"/>
      <c r="GQ27" s="305"/>
      <c r="GR27" s="305"/>
      <c r="GS27" s="305"/>
      <c r="GT27" s="305"/>
      <c r="GU27" s="305"/>
      <c r="GV27" s="305"/>
      <c r="GW27" s="305"/>
      <c r="GX27" s="305"/>
      <c r="GY27" s="305"/>
      <c r="GZ27" s="305"/>
      <c r="HA27" s="305"/>
      <c r="HB27" s="305"/>
      <c r="HC27" s="305"/>
      <c r="HD27" s="305"/>
      <c r="HE27" s="305"/>
      <c r="HF27" s="305"/>
      <c r="HG27" s="305"/>
      <c r="HH27" s="305"/>
      <c r="HI27" s="305"/>
      <c r="HJ27" s="305"/>
      <c r="HK27" s="305"/>
      <c r="HL27" s="305"/>
      <c r="HM27" s="305"/>
      <c r="HN27" s="305"/>
      <c r="HO27" s="305"/>
      <c r="HP27" s="305"/>
      <c r="HQ27" s="305"/>
      <c r="HR27" s="305"/>
      <c r="HS27" s="305"/>
      <c r="HT27" s="305"/>
      <c r="HU27" s="305"/>
      <c r="HV27" s="305"/>
      <c r="HW27" s="305"/>
      <c r="HX27" s="305"/>
      <c r="HY27" s="305"/>
      <c r="HZ27" s="305"/>
      <c r="IA27" s="305"/>
      <c r="IB27" s="305"/>
      <c r="IC27" s="305"/>
      <c r="ID27" s="305"/>
      <c r="IE27" s="305"/>
      <c r="IF27" s="305"/>
      <c r="IG27" s="305"/>
      <c r="IH27" s="305"/>
      <c r="II27" s="305"/>
      <c r="IJ27" s="305"/>
      <c r="IK27" s="305"/>
      <c r="IL27" s="305"/>
      <c r="IM27" s="305"/>
      <c r="IN27" s="305"/>
      <c r="IO27" s="305"/>
      <c r="IP27" s="305"/>
      <c r="IQ27" s="305"/>
      <c r="IR27" s="305"/>
      <c r="IS27" s="305"/>
      <c r="IT27" s="305"/>
      <c r="IU27" s="305"/>
      <c r="IV27" s="305"/>
      <c r="IW27" s="305"/>
      <c r="IX27" s="305"/>
      <c r="IY27" s="305"/>
      <c r="IZ27" s="305"/>
      <c r="JA27" s="305"/>
      <c r="JB27" s="305"/>
      <c r="JC27" s="305"/>
      <c r="JD27" s="305"/>
      <c r="JE27" s="305"/>
      <c r="JF27" s="305"/>
      <c r="JG27" s="305"/>
      <c r="JH27" s="305"/>
      <c r="JI27" s="305"/>
      <c r="JJ27" s="305"/>
      <c r="JK27" s="305"/>
      <c r="JL27" s="305"/>
      <c r="JM27" s="305"/>
      <c r="JN27" s="305"/>
      <c r="JO27" s="305"/>
      <c r="JP27" s="305"/>
      <c r="JQ27" s="305"/>
      <c r="JR27" s="305"/>
      <c r="JS27" s="305"/>
      <c r="JT27" s="305"/>
      <c r="JU27" s="305"/>
      <c r="JV27" s="305"/>
      <c r="JW27" s="305"/>
      <c r="JX27" s="305"/>
      <c r="JY27" s="305"/>
      <c r="JZ27" s="305"/>
      <c r="KA27" s="305"/>
      <c r="KB27" s="305"/>
      <c r="KC27" s="305"/>
      <c r="KD27" s="305"/>
      <c r="KE27" s="305"/>
      <c r="KF27" s="305"/>
      <c r="KG27" s="305"/>
      <c r="KH27" s="305"/>
      <c r="KI27" s="305"/>
      <c r="KJ27" s="305"/>
      <c r="KK27" s="305"/>
      <c r="KL27" s="305"/>
      <c r="KM27" s="305"/>
      <c r="KN27" s="305"/>
      <c r="KO27" s="305"/>
      <c r="KP27" s="305"/>
      <c r="KQ27" s="305"/>
      <c r="KR27" s="305"/>
      <c r="KS27" s="305"/>
      <c r="KT27" s="305"/>
      <c r="KU27" s="305"/>
      <c r="KV27" s="305"/>
      <c r="KW27" s="305"/>
      <c r="KX27" s="305"/>
      <c r="KY27" s="305"/>
      <c r="KZ27" s="305"/>
      <c r="LA27" s="305"/>
      <c r="LB27" s="305"/>
      <c r="LC27" s="305"/>
      <c r="LD27" s="305"/>
      <c r="LE27" s="305"/>
      <c r="LF27" s="305"/>
      <c r="LG27" s="305"/>
      <c r="LH27" s="305"/>
      <c r="LI27" s="305"/>
      <c r="LJ27" s="305"/>
      <c r="LK27" s="305"/>
      <c r="LL27" s="305"/>
      <c r="LM27" s="305"/>
      <c r="LN27" s="305"/>
      <c r="LO27" s="305"/>
      <c r="LP27" s="305"/>
      <c r="LQ27" s="305"/>
      <c r="LR27" s="305"/>
      <c r="LS27" s="305"/>
      <c r="LT27" s="305"/>
      <c r="LU27" s="305"/>
      <c r="LV27" s="305"/>
      <c r="LW27" s="305"/>
      <c r="LX27" s="305"/>
      <c r="LY27" s="305"/>
      <c r="LZ27" s="305"/>
      <c r="MA27" s="305"/>
      <c r="MB27" s="305"/>
      <c r="MC27" s="305"/>
      <c r="MD27" s="305"/>
      <c r="ME27" s="305"/>
      <c r="MF27" s="305"/>
      <c r="MG27" s="305"/>
      <c r="MH27" s="305"/>
      <c r="MI27" s="305"/>
      <c r="MJ27" s="305"/>
      <c r="MK27" s="305"/>
      <c r="ML27" s="305"/>
      <c r="MM27" s="305"/>
      <c r="MN27" s="305"/>
      <c r="MO27" s="305"/>
      <c r="MP27" s="305"/>
      <c r="MQ27" s="305"/>
      <c r="MR27" s="305"/>
      <c r="MS27" s="305"/>
      <c r="MT27" s="305"/>
      <c r="MU27" s="305"/>
      <c r="MV27" s="305"/>
      <c r="MW27" s="305"/>
      <c r="MX27" s="305"/>
      <c r="MY27" s="305"/>
      <c r="MZ27" s="305"/>
      <c r="NA27" s="305"/>
      <c r="NB27" s="305"/>
      <c r="NC27" s="305"/>
      <c r="ND27" s="305"/>
      <c r="NE27" s="305"/>
      <c r="NF27" s="305"/>
      <c r="NG27" s="305"/>
      <c r="NH27" s="305"/>
      <c r="NI27" s="305"/>
      <c r="NJ27" s="305"/>
      <c r="NK27" s="305"/>
      <c r="NL27" s="305"/>
      <c r="NM27" s="305"/>
      <c r="NN27" s="305"/>
      <c r="NO27" s="305"/>
      <c r="NP27" s="305"/>
      <c r="NQ27" s="305"/>
      <c r="NR27" s="305"/>
      <c r="NS27" s="305"/>
      <c r="NT27" s="305"/>
      <c r="NU27" s="305"/>
      <c r="NV27" s="305"/>
      <c r="NW27" s="305"/>
      <c r="NX27" s="305"/>
      <c r="NY27" s="305"/>
      <c r="NZ27" s="305"/>
      <c r="OA27" s="305"/>
      <c r="OB27" s="305"/>
      <c r="OC27" s="305"/>
      <c r="OD27" s="305"/>
      <c r="OE27" s="305"/>
      <c r="OF27" s="305"/>
      <c r="OG27" s="305"/>
      <c r="OH27" s="305"/>
      <c r="OI27" s="305"/>
      <c r="OJ27" s="305"/>
      <c r="OK27" s="305"/>
      <c r="OL27" s="305"/>
      <c r="OM27" s="305"/>
      <c r="ON27" s="305"/>
      <c r="OO27" s="305"/>
      <c r="OP27" s="305"/>
      <c r="OQ27" s="305"/>
      <c r="OR27" s="305"/>
      <c r="OS27" s="305"/>
      <c r="OT27" s="305"/>
      <c r="OU27" s="305"/>
      <c r="OV27" s="305"/>
      <c r="OW27" s="305"/>
      <c r="OX27" s="305"/>
      <c r="OY27" s="305"/>
      <c r="OZ27" s="305"/>
      <c r="PA27" s="305"/>
      <c r="PB27" s="305"/>
      <c r="PC27" s="305"/>
      <c r="PD27" s="305"/>
      <c r="PE27" s="305"/>
      <c r="PF27" s="305"/>
      <c r="PG27" s="305"/>
      <c r="PH27" s="305"/>
      <c r="PI27" s="305"/>
      <c r="PJ27" s="305"/>
      <c r="PK27" s="305"/>
      <c r="PL27" s="305"/>
      <c r="PM27" s="305"/>
      <c r="PN27" s="305"/>
      <c r="PO27" s="305"/>
      <c r="PP27" s="305"/>
      <c r="PQ27" s="305"/>
      <c r="PR27" s="305"/>
      <c r="PS27" s="305"/>
      <c r="PT27" s="305"/>
      <c r="PU27" s="305"/>
      <c r="PV27" s="305"/>
      <c r="PW27" s="305"/>
      <c r="PX27" s="305"/>
      <c r="PY27" s="305"/>
      <c r="PZ27" s="305"/>
      <c r="QA27" s="305"/>
      <c r="QB27" s="305"/>
      <c r="QC27" s="305"/>
      <c r="QD27" s="305"/>
      <c r="QE27" s="305"/>
      <c r="QF27" s="305"/>
      <c r="QG27" s="305"/>
      <c r="QH27" s="305"/>
      <c r="QI27" s="305"/>
      <c r="QJ27" s="305"/>
      <c r="QK27" s="305"/>
      <c r="QL27" s="305"/>
      <c r="QM27" s="305"/>
      <c r="QN27" s="305"/>
      <c r="QO27" s="305"/>
      <c r="QP27" s="305"/>
      <c r="QQ27" s="305"/>
      <c r="QR27" s="305"/>
      <c r="QS27" s="305"/>
      <c r="QT27" s="305"/>
      <c r="QU27" s="305"/>
      <c r="QV27" s="305"/>
      <c r="QW27" s="305"/>
      <c r="QX27" s="305"/>
      <c r="QY27" s="305"/>
      <c r="QZ27" s="305"/>
      <c r="RA27" s="305"/>
      <c r="RB27" s="305"/>
      <c r="RC27" s="305"/>
      <c r="RD27" s="305"/>
      <c r="RE27" s="305"/>
      <c r="RF27" s="305"/>
      <c r="RG27" s="305"/>
      <c r="RH27" s="305"/>
      <c r="RI27" s="305"/>
      <c r="RJ27" s="305"/>
      <c r="RK27" s="305"/>
      <c r="RL27" s="305"/>
      <c r="RM27" s="305"/>
      <c r="RN27" s="305"/>
      <c r="RO27" s="305"/>
      <c r="RP27" s="305"/>
      <c r="RQ27" s="305"/>
      <c r="RR27" s="305"/>
      <c r="RS27" s="305"/>
      <c r="RT27" s="305"/>
      <c r="RU27" s="305"/>
      <c r="RV27" s="305"/>
      <c r="RW27" s="305"/>
      <c r="RX27" s="305"/>
      <c r="RY27" s="305"/>
      <c r="RZ27" s="305"/>
      <c r="SA27" s="305"/>
      <c r="SB27" s="305"/>
      <c r="SC27" s="305"/>
      <c r="SD27" s="305"/>
      <c r="SE27" s="305"/>
      <c r="SF27" s="305"/>
      <c r="SG27" s="305"/>
      <c r="SH27" s="305"/>
      <c r="SI27" s="305"/>
      <c r="SJ27" s="305"/>
      <c r="SK27" s="305"/>
      <c r="SL27" s="305"/>
      <c r="SM27" s="305"/>
      <c r="SN27" s="305"/>
      <c r="SO27" s="305"/>
      <c r="SP27" s="305"/>
      <c r="SQ27" s="305"/>
      <c r="SR27" s="305"/>
      <c r="SS27" s="305"/>
      <c r="ST27" s="305"/>
      <c r="SU27" s="305"/>
      <c r="SV27" s="305"/>
      <c r="SW27" s="305"/>
      <c r="SX27" s="305"/>
      <c r="SY27" s="305"/>
      <c r="SZ27" s="305"/>
      <c r="TA27" s="305"/>
      <c r="TB27" s="305"/>
      <c r="TC27" s="305"/>
      <c r="TD27" s="305"/>
      <c r="TE27" s="305"/>
      <c r="TF27" s="305"/>
      <c r="TG27" s="305"/>
      <c r="TH27" s="305"/>
      <c r="TI27" s="305"/>
      <c r="TJ27" s="305"/>
      <c r="TK27" s="305"/>
      <c r="TL27" s="305"/>
      <c r="TM27" s="305"/>
      <c r="TN27" s="305"/>
      <c r="TO27" s="305"/>
      <c r="TP27" s="305"/>
      <c r="TQ27" s="305"/>
      <c r="TR27" s="305"/>
      <c r="TS27" s="305"/>
      <c r="TT27" s="305"/>
      <c r="TU27" s="305"/>
      <c r="TV27" s="305"/>
      <c r="TW27" s="305"/>
      <c r="TX27" s="305"/>
      <c r="TY27" s="305"/>
      <c r="TZ27" s="305"/>
      <c r="UA27" s="305"/>
      <c r="UB27" s="305"/>
      <c r="UC27" s="305"/>
      <c r="UD27" s="305"/>
      <c r="UE27" s="305"/>
      <c r="UF27" s="305"/>
      <c r="UG27" s="305"/>
      <c r="UH27" s="305"/>
      <c r="UI27" s="305"/>
      <c r="UJ27" s="305"/>
      <c r="UK27" s="305"/>
      <c r="UL27" s="305"/>
      <c r="UM27" s="305"/>
      <c r="UN27" s="305"/>
      <c r="UO27" s="305"/>
      <c r="UP27" s="305"/>
      <c r="UQ27" s="305"/>
      <c r="UR27" s="305"/>
      <c r="US27" s="305"/>
      <c r="UT27" s="305"/>
      <c r="UU27" s="305"/>
      <c r="UV27" s="305"/>
      <c r="UW27" s="305"/>
      <c r="UX27" s="305"/>
      <c r="UY27" s="305"/>
      <c r="UZ27" s="305"/>
      <c r="VA27" s="305"/>
      <c r="VB27" s="305"/>
      <c r="VC27" s="305"/>
      <c r="VD27" s="305"/>
      <c r="VE27" s="305"/>
      <c r="VF27" s="305"/>
      <c r="VG27" s="305"/>
      <c r="VH27" s="305"/>
      <c r="VI27" s="305"/>
      <c r="VJ27" s="305"/>
      <c r="VK27" s="305"/>
      <c r="VL27" s="305"/>
      <c r="VM27" s="305"/>
      <c r="VN27" s="305"/>
      <c r="VO27" s="305"/>
      <c r="VP27" s="305"/>
      <c r="VQ27" s="305"/>
      <c r="VR27" s="305"/>
      <c r="VS27" s="305"/>
      <c r="VT27" s="305"/>
      <c r="VU27" s="305"/>
      <c r="VV27" s="305"/>
      <c r="VW27" s="305"/>
      <c r="VX27" s="305"/>
      <c r="VY27" s="305"/>
      <c r="VZ27" s="305"/>
      <c r="WA27" s="305"/>
      <c r="WB27" s="305"/>
      <c r="WC27" s="305"/>
      <c r="WD27" s="305"/>
      <c r="WE27" s="305"/>
      <c r="WF27" s="305"/>
      <c r="WG27" s="305"/>
      <c r="WH27" s="305"/>
      <c r="WI27" s="305"/>
      <c r="WJ27" s="305"/>
      <c r="WK27" s="305"/>
      <c r="WL27" s="305"/>
      <c r="WM27" s="305"/>
      <c r="WN27" s="305"/>
      <c r="WO27" s="305"/>
      <c r="WP27" s="305"/>
      <c r="WQ27" s="305"/>
      <c r="WR27" s="305"/>
      <c r="WS27" s="305"/>
      <c r="WT27" s="305"/>
      <c r="WU27" s="305"/>
      <c r="WV27" s="305"/>
      <c r="WW27" s="305"/>
      <c r="WX27" s="305"/>
      <c r="WY27" s="305"/>
      <c r="WZ27" s="305"/>
      <c r="XA27" s="305"/>
      <c r="XB27" s="305"/>
      <c r="XC27" s="305"/>
      <c r="XD27" s="305"/>
      <c r="XE27" s="305"/>
      <c r="XF27" s="305"/>
      <c r="XG27" s="305"/>
      <c r="XH27" s="305"/>
      <c r="XI27" s="305"/>
      <c r="XJ27" s="305"/>
      <c r="XK27" s="305"/>
      <c r="XL27" s="305"/>
      <c r="XM27" s="305"/>
      <c r="XN27" s="305"/>
      <c r="XO27" s="305"/>
      <c r="XP27" s="305"/>
      <c r="XQ27" s="305"/>
      <c r="XR27" s="305"/>
      <c r="XS27" s="305"/>
      <c r="XT27" s="305"/>
      <c r="XU27" s="305"/>
      <c r="XV27" s="305"/>
      <c r="XW27" s="305"/>
      <c r="XX27" s="305"/>
      <c r="XY27" s="305"/>
      <c r="XZ27" s="305"/>
      <c r="YA27" s="305"/>
      <c r="YB27" s="305"/>
      <c r="YC27" s="305"/>
      <c r="YD27" s="305"/>
      <c r="YE27" s="305"/>
      <c r="YF27" s="305"/>
      <c r="YG27" s="305"/>
      <c r="YH27" s="305"/>
      <c r="YI27" s="305"/>
      <c r="YJ27" s="305"/>
      <c r="YK27" s="305"/>
      <c r="YL27" s="305"/>
      <c r="YM27" s="305"/>
      <c r="YN27" s="305"/>
      <c r="YO27" s="305"/>
      <c r="YP27" s="305"/>
      <c r="YQ27" s="305"/>
      <c r="YR27" s="305"/>
      <c r="YS27" s="305"/>
      <c r="YT27" s="305"/>
      <c r="YU27" s="305"/>
      <c r="YV27" s="305"/>
      <c r="YW27" s="305"/>
      <c r="YX27" s="305"/>
      <c r="YY27" s="305"/>
      <c r="YZ27" s="305"/>
      <c r="ZA27" s="305"/>
      <c r="ZB27" s="305"/>
      <c r="ZC27" s="305"/>
      <c r="ZD27" s="305"/>
      <c r="ZE27" s="305"/>
      <c r="ZF27" s="305"/>
      <c r="ZG27" s="305"/>
      <c r="ZH27" s="305"/>
      <c r="ZI27" s="305"/>
      <c r="ZJ27" s="305"/>
      <c r="ZK27" s="305"/>
      <c r="ZL27" s="305"/>
      <c r="ZM27" s="305"/>
      <c r="ZN27" s="305"/>
      <c r="ZO27" s="305"/>
      <c r="ZP27" s="305"/>
      <c r="ZQ27" s="305"/>
      <c r="ZR27" s="305"/>
      <c r="ZS27" s="305"/>
      <c r="ZT27" s="305"/>
      <c r="ZU27" s="305"/>
      <c r="ZV27" s="305"/>
      <c r="ZW27" s="305"/>
      <c r="ZX27" s="305"/>
      <c r="ZY27" s="305"/>
      <c r="ZZ27" s="305"/>
      <c r="AAA27" s="305"/>
      <c r="AAB27" s="305"/>
      <c r="AAC27" s="305"/>
      <c r="AAD27" s="305"/>
      <c r="AAE27" s="305"/>
      <c r="AAF27" s="305"/>
      <c r="AAG27" s="305"/>
      <c r="AAH27" s="305"/>
      <c r="AAI27" s="305"/>
      <c r="AAJ27" s="305"/>
      <c r="AAK27" s="305"/>
      <c r="AAL27" s="305"/>
      <c r="AAM27" s="305"/>
      <c r="AAN27" s="305"/>
      <c r="AAO27" s="305"/>
      <c r="AAP27" s="305"/>
      <c r="AAQ27" s="305"/>
      <c r="AAR27" s="305"/>
      <c r="AAS27" s="305"/>
      <c r="AAT27" s="305"/>
      <c r="AAU27" s="305"/>
      <c r="AAV27" s="305"/>
      <c r="AAW27" s="305"/>
      <c r="AAX27" s="305"/>
      <c r="AAY27" s="305"/>
      <c r="AAZ27" s="305"/>
      <c r="ABA27" s="305"/>
      <c r="ABB27" s="305"/>
      <c r="ABC27" s="305"/>
      <c r="ABD27" s="305"/>
      <c r="ABE27" s="305"/>
      <c r="ABF27" s="305"/>
      <c r="ABG27" s="305"/>
      <c r="ABH27" s="305"/>
      <c r="ABI27" s="305"/>
      <c r="ABJ27" s="305"/>
      <c r="ABK27" s="305"/>
      <c r="ABL27" s="305"/>
      <c r="ABM27" s="305"/>
      <c r="ABN27" s="305"/>
      <c r="ABO27" s="305"/>
      <c r="ABP27" s="305"/>
      <c r="ABQ27" s="305"/>
      <c r="ABR27" s="305"/>
      <c r="ABS27" s="305"/>
      <c r="ABT27" s="305"/>
      <c r="ABU27" s="305"/>
      <c r="ABV27" s="305"/>
      <c r="ABW27" s="305"/>
      <c r="ABX27" s="305"/>
      <c r="ABY27" s="305"/>
      <c r="ABZ27" s="305"/>
      <c r="ACA27" s="305"/>
      <c r="ACB27" s="305"/>
      <c r="ACC27" s="305"/>
      <c r="ACD27" s="305"/>
      <c r="ACE27" s="305"/>
      <c r="ACF27" s="305"/>
      <c r="ACG27" s="305"/>
      <c r="ACH27" s="305"/>
      <c r="ACI27" s="305"/>
      <c r="ACJ27" s="305"/>
      <c r="ACK27" s="305"/>
      <c r="ACL27" s="305"/>
      <c r="ACM27" s="305"/>
      <c r="ACN27" s="305"/>
      <c r="ACO27" s="305"/>
      <c r="ACP27" s="305"/>
      <c r="ACQ27" s="305"/>
      <c r="ACR27" s="305"/>
      <c r="ACS27" s="305"/>
      <c r="ACT27" s="305"/>
      <c r="ACU27" s="305"/>
      <c r="ACV27" s="305"/>
      <c r="ACW27" s="305"/>
      <c r="ACX27" s="305"/>
      <c r="ACY27" s="305"/>
      <c r="ACZ27" s="305"/>
      <c r="ADA27" s="305"/>
      <c r="ADB27" s="305"/>
      <c r="ADC27" s="305"/>
      <c r="ADD27" s="305"/>
      <c r="ADE27" s="305"/>
      <c r="ADF27" s="305"/>
      <c r="ADG27" s="305"/>
      <c r="ADH27" s="305"/>
      <c r="ADI27" s="305"/>
      <c r="ADJ27" s="305"/>
      <c r="ADK27" s="305"/>
      <c r="ADL27" s="305"/>
      <c r="ADM27" s="305"/>
      <c r="ADN27" s="305"/>
      <c r="ADO27" s="305"/>
      <c r="ADP27" s="305"/>
      <c r="ADQ27" s="305"/>
      <c r="ADR27" s="305"/>
      <c r="ADS27" s="305"/>
      <c r="ADT27" s="305"/>
      <c r="ADU27" s="305"/>
      <c r="ADV27" s="305"/>
      <c r="ADW27" s="305"/>
      <c r="ADX27" s="305"/>
      <c r="ADY27" s="305"/>
      <c r="ADZ27" s="305"/>
      <c r="AEA27" s="305"/>
      <c r="AEB27" s="305"/>
      <c r="AEC27" s="305"/>
      <c r="AED27" s="305"/>
      <c r="AEE27" s="305"/>
      <c r="AEF27" s="305"/>
      <c r="AEG27" s="305"/>
      <c r="AEH27" s="305"/>
      <c r="AEI27" s="305"/>
      <c r="AEJ27" s="305"/>
      <c r="AEK27" s="305"/>
      <c r="AEL27" s="305"/>
      <c r="AEM27" s="305"/>
      <c r="AEN27" s="305"/>
      <c r="AEO27" s="305"/>
      <c r="AEP27" s="305"/>
      <c r="AEQ27" s="305"/>
      <c r="AER27" s="305"/>
      <c r="AES27" s="305"/>
      <c r="AET27" s="305"/>
      <c r="AEU27" s="305"/>
      <c r="AEV27" s="305"/>
      <c r="AEW27" s="305"/>
      <c r="AEX27" s="305"/>
      <c r="AEY27" s="305"/>
      <c r="AEZ27" s="305"/>
      <c r="AFA27" s="305"/>
      <c r="AFB27" s="305"/>
      <c r="AFC27" s="305"/>
      <c r="AFD27" s="305"/>
      <c r="AFE27" s="305"/>
      <c r="AFF27" s="305"/>
      <c r="AFG27" s="305"/>
      <c r="AFH27" s="305"/>
      <c r="AFI27" s="305"/>
      <c r="AFJ27" s="305"/>
      <c r="AFK27" s="305"/>
      <c r="AFL27" s="305"/>
      <c r="AFM27" s="305"/>
      <c r="AFN27" s="305"/>
      <c r="AFO27" s="305"/>
      <c r="AFP27" s="305"/>
      <c r="AFQ27" s="305"/>
      <c r="AFR27" s="305"/>
      <c r="AFS27" s="305"/>
      <c r="AFT27" s="305"/>
      <c r="AFU27" s="305"/>
      <c r="AFV27" s="305"/>
      <c r="AFW27" s="305"/>
      <c r="AFX27" s="305"/>
      <c r="AFY27" s="305"/>
      <c r="AFZ27" s="305"/>
      <c r="AGA27" s="305"/>
      <c r="AGB27" s="305"/>
      <c r="AGC27" s="305"/>
      <c r="AGD27" s="305"/>
      <c r="AGE27" s="305"/>
      <c r="AGF27" s="305"/>
      <c r="AGG27" s="305"/>
      <c r="AGH27" s="305"/>
      <c r="AGI27" s="305"/>
      <c r="AGJ27" s="305"/>
      <c r="AGK27" s="305"/>
      <c r="AGL27" s="305"/>
      <c r="AGM27" s="305"/>
      <c r="AGN27" s="305"/>
      <c r="AGO27" s="305"/>
      <c r="AGP27" s="305"/>
      <c r="AGQ27" s="305"/>
      <c r="AGR27" s="305"/>
      <c r="AGS27" s="305"/>
      <c r="AGT27" s="305"/>
      <c r="AGU27" s="305"/>
      <c r="AGV27" s="305"/>
      <c r="AGW27" s="305"/>
      <c r="AGX27" s="305"/>
      <c r="AGY27" s="305"/>
      <c r="AGZ27" s="305"/>
      <c r="AHA27" s="305"/>
      <c r="AHB27" s="305"/>
      <c r="AHC27" s="305"/>
      <c r="AHD27" s="305"/>
      <c r="AHE27" s="305"/>
      <c r="AHF27" s="305"/>
      <c r="AHG27" s="305"/>
      <c r="AHH27" s="305"/>
      <c r="AHI27" s="305"/>
      <c r="AHJ27" s="305"/>
      <c r="AHK27" s="305"/>
      <c r="AHL27" s="305"/>
      <c r="AHM27" s="305"/>
      <c r="AHN27" s="305"/>
      <c r="AHO27" s="305"/>
      <c r="AHP27" s="305"/>
      <c r="AHQ27" s="305"/>
      <c r="AHR27" s="305"/>
      <c r="AHS27" s="305"/>
      <c r="AHT27" s="305"/>
      <c r="AHU27" s="305"/>
      <c r="AHV27" s="305"/>
      <c r="AHW27" s="305"/>
      <c r="AHX27" s="305"/>
      <c r="AHY27" s="305"/>
      <c r="AHZ27" s="305"/>
      <c r="AIA27" s="305"/>
      <c r="AIB27" s="305"/>
      <c r="AIC27" s="305"/>
      <c r="AID27" s="305"/>
      <c r="AIE27" s="305"/>
      <c r="AIF27" s="305"/>
      <c r="AIG27" s="305"/>
      <c r="AIH27" s="305"/>
      <c r="AII27" s="305"/>
      <c r="AIJ27" s="305"/>
      <c r="AIK27" s="305"/>
      <c r="AIL27" s="305"/>
      <c r="AIM27" s="305"/>
      <c r="AIN27" s="305"/>
      <c r="AIO27" s="305"/>
      <c r="AIP27" s="305"/>
      <c r="AIQ27" s="305"/>
      <c r="AIR27" s="305"/>
      <c r="AIS27" s="305"/>
      <c r="AIT27" s="305"/>
      <c r="AIU27" s="305"/>
      <c r="AIV27" s="305"/>
      <c r="AIW27" s="305"/>
      <c r="AIX27" s="305"/>
      <c r="AIY27" s="305"/>
      <c r="AIZ27" s="305"/>
      <c r="AJA27" s="305"/>
      <c r="AJB27" s="305"/>
      <c r="AJC27" s="305"/>
      <c r="AJD27" s="305"/>
      <c r="AJE27" s="305"/>
      <c r="AJF27" s="305"/>
      <c r="AJG27" s="305"/>
      <c r="AJH27" s="305"/>
      <c r="AJI27" s="305"/>
      <c r="AJJ27" s="305"/>
      <c r="AJK27" s="305"/>
      <c r="AJL27" s="305"/>
      <c r="AJM27" s="305"/>
      <c r="AJN27" s="305"/>
      <c r="AJO27" s="305"/>
      <c r="AJP27" s="305"/>
      <c r="AJQ27" s="305"/>
      <c r="AJR27" s="305"/>
      <c r="AJS27" s="305"/>
      <c r="AJT27" s="305"/>
      <c r="AJU27" s="305"/>
      <c r="AJV27" s="305"/>
      <c r="AJW27" s="305"/>
      <c r="AJX27" s="305"/>
      <c r="AJY27" s="305"/>
      <c r="AJZ27" s="305"/>
      <c r="AKA27" s="305"/>
      <c r="AKB27" s="305"/>
      <c r="AKC27" s="305"/>
      <c r="AKD27" s="305"/>
      <c r="AKE27" s="305"/>
      <c r="AKF27" s="305"/>
      <c r="AKG27" s="305"/>
      <c r="AKH27" s="305"/>
      <c r="AKI27" s="305"/>
      <c r="AKJ27" s="305"/>
      <c r="AKK27" s="305"/>
      <c r="AKL27" s="305"/>
      <c r="AKM27" s="305"/>
      <c r="AKN27" s="305"/>
      <c r="AKO27" s="305"/>
      <c r="AKP27" s="305"/>
      <c r="AKQ27" s="305"/>
      <c r="AKR27" s="305"/>
      <c r="AKS27" s="305"/>
      <c r="AKT27" s="305"/>
      <c r="AKU27" s="305"/>
      <c r="AKV27" s="305"/>
      <c r="AKW27" s="305"/>
      <c r="AKX27" s="305"/>
      <c r="AKY27" s="305"/>
      <c r="AKZ27" s="305"/>
      <c r="ALA27" s="305"/>
      <c r="ALB27" s="305"/>
      <c r="ALC27" s="305"/>
      <c r="ALD27" s="305"/>
      <c r="ALE27" s="305"/>
      <c r="ALF27" s="305"/>
      <c r="ALG27" s="305"/>
      <c r="ALH27" s="305"/>
      <c r="ALI27" s="305"/>
      <c r="ALJ27" s="305"/>
      <c r="ALK27" s="305"/>
      <c r="ALL27" s="305"/>
      <c r="ALM27" s="305"/>
      <c r="ALN27" s="305"/>
      <c r="ALO27" s="305"/>
      <c r="ALP27" s="305"/>
      <c r="ALQ27" s="305"/>
      <c r="ALR27" s="305"/>
      <c r="ALS27" s="305"/>
      <c r="ALT27" s="305"/>
      <c r="ALU27" s="305"/>
      <c r="ALV27" s="305"/>
      <c r="ALW27" s="305"/>
      <c r="ALX27" s="305"/>
      <c r="ALY27" s="305"/>
      <c r="ALZ27" s="305"/>
      <c r="AMA27" s="305"/>
      <c r="AMB27" s="305"/>
      <c r="AMC27" s="305"/>
      <c r="AMD27" s="305"/>
      <c r="AME27" s="305"/>
      <c r="AMF27" s="305"/>
      <c r="AMG27" s="305"/>
      <c r="AMH27" s="305"/>
      <c r="AMI27" s="305"/>
      <c r="AMJ27" s="305"/>
      <c r="AMK27" s="305"/>
      <c r="AML27" s="305"/>
      <c r="AMM27" s="305"/>
      <c r="AMN27" s="305"/>
      <c r="AMO27" s="305"/>
      <c r="AMP27" s="305"/>
      <c r="AMQ27" s="305"/>
      <c r="AMR27" s="305"/>
      <c r="AMS27" s="305"/>
      <c r="AMT27" s="305"/>
      <c r="AMU27" s="305"/>
      <c r="AMV27" s="305"/>
      <c r="AMW27" s="305"/>
      <c r="AMX27" s="305"/>
      <c r="AMY27" s="305"/>
      <c r="AMZ27" s="305"/>
      <c r="ANA27" s="305"/>
      <c r="ANB27" s="305"/>
      <c r="ANC27" s="305"/>
      <c r="AND27" s="305"/>
      <c r="ANE27" s="305"/>
      <c r="ANF27" s="305"/>
      <c r="ANG27" s="305"/>
      <c r="ANH27" s="305"/>
      <c r="ANI27" s="305"/>
      <c r="ANJ27" s="305"/>
      <c r="ANK27" s="305"/>
      <c r="ANL27" s="305"/>
      <c r="ANM27" s="305"/>
      <c r="ANN27" s="305"/>
      <c r="ANO27" s="305"/>
      <c r="ANP27" s="305"/>
      <c r="ANQ27" s="305"/>
      <c r="ANR27" s="305"/>
      <c r="ANS27" s="305"/>
      <c r="ANT27" s="305"/>
      <c r="ANU27" s="305"/>
      <c r="ANV27" s="305"/>
      <c r="ANW27" s="305"/>
      <c r="ANX27" s="305"/>
      <c r="ANY27" s="305"/>
      <c r="ANZ27" s="305"/>
      <c r="AOA27" s="305"/>
      <c r="AOB27" s="305"/>
      <c r="AOC27" s="305"/>
      <c r="AOD27" s="305"/>
      <c r="AOE27" s="305"/>
      <c r="AOF27" s="305"/>
      <c r="AOG27" s="305"/>
      <c r="AOH27" s="305"/>
      <c r="AOI27" s="305"/>
      <c r="AOJ27" s="305"/>
      <c r="AOK27" s="305"/>
      <c r="AOL27" s="305"/>
      <c r="AOM27" s="305"/>
      <c r="AON27" s="305"/>
      <c r="AOO27" s="305"/>
      <c r="AOP27" s="305"/>
      <c r="AOQ27" s="305"/>
      <c r="AOR27" s="305"/>
      <c r="AOS27" s="305"/>
      <c r="AOT27" s="305"/>
      <c r="AOU27" s="305"/>
      <c r="AOV27" s="305"/>
      <c r="AOW27" s="305"/>
      <c r="AOX27" s="305"/>
      <c r="AOY27" s="305"/>
      <c r="AOZ27" s="305"/>
      <c r="APA27" s="305"/>
      <c r="APB27" s="305"/>
      <c r="APC27" s="305"/>
      <c r="APD27" s="305"/>
      <c r="APE27" s="305"/>
      <c r="APF27" s="305"/>
      <c r="APG27" s="305"/>
      <c r="APH27" s="305"/>
      <c r="API27" s="305"/>
      <c r="APJ27" s="305"/>
      <c r="APK27" s="305"/>
      <c r="APL27" s="305"/>
      <c r="APM27" s="305"/>
      <c r="APN27" s="305"/>
      <c r="APO27" s="305"/>
      <c r="APP27" s="305"/>
      <c r="APQ27" s="305"/>
      <c r="APR27" s="305"/>
      <c r="APS27" s="305"/>
      <c r="APT27" s="305"/>
      <c r="APU27" s="305"/>
      <c r="APV27" s="305"/>
      <c r="APW27" s="305"/>
      <c r="APX27" s="305"/>
      <c r="APY27" s="305"/>
      <c r="APZ27" s="305"/>
      <c r="AQA27" s="305"/>
      <c r="AQB27" s="305"/>
      <c r="AQC27" s="305"/>
      <c r="AQD27" s="305"/>
      <c r="AQE27" s="305"/>
      <c r="AQF27" s="305"/>
      <c r="AQG27" s="305"/>
      <c r="AQH27" s="305"/>
      <c r="AQI27" s="305"/>
      <c r="AQJ27" s="305"/>
      <c r="AQK27" s="305"/>
      <c r="AQL27" s="305"/>
      <c r="AQM27" s="305"/>
      <c r="AQN27" s="305"/>
      <c r="AQO27" s="305"/>
      <c r="AQP27" s="305"/>
      <c r="AQQ27" s="305"/>
      <c r="AQR27" s="305"/>
      <c r="AQS27" s="305"/>
      <c r="AQT27" s="305"/>
      <c r="AQU27" s="305"/>
      <c r="AQV27" s="305"/>
      <c r="AQW27" s="305"/>
      <c r="AQX27" s="305"/>
      <c r="AQY27" s="305"/>
      <c r="AQZ27" s="305"/>
      <c r="ARA27" s="305"/>
      <c r="ARB27" s="305"/>
      <c r="ARC27" s="305"/>
      <c r="ARD27" s="305"/>
      <c r="ARE27" s="305"/>
      <c r="ARF27" s="305"/>
      <c r="ARG27" s="305"/>
      <c r="ARH27" s="305"/>
      <c r="ARI27" s="305"/>
      <c r="ARJ27" s="305"/>
      <c r="ARK27" s="305"/>
      <c r="ARL27" s="305"/>
      <c r="ARM27" s="305"/>
      <c r="ARN27" s="305"/>
      <c r="ARO27" s="305"/>
      <c r="ARP27" s="305"/>
      <c r="ARQ27" s="305"/>
      <c r="ARR27" s="305"/>
      <c r="ARS27" s="305"/>
      <c r="ART27" s="305"/>
      <c r="ARU27" s="305"/>
      <c r="ARV27" s="305"/>
      <c r="ARW27" s="305"/>
      <c r="ARX27" s="305"/>
      <c r="ARY27" s="305"/>
      <c r="ARZ27" s="305"/>
      <c r="ASA27" s="305"/>
      <c r="ASB27" s="305"/>
      <c r="ASC27" s="305"/>
      <c r="ASD27" s="305"/>
      <c r="ASE27" s="305"/>
      <c r="ASF27" s="305"/>
      <c r="ASG27" s="305"/>
      <c r="ASH27" s="305"/>
      <c r="ASI27" s="305"/>
      <c r="ASJ27" s="305"/>
      <c r="ASK27" s="305"/>
      <c r="ASL27" s="305"/>
      <c r="ASM27" s="305"/>
      <c r="ASN27" s="305"/>
      <c r="ASO27" s="305"/>
      <c r="ASP27" s="305"/>
      <c r="ASQ27" s="305"/>
      <c r="ASR27" s="305"/>
      <c r="ASS27" s="305"/>
      <c r="AST27" s="305"/>
      <c r="ASU27" s="305"/>
      <c r="ASV27" s="305"/>
      <c r="ASW27" s="305"/>
      <c r="ASX27" s="305"/>
      <c r="ASY27" s="305"/>
      <c r="ASZ27" s="305"/>
      <c r="ATA27" s="305"/>
      <c r="ATB27" s="305"/>
      <c r="ATC27" s="305"/>
      <c r="ATD27" s="305"/>
      <c r="ATE27" s="305"/>
      <c r="ATF27" s="305"/>
      <c r="ATG27" s="305"/>
      <c r="ATH27" s="305"/>
      <c r="ATI27" s="305"/>
      <c r="ATJ27" s="305"/>
      <c r="ATK27" s="305"/>
      <c r="ATL27" s="305"/>
      <c r="ATM27" s="305"/>
      <c r="ATN27" s="305"/>
      <c r="ATO27" s="305"/>
      <c r="ATP27" s="305"/>
      <c r="ATQ27" s="305"/>
      <c r="ATR27" s="305"/>
      <c r="ATS27" s="305"/>
      <c r="ATT27" s="305"/>
      <c r="ATU27" s="305"/>
      <c r="ATV27" s="305"/>
      <c r="ATW27" s="305"/>
      <c r="ATX27" s="305"/>
      <c r="ATY27" s="305"/>
      <c r="ATZ27" s="305"/>
      <c r="AUA27" s="305"/>
      <c r="AUB27" s="305"/>
      <c r="AUC27" s="305"/>
      <c r="AUD27" s="305"/>
      <c r="AUE27" s="305"/>
      <c r="AUF27" s="305"/>
      <c r="AUG27" s="305"/>
      <c r="AUH27" s="305"/>
      <c r="AUI27" s="305"/>
      <c r="AUJ27" s="305"/>
      <c r="AUK27" s="305"/>
      <c r="AUL27" s="305"/>
      <c r="AUM27" s="305"/>
      <c r="AUN27" s="305"/>
      <c r="AUO27" s="305"/>
      <c r="AUP27" s="305"/>
      <c r="AUQ27" s="305"/>
      <c r="AUR27" s="305"/>
      <c r="AUS27" s="305"/>
      <c r="AUT27" s="305"/>
      <c r="AUU27" s="305"/>
      <c r="AUV27" s="305"/>
      <c r="AUW27" s="305"/>
      <c r="AUX27" s="305"/>
      <c r="AUY27" s="305"/>
      <c r="AUZ27" s="305"/>
      <c r="AVA27" s="305"/>
      <c r="AVB27" s="305"/>
      <c r="AVC27" s="305"/>
      <c r="AVD27" s="305"/>
      <c r="AVE27" s="305"/>
      <c r="AVF27" s="305"/>
      <c r="AVG27" s="305"/>
      <c r="AVH27" s="305"/>
      <c r="AVI27" s="305"/>
      <c r="AVJ27" s="305"/>
      <c r="AVK27" s="305"/>
      <c r="AVL27" s="305"/>
      <c r="AVM27" s="305"/>
      <c r="AVN27" s="305"/>
      <c r="AVO27" s="305"/>
      <c r="AVP27" s="305"/>
      <c r="AVQ27" s="305"/>
      <c r="AVR27" s="305"/>
      <c r="AVS27" s="305"/>
      <c r="AVT27" s="305"/>
      <c r="AVU27" s="305"/>
      <c r="AVV27" s="305"/>
      <c r="AVW27" s="305"/>
      <c r="AVX27" s="305"/>
      <c r="AVY27" s="305"/>
      <c r="AVZ27" s="305"/>
      <c r="AWA27" s="305"/>
      <c r="AWB27" s="305"/>
      <c r="AWC27" s="305"/>
      <c r="AWD27" s="305"/>
      <c r="AWE27" s="305"/>
      <c r="AWF27" s="305"/>
      <c r="AWG27" s="305"/>
      <c r="AWH27" s="305"/>
      <c r="AWI27" s="305"/>
      <c r="AWJ27" s="305"/>
      <c r="AWK27" s="305"/>
      <c r="AWL27" s="305"/>
      <c r="AWM27" s="305"/>
      <c r="AWN27" s="305"/>
      <c r="AWO27" s="305"/>
      <c r="AWP27" s="305"/>
      <c r="AWQ27" s="305"/>
      <c r="AWR27" s="305"/>
      <c r="AWS27" s="305"/>
      <c r="AWT27" s="305"/>
      <c r="AWU27" s="305"/>
      <c r="AWV27" s="305"/>
      <c r="AWW27" s="305"/>
      <c r="AWX27" s="305"/>
      <c r="AWY27" s="305"/>
      <c r="AWZ27" s="305"/>
      <c r="AXA27" s="305"/>
      <c r="AXB27" s="305"/>
      <c r="AXC27" s="305"/>
      <c r="AXD27" s="305"/>
      <c r="AXE27" s="305"/>
      <c r="AXF27" s="305"/>
      <c r="AXG27" s="305"/>
      <c r="AXH27" s="305"/>
      <c r="AXI27" s="305"/>
      <c r="AXJ27" s="305"/>
      <c r="AXK27" s="305"/>
      <c r="AXL27" s="305"/>
      <c r="AXM27" s="305"/>
      <c r="AXN27" s="305"/>
      <c r="AXO27" s="305"/>
      <c r="AXP27" s="305"/>
      <c r="AXQ27" s="305"/>
      <c r="AXR27" s="305"/>
      <c r="AXS27" s="305"/>
      <c r="AXT27" s="305"/>
      <c r="AXU27" s="305"/>
      <c r="AXV27" s="305"/>
      <c r="AXW27" s="305"/>
      <c r="AXX27" s="305"/>
      <c r="AXY27" s="305"/>
      <c r="AXZ27" s="305"/>
      <c r="AYA27" s="305"/>
      <c r="AYB27" s="305"/>
      <c r="AYC27" s="305"/>
      <c r="AYD27" s="305"/>
      <c r="AYE27" s="305"/>
      <c r="AYF27" s="305"/>
      <c r="AYG27" s="305"/>
      <c r="AYH27" s="305"/>
      <c r="AYI27" s="305"/>
      <c r="AYJ27" s="305"/>
      <c r="AYK27" s="305"/>
      <c r="AYL27" s="305"/>
      <c r="AYM27" s="305"/>
      <c r="AYN27" s="305"/>
      <c r="AYO27" s="305"/>
      <c r="AYP27" s="305"/>
      <c r="AYQ27" s="305"/>
      <c r="AYR27" s="305"/>
      <c r="AYS27" s="305"/>
      <c r="AYT27" s="305"/>
      <c r="AYU27" s="305"/>
      <c r="AYV27" s="305"/>
      <c r="AYW27" s="305"/>
      <c r="AYX27" s="305"/>
      <c r="AYY27" s="305"/>
      <c r="AYZ27" s="305"/>
      <c r="AZA27" s="305"/>
      <c r="AZB27" s="305"/>
      <c r="AZC27" s="305"/>
      <c r="AZD27" s="305"/>
      <c r="AZE27" s="305"/>
      <c r="AZF27" s="305"/>
      <c r="AZG27" s="305"/>
      <c r="AZH27" s="305"/>
      <c r="AZI27" s="305"/>
      <c r="AZJ27" s="305"/>
      <c r="AZK27" s="305"/>
      <c r="AZL27" s="305"/>
      <c r="AZM27" s="305"/>
      <c r="AZN27" s="305"/>
      <c r="AZO27" s="305"/>
      <c r="AZP27" s="305"/>
      <c r="AZQ27" s="305"/>
      <c r="AZR27" s="305"/>
      <c r="AZS27" s="305"/>
      <c r="AZT27" s="305"/>
      <c r="AZU27" s="305"/>
      <c r="AZV27" s="305"/>
      <c r="AZW27" s="305"/>
      <c r="AZX27" s="305"/>
      <c r="AZY27" s="305"/>
      <c r="AZZ27" s="305"/>
      <c r="BAA27" s="305"/>
      <c r="BAB27" s="305"/>
      <c r="BAC27" s="305"/>
      <c r="BAD27" s="305"/>
      <c r="BAE27" s="305"/>
      <c r="BAF27" s="305"/>
      <c r="BAG27" s="305"/>
      <c r="BAH27" s="305"/>
      <c r="BAI27" s="305"/>
      <c r="BAJ27" s="305"/>
      <c r="BAK27" s="305"/>
      <c r="BAL27" s="305"/>
      <c r="BAM27" s="305"/>
      <c r="BAN27" s="305"/>
      <c r="BAO27" s="305"/>
      <c r="BAP27" s="305"/>
      <c r="BAQ27" s="305"/>
      <c r="BAR27" s="305"/>
      <c r="BAS27" s="305"/>
      <c r="BAT27" s="305"/>
      <c r="BAU27" s="305"/>
      <c r="BAV27" s="305"/>
      <c r="BAW27" s="305"/>
      <c r="BAX27" s="305"/>
      <c r="BAY27" s="305"/>
      <c r="BAZ27" s="305"/>
      <c r="BBA27" s="305"/>
      <c r="BBB27" s="305"/>
      <c r="BBC27" s="305"/>
      <c r="BBD27" s="305"/>
      <c r="BBE27" s="305"/>
      <c r="BBF27" s="305"/>
      <c r="BBG27" s="305"/>
      <c r="BBH27" s="305"/>
      <c r="BBI27" s="305"/>
      <c r="BBJ27" s="305"/>
      <c r="BBK27" s="305"/>
      <c r="BBL27" s="305"/>
      <c r="BBM27" s="305"/>
      <c r="BBN27" s="305"/>
      <c r="BBO27" s="305"/>
      <c r="BBP27" s="305"/>
      <c r="BBQ27" s="305"/>
      <c r="BBR27" s="305"/>
      <c r="BBS27" s="305"/>
      <c r="BBT27" s="305"/>
      <c r="BBU27" s="305"/>
      <c r="BBV27" s="305"/>
      <c r="BBW27" s="305"/>
      <c r="BBX27" s="305"/>
      <c r="BBY27" s="305"/>
      <c r="BBZ27" s="305"/>
      <c r="BCA27" s="305"/>
      <c r="BCB27" s="305"/>
      <c r="BCC27" s="305"/>
      <c r="BCD27" s="305"/>
      <c r="BCE27" s="305"/>
      <c r="BCF27" s="305"/>
      <c r="BCG27" s="305"/>
      <c r="BCH27" s="305"/>
      <c r="BCI27" s="305"/>
      <c r="BCJ27" s="305"/>
      <c r="BCK27" s="305"/>
      <c r="BCL27" s="305"/>
      <c r="BCM27" s="305"/>
      <c r="BCN27" s="305"/>
      <c r="BCO27" s="305"/>
      <c r="BCP27" s="305"/>
      <c r="BCQ27" s="305"/>
      <c r="BCR27" s="305"/>
      <c r="BCS27" s="305"/>
      <c r="BCT27" s="305"/>
      <c r="BCU27" s="305"/>
      <c r="BCV27" s="305"/>
      <c r="BCW27" s="305"/>
      <c r="BCX27" s="305"/>
      <c r="BCY27" s="305"/>
      <c r="BCZ27" s="305"/>
      <c r="BDA27" s="305"/>
      <c r="BDB27" s="305"/>
      <c r="BDC27" s="305"/>
      <c r="BDD27" s="305"/>
      <c r="BDE27" s="305"/>
      <c r="BDF27" s="305"/>
      <c r="BDG27" s="305"/>
      <c r="BDH27" s="305"/>
      <c r="BDI27" s="305"/>
      <c r="BDJ27" s="305"/>
      <c r="BDK27" s="305"/>
      <c r="BDL27" s="305"/>
      <c r="BDM27" s="305"/>
      <c r="BDN27" s="305"/>
      <c r="BDO27" s="305"/>
      <c r="BDP27" s="305"/>
      <c r="BDQ27" s="305"/>
      <c r="BDR27" s="305"/>
      <c r="BDS27" s="305"/>
      <c r="BDT27" s="305"/>
      <c r="BDU27" s="305"/>
      <c r="BDV27" s="305"/>
      <c r="BDW27" s="305"/>
      <c r="BDX27" s="305"/>
      <c r="BDY27" s="305"/>
      <c r="BDZ27" s="305"/>
      <c r="BEA27" s="305"/>
      <c r="BEB27" s="305"/>
      <c r="BEC27" s="305"/>
      <c r="BED27" s="305"/>
      <c r="BEE27" s="305"/>
      <c r="BEF27" s="305"/>
      <c r="BEG27" s="305"/>
      <c r="BEH27" s="305"/>
      <c r="BEI27" s="305"/>
      <c r="BEJ27" s="305"/>
      <c r="BEK27" s="305"/>
      <c r="BEL27" s="305"/>
      <c r="BEM27" s="305"/>
      <c r="BEN27" s="305"/>
      <c r="BEO27" s="305"/>
      <c r="BEP27" s="305"/>
      <c r="BEQ27" s="305"/>
      <c r="BER27" s="305"/>
      <c r="BES27" s="305"/>
      <c r="BET27" s="305"/>
      <c r="BEU27" s="305"/>
      <c r="BEV27" s="305"/>
      <c r="BEW27" s="305"/>
      <c r="BEX27" s="305"/>
      <c r="BEY27" s="305"/>
      <c r="BEZ27" s="305"/>
      <c r="BFA27" s="305"/>
      <c r="BFB27" s="305"/>
      <c r="BFC27" s="305"/>
      <c r="BFD27" s="305"/>
      <c r="BFE27" s="305"/>
      <c r="BFF27" s="305"/>
      <c r="BFG27" s="305"/>
      <c r="BFH27" s="305"/>
      <c r="BFI27" s="305"/>
      <c r="BFJ27" s="305"/>
      <c r="BFK27" s="305"/>
      <c r="BFL27" s="305"/>
      <c r="BFM27" s="305"/>
      <c r="BFN27" s="305"/>
      <c r="BFO27" s="305"/>
      <c r="BFP27" s="305"/>
      <c r="BFQ27" s="305"/>
      <c r="BFR27" s="305"/>
      <c r="BFS27" s="305"/>
      <c r="BFT27" s="305"/>
      <c r="BFU27" s="305"/>
      <c r="BFV27" s="305"/>
      <c r="BFW27" s="305"/>
      <c r="BFX27" s="305"/>
      <c r="BFY27" s="305"/>
      <c r="BFZ27" s="305"/>
      <c r="BGA27" s="305"/>
      <c r="BGB27" s="305"/>
      <c r="BGC27" s="305"/>
      <c r="BGD27" s="305"/>
      <c r="BGE27" s="305"/>
      <c r="BGF27" s="305"/>
      <c r="BGG27" s="305"/>
      <c r="BGH27" s="305"/>
      <c r="BGI27" s="305"/>
      <c r="BGJ27" s="305"/>
      <c r="BGK27" s="305"/>
      <c r="BGL27" s="305"/>
      <c r="BGM27" s="305"/>
      <c r="BGN27" s="305"/>
      <c r="BGO27" s="305"/>
      <c r="BGP27" s="305"/>
      <c r="BGQ27" s="305"/>
      <c r="BGR27" s="305"/>
      <c r="BGS27" s="305"/>
      <c r="BGT27" s="305"/>
      <c r="BGU27" s="305"/>
      <c r="BGV27" s="305"/>
      <c r="BGW27" s="305"/>
      <c r="BGX27" s="305"/>
      <c r="BGY27" s="305"/>
      <c r="BGZ27" s="305"/>
      <c r="BHA27" s="305"/>
      <c r="BHB27" s="305"/>
      <c r="BHC27" s="305"/>
      <c r="BHD27" s="305"/>
      <c r="BHE27" s="305"/>
      <c r="BHF27" s="305"/>
      <c r="BHG27" s="305"/>
      <c r="BHH27" s="305"/>
      <c r="BHI27" s="305"/>
      <c r="BHJ27" s="305"/>
      <c r="BHK27" s="305"/>
      <c r="BHL27" s="305"/>
      <c r="BHM27" s="305"/>
      <c r="BHN27" s="305"/>
      <c r="BHO27" s="305"/>
      <c r="BHP27" s="305"/>
      <c r="BHQ27" s="305"/>
      <c r="BHR27" s="305"/>
      <c r="BHS27" s="305"/>
      <c r="BHT27" s="305"/>
      <c r="BHU27" s="305"/>
      <c r="BHV27" s="305"/>
      <c r="BHW27" s="305"/>
      <c r="BHX27" s="305"/>
      <c r="BHY27" s="305"/>
      <c r="BHZ27" s="305"/>
      <c r="BIA27" s="305"/>
      <c r="BIB27" s="305"/>
      <c r="BIC27" s="305"/>
      <c r="BID27" s="305"/>
      <c r="BIE27" s="305"/>
      <c r="BIF27" s="305"/>
      <c r="BIG27" s="305"/>
      <c r="BIH27" s="305"/>
      <c r="BII27" s="305"/>
      <c r="BIJ27" s="305"/>
      <c r="BIK27" s="305"/>
      <c r="BIL27" s="305"/>
      <c r="BIM27" s="305"/>
      <c r="BIN27" s="305"/>
      <c r="BIO27" s="305"/>
      <c r="BIP27" s="305"/>
      <c r="BIQ27" s="305"/>
      <c r="BIR27" s="305"/>
      <c r="BIS27" s="305"/>
      <c r="BIT27" s="305"/>
      <c r="BIU27" s="305"/>
      <c r="BIV27" s="305"/>
      <c r="BIW27" s="305"/>
      <c r="BIX27" s="305"/>
      <c r="BIY27" s="305"/>
      <c r="BIZ27" s="305"/>
      <c r="BJA27" s="305"/>
      <c r="BJB27" s="305"/>
      <c r="BJC27" s="305"/>
      <c r="BJD27" s="305"/>
      <c r="BJE27" s="305"/>
      <c r="BJF27" s="305"/>
      <c r="BJG27" s="305"/>
      <c r="BJH27" s="305"/>
      <c r="BJI27" s="305"/>
      <c r="BJJ27" s="305"/>
      <c r="BJK27" s="305"/>
      <c r="BJL27" s="305"/>
      <c r="BJM27" s="305"/>
      <c r="BJN27" s="305"/>
      <c r="BJO27" s="305"/>
      <c r="BJP27" s="305"/>
      <c r="BJQ27" s="305"/>
      <c r="BJR27" s="305"/>
      <c r="BJS27" s="305"/>
      <c r="BJT27" s="305"/>
      <c r="BJU27" s="305"/>
      <c r="BJV27" s="305"/>
      <c r="BJW27" s="305"/>
      <c r="BJX27" s="305"/>
      <c r="BJY27" s="305"/>
      <c r="BJZ27" s="305"/>
      <c r="BKA27" s="305"/>
      <c r="BKB27" s="305"/>
      <c r="BKC27" s="305"/>
      <c r="BKD27" s="305"/>
      <c r="BKE27" s="305"/>
      <c r="BKF27" s="305"/>
      <c r="BKG27" s="305"/>
      <c r="BKH27" s="305"/>
      <c r="BKI27" s="305"/>
      <c r="BKJ27" s="305"/>
      <c r="BKK27" s="305"/>
      <c r="BKL27" s="305"/>
      <c r="BKM27" s="305"/>
      <c r="BKN27" s="305"/>
      <c r="BKO27" s="305"/>
      <c r="BKP27" s="305"/>
      <c r="BKQ27" s="305"/>
      <c r="BKR27" s="305"/>
      <c r="BKS27" s="305"/>
      <c r="BKT27" s="305"/>
      <c r="BKU27" s="305"/>
      <c r="BKV27" s="305"/>
      <c r="BKW27" s="305"/>
      <c r="BKX27" s="305"/>
      <c r="BKY27" s="305"/>
      <c r="BKZ27" s="305"/>
      <c r="BLA27" s="305"/>
      <c r="BLB27" s="305"/>
      <c r="BLC27" s="305"/>
      <c r="BLD27" s="305"/>
      <c r="BLE27" s="305"/>
      <c r="BLF27" s="305"/>
      <c r="BLG27" s="305"/>
      <c r="BLH27" s="305"/>
      <c r="BLI27" s="305"/>
      <c r="BLJ27" s="305"/>
      <c r="BLK27" s="305"/>
      <c r="BLL27" s="305"/>
      <c r="BLM27" s="305"/>
      <c r="BLN27" s="305"/>
      <c r="BLO27" s="305"/>
      <c r="BLP27" s="305"/>
      <c r="BLQ27" s="305"/>
      <c r="BLR27" s="305"/>
      <c r="BLS27" s="305"/>
      <c r="BLT27" s="305"/>
      <c r="BLU27" s="305"/>
      <c r="BLV27" s="305"/>
      <c r="BLW27" s="305"/>
      <c r="BLX27" s="305"/>
      <c r="BLY27" s="305"/>
      <c r="BLZ27" s="305"/>
      <c r="BMA27" s="305"/>
      <c r="BMB27" s="305"/>
      <c r="BMC27" s="305"/>
      <c r="BMD27" s="305"/>
      <c r="BME27" s="305"/>
      <c r="BMF27" s="305"/>
      <c r="BMG27" s="305"/>
      <c r="BMH27" s="305"/>
      <c r="BMI27" s="305"/>
      <c r="BMJ27" s="305"/>
      <c r="BMK27" s="305"/>
      <c r="BML27" s="305"/>
      <c r="BMM27" s="305"/>
      <c r="BMN27" s="305"/>
      <c r="BMO27" s="305"/>
      <c r="BMP27" s="305"/>
      <c r="BMQ27" s="305"/>
      <c r="BMR27" s="305"/>
      <c r="BMS27" s="305"/>
      <c r="BMT27" s="305"/>
      <c r="BMU27" s="305"/>
      <c r="BMV27" s="305"/>
      <c r="BMW27" s="305"/>
      <c r="BMX27" s="305"/>
      <c r="BMY27" s="305"/>
      <c r="BMZ27" s="305"/>
      <c r="BNA27" s="305"/>
      <c r="BNB27" s="305"/>
      <c r="BNC27" s="305"/>
      <c r="BND27" s="305"/>
      <c r="BNE27" s="305"/>
      <c r="BNF27" s="305"/>
      <c r="BNG27" s="305"/>
      <c r="BNH27" s="305"/>
      <c r="BNI27" s="305"/>
      <c r="BNJ27" s="305"/>
      <c r="BNK27" s="305"/>
      <c r="BNL27" s="305"/>
      <c r="BNM27" s="305"/>
      <c r="BNN27" s="305"/>
      <c r="BNO27" s="305"/>
      <c r="BNP27" s="305"/>
      <c r="BNQ27" s="305"/>
      <c r="BNR27" s="305"/>
      <c r="BNS27" s="305"/>
      <c r="BNT27" s="305"/>
      <c r="BNU27" s="305"/>
      <c r="BNV27" s="305"/>
      <c r="BNW27" s="305"/>
      <c r="BNX27" s="305"/>
      <c r="BNY27" s="305"/>
      <c r="BNZ27" s="305"/>
      <c r="BOA27" s="305"/>
      <c r="BOB27" s="305"/>
      <c r="BOC27" s="305"/>
      <c r="BOD27" s="305"/>
      <c r="BOE27" s="305"/>
      <c r="BOF27" s="305"/>
      <c r="BOG27" s="305"/>
      <c r="BOH27" s="305"/>
      <c r="BOI27" s="305"/>
      <c r="BOJ27" s="305"/>
      <c r="BOK27" s="305"/>
      <c r="BOL27" s="305"/>
      <c r="BOM27" s="305"/>
      <c r="BON27" s="305"/>
      <c r="BOO27" s="305"/>
      <c r="BOP27" s="305"/>
      <c r="BOQ27" s="305"/>
      <c r="BOR27" s="305"/>
      <c r="BOS27" s="305"/>
      <c r="BOT27" s="305"/>
      <c r="BOU27" s="305"/>
      <c r="BOV27" s="305"/>
      <c r="BOW27" s="305"/>
      <c r="BOX27" s="305"/>
      <c r="BOY27" s="305"/>
      <c r="BOZ27" s="305"/>
      <c r="BPA27" s="305"/>
      <c r="BPB27" s="305"/>
      <c r="BPC27" s="305"/>
      <c r="BPD27" s="305"/>
      <c r="BPE27" s="305"/>
      <c r="BPF27" s="305"/>
      <c r="BPG27" s="305"/>
      <c r="BPH27" s="305"/>
      <c r="BPI27" s="305"/>
      <c r="BPJ27" s="305"/>
      <c r="BPK27" s="305"/>
      <c r="BPL27" s="305"/>
      <c r="BPM27" s="305"/>
      <c r="BPN27" s="305"/>
      <c r="BPO27" s="305"/>
      <c r="BPP27" s="305"/>
      <c r="BPQ27" s="305"/>
      <c r="BPR27" s="305"/>
      <c r="BPS27" s="305"/>
      <c r="BPT27" s="305"/>
      <c r="BPU27" s="305"/>
      <c r="BPV27" s="305"/>
      <c r="BPW27" s="305"/>
      <c r="BPX27" s="305"/>
      <c r="BPY27" s="305"/>
      <c r="BPZ27" s="305"/>
      <c r="BQA27" s="305"/>
      <c r="BQB27" s="305"/>
      <c r="BQC27" s="305"/>
      <c r="BQD27" s="305"/>
      <c r="BQE27" s="305"/>
      <c r="BQF27" s="305"/>
      <c r="BQG27" s="305"/>
      <c r="BQH27" s="305"/>
      <c r="BQI27" s="305"/>
      <c r="BQJ27" s="305"/>
      <c r="BQK27" s="305"/>
      <c r="BQL27" s="305"/>
      <c r="BQM27" s="305"/>
      <c r="BQN27" s="305"/>
      <c r="BQO27" s="305"/>
      <c r="BQP27" s="305"/>
      <c r="BQQ27" s="305"/>
      <c r="BQR27" s="305"/>
      <c r="BQS27" s="305"/>
      <c r="BQT27" s="305"/>
      <c r="BQU27" s="305"/>
      <c r="BQV27" s="305"/>
      <c r="BQW27" s="305"/>
      <c r="BQX27" s="305"/>
      <c r="BQY27" s="305"/>
      <c r="BQZ27" s="305"/>
      <c r="BRA27" s="305"/>
      <c r="BRB27" s="305"/>
      <c r="BRC27" s="305"/>
      <c r="BRD27" s="305"/>
      <c r="BRE27" s="305"/>
      <c r="BRF27" s="305"/>
      <c r="BRG27" s="305"/>
      <c r="BRH27" s="305"/>
      <c r="BRI27" s="305"/>
      <c r="BRJ27" s="305"/>
      <c r="BRK27" s="305"/>
      <c r="BRL27" s="305"/>
      <c r="BRM27" s="305"/>
      <c r="BRN27" s="305"/>
      <c r="BRO27" s="305"/>
      <c r="BRP27" s="305"/>
      <c r="BRQ27" s="305"/>
      <c r="BRR27" s="305"/>
      <c r="BRS27" s="305"/>
      <c r="BRT27" s="305"/>
      <c r="BRU27" s="305"/>
      <c r="BRV27" s="305"/>
      <c r="BRW27" s="305"/>
      <c r="BRX27" s="305"/>
      <c r="BRY27" s="305"/>
      <c r="BRZ27" s="305"/>
      <c r="BSA27" s="305"/>
      <c r="BSB27" s="305"/>
      <c r="BSC27" s="305"/>
      <c r="BSD27" s="305"/>
      <c r="BSE27" s="305"/>
      <c r="BSF27" s="305"/>
      <c r="BSG27" s="305"/>
      <c r="BSH27" s="305"/>
      <c r="BSI27" s="305"/>
      <c r="BSJ27" s="305"/>
      <c r="BSK27" s="305"/>
      <c r="BSL27" s="305"/>
      <c r="BSM27" s="305"/>
      <c r="BSN27" s="305"/>
      <c r="BSO27" s="305"/>
      <c r="BSP27" s="305"/>
      <c r="BSQ27" s="305"/>
      <c r="BSR27" s="305"/>
      <c r="BSS27" s="305"/>
      <c r="BST27" s="305"/>
      <c r="BSU27" s="305"/>
      <c r="BSV27" s="305"/>
      <c r="BSW27" s="305"/>
      <c r="BSX27" s="305"/>
      <c r="BSY27" s="305"/>
      <c r="BSZ27" s="305"/>
      <c r="BTA27" s="305"/>
      <c r="BTB27" s="305"/>
      <c r="BTC27" s="305"/>
      <c r="BTD27" s="305"/>
      <c r="BTE27" s="305"/>
      <c r="BTF27" s="305"/>
      <c r="BTG27" s="305"/>
      <c r="BTH27" s="305"/>
      <c r="BTI27" s="305"/>
      <c r="BTJ27" s="305"/>
      <c r="BTK27" s="305"/>
      <c r="BTL27" s="305"/>
      <c r="BTM27" s="305"/>
      <c r="BTN27" s="305"/>
      <c r="BTO27" s="305"/>
      <c r="BTP27" s="305"/>
      <c r="BTQ27" s="305"/>
      <c r="BTR27" s="305"/>
      <c r="BTS27" s="305"/>
      <c r="BTT27" s="305"/>
      <c r="BTU27" s="305"/>
      <c r="BTV27" s="305"/>
      <c r="BTW27" s="305"/>
      <c r="BTX27" s="305"/>
      <c r="BTY27" s="305"/>
      <c r="BTZ27" s="305"/>
      <c r="BUA27" s="305"/>
      <c r="BUB27" s="305"/>
      <c r="BUC27" s="305"/>
      <c r="BUD27" s="305"/>
      <c r="BUE27" s="305"/>
      <c r="BUF27" s="305"/>
      <c r="BUG27" s="305"/>
      <c r="BUH27" s="305"/>
      <c r="BUI27" s="305"/>
      <c r="BUJ27" s="305"/>
      <c r="BUK27" s="305"/>
      <c r="BUL27" s="305"/>
      <c r="BUM27" s="305"/>
      <c r="BUN27" s="305"/>
      <c r="BUO27" s="305"/>
      <c r="BUP27" s="305"/>
      <c r="BUQ27" s="305"/>
      <c r="BUR27" s="305"/>
      <c r="BUS27" s="305"/>
      <c r="BUT27" s="305"/>
      <c r="BUU27" s="305"/>
      <c r="BUV27" s="305"/>
      <c r="BUW27" s="305"/>
      <c r="BUX27" s="305"/>
      <c r="BUY27" s="305"/>
      <c r="BUZ27" s="305"/>
      <c r="BVA27" s="305"/>
      <c r="BVB27" s="305"/>
      <c r="BVC27" s="305"/>
      <c r="BVD27" s="305"/>
      <c r="BVE27" s="305"/>
      <c r="BVF27" s="305"/>
      <c r="BVG27" s="305"/>
      <c r="BVH27" s="305"/>
      <c r="BVI27" s="305"/>
      <c r="BVJ27" s="305"/>
      <c r="BVK27" s="305"/>
      <c r="BVL27" s="305"/>
      <c r="BVM27" s="305"/>
      <c r="BVN27" s="305"/>
      <c r="BVO27" s="305"/>
      <c r="BVP27" s="305"/>
      <c r="BVQ27" s="305"/>
      <c r="BVR27" s="305"/>
      <c r="BVS27" s="305"/>
      <c r="BVT27" s="305"/>
      <c r="BVU27" s="305"/>
      <c r="BVV27" s="305"/>
      <c r="BVW27" s="305"/>
      <c r="BVX27" s="305"/>
      <c r="BVY27" s="305"/>
      <c r="BVZ27" s="305"/>
      <c r="BWA27" s="305"/>
      <c r="BWB27" s="305"/>
      <c r="BWC27" s="305"/>
      <c r="BWD27" s="305"/>
      <c r="BWE27" s="305"/>
      <c r="BWF27" s="305"/>
      <c r="BWG27" s="305"/>
      <c r="BWH27" s="305"/>
      <c r="BWI27" s="305"/>
      <c r="BWJ27" s="305"/>
      <c r="BWK27" s="305"/>
      <c r="BWL27" s="305"/>
      <c r="BWM27" s="305"/>
      <c r="BWN27" s="305"/>
      <c r="BWO27" s="305"/>
      <c r="BWP27" s="305"/>
      <c r="BWQ27" s="305"/>
      <c r="BWR27" s="305"/>
      <c r="BWS27" s="305"/>
      <c r="BWT27" s="305"/>
      <c r="BWU27" s="305"/>
      <c r="BWV27" s="305"/>
      <c r="BWW27" s="305"/>
      <c r="BWX27" s="305"/>
      <c r="BWY27" s="305"/>
      <c r="BWZ27" s="305"/>
      <c r="BXA27" s="305"/>
      <c r="BXB27" s="305"/>
      <c r="BXC27" s="305"/>
      <c r="BXD27" s="305"/>
      <c r="BXE27" s="305"/>
      <c r="BXF27" s="305"/>
      <c r="BXG27" s="305"/>
      <c r="BXH27" s="305"/>
      <c r="BXI27" s="305"/>
      <c r="BXJ27" s="305"/>
      <c r="BXK27" s="305"/>
      <c r="BXL27" s="305"/>
      <c r="BXM27" s="305"/>
      <c r="BXN27" s="305"/>
      <c r="BXO27" s="305"/>
      <c r="BXP27" s="305"/>
      <c r="BXQ27" s="305"/>
      <c r="BXR27" s="305"/>
      <c r="BXS27" s="305"/>
      <c r="BXT27" s="305"/>
      <c r="BXU27" s="305"/>
      <c r="BXV27" s="305"/>
      <c r="BXW27" s="305"/>
      <c r="BXX27" s="305"/>
      <c r="BXY27" s="305"/>
      <c r="BXZ27" s="305"/>
      <c r="BYA27" s="305"/>
      <c r="BYB27" s="305"/>
      <c r="BYC27" s="305"/>
      <c r="BYD27" s="305"/>
      <c r="BYE27" s="305"/>
      <c r="BYF27" s="305"/>
      <c r="BYG27" s="305"/>
      <c r="BYH27" s="305"/>
      <c r="BYI27" s="305"/>
      <c r="BYJ27" s="305"/>
      <c r="BYK27" s="305"/>
      <c r="BYL27" s="305"/>
      <c r="BYM27" s="305"/>
      <c r="BYN27" s="305"/>
      <c r="BYO27" s="305"/>
      <c r="BYP27" s="305"/>
      <c r="BYQ27" s="305"/>
    </row>
    <row r="28" spans="1:2019" s="301" customFormat="1" ht="15" hidden="1" customHeight="1" x14ac:dyDescent="0.3">
      <c r="A28" s="631"/>
      <c r="B28" s="282" t="s">
        <v>2982</v>
      </c>
      <c r="C28" s="630">
        <v>1</v>
      </c>
      <c r="D28" s="305"/>
      <c r="E28" s="305"/>
      <c r="F28" s="305"/>
      <c r="G28" s="631"/>
      <c r="H28" s="631"/>
      <c r="I28" s="305"/>
      <c r="J28" s="305"/>
      <c r="K28" s="305"/>
      <c r="L28" s="305"/>
      <c r="M28" s="305"/>
      <c r="N28" s="631"/>
      <c r="O28" s="631"/>
      <c r="P28" s="631"/>
      <c r="Q28" s="305"/>
      <c r="R28" s="305"/>
      <c r="S28" s="305"/>
      <c r="T28" s="305"/>
      <c r="U28" s="305"/>
      <c r="V28" s="305"/>
      <c r="W28" s="305"/>
      <c r="X28" s="305"/>
      <c r="Y28" s="305"/>
      <c r="Z28" s="305"/>
      <c r="AA28" s="305"/>
      <c r="AB28" s="305"/>
      <c r="AC28" s="631"/>
      <c r="AD28" s="631"/>
      <c r="AE28" s="311"/>
      <c r="AF28" s="319"/>
      <c r="AG28" s="318"/>
      <c r="AH28" s="320"/>
      <c r="AI28" s="319"/>
      <c r="AJ28" s="319"/>
      <c r="AK28" s="305"/>
      <c r="AL28" s="631"/>
      <c r="AM28" s="631"/>
      <c r="AN28" s="631"/>
      <c r="AO28" s="631"/>
      <c r="AP28" s="631"/>
      <c r="AQ28" s="631"/>
      <c r="AR28" s="305"/>
      <c r="AS28" s="305"/>
      <c r="AT28" s="305"/>
      <c r="AU28" s="305"/>
      <c r="AV28" s="305"/>
      <c r="AW28" s="305"/>
      <c r="AX28" s="305"/>
      <c r="AY28" s="305"/>
      <c r="AZ28" s="305"/>
      <c r="BA28" s="305"/>
      <c r="BB28" s="305"/>
      <c r="BC28" s="305"/>
      <c r="BD28" s="305"/>
      <c r="BE28" s="305"/>
      <c r="BF28" s="305"/>
      <c r="BG28" s="305"/>
      <c r="BH28" s="305"/>
      <c r="BI28" s="305"/>
      <c r="BJ28" s="305"/>
      <c r="BK28" s="305"/>
      <c r="BL28" s="305"/>
      <c r="BM28" s="305"/>
      <c r="BN28" s="305"/>
      <c r="BO28" s="305"/>
      <c r="BP28" s="305"/>
      <c r="BQ28" s="305"/>
      <c r="BR28" s="305"/>
      <c r="BS28" s="305"/>
      <c r="BT28" s="305"/>
      <c r="BU28" s="305"/>
      <c r="BV28" s="305"/>
      <c r="BW28" s="305"/>
      <c r="BX28" s="305"/>
      <c r="BY28" s="305"/>
      <c r="BZ28" s="305"/>
      <c r="CA28" s="305"/>
      <c r="CB28" s="305"/>
      <c r="CC28" s="305"/>
      <c r="CD28" s="305"/>
      <c r="CE28" s="305"/>
      <c r="CF28" s="305"/>
      <c r="CG28" s="305"/>
      <c r="CH28" s="305"/>
      <c r="CI28" s="305"/>
      <c r="CJ28" s="305"/>
      <c r="CK28" s="305"/>
      <c r="CL28" s="305"/>
      <c r="CM28" s="305"/>
      <c r="CN28" s="305"/>
      <c r="CO28" s="305"/>
      <c r="CP28" s="305"/>
      <c r="CQ28" s="305"/>
      <c r="CR28" s="305"/>
      <c r="CS28" s="305"/>
      <c r="CT28" s="305"/>
      <c r="CU28" s="305"/>
      <c r="CV28" s="305"/>
      <c r="CW28" s="305"/>
      <c r="CX28" s="305"/>
      <c r="CY28" s="305"/>
      <c r="CZ28" s="305"/>
      <c r="DA28" s="305"/>
      <c r="DB28" s="305"/>
      <c r="DC28" s="305"/>
      <c r="DD28" s="305"/>
      <c r="DE28" s="305"/>
      <c r="DF28" s="305"/>
      <c r="DG28" s="305"/>
      <c r="DH28" s="305"/>
      <c r="DI28" s="305"/>
      <c r="DJ28" s="305"/>
      <c r="DK28" s="305"/>
      <c r="DL28" s="305"/>
      <c r="DM28" s="305"/>
      <c r="DN28" s="305"/>
      <c r="DO28" s="305"/>
      <c r="DP28" s="305"/>
      <c r="DQ28" s="305"/>
      <c r="DR28" s="305"/>
      <c r="DS28" s="305"/>
      <c r="DT28" s="305"/>
      <c r="DU28" s="305"/>
      <c r="DV28" s="305"/>
      <c r="DW28" s="305"/>
      <c r="DX28" s="305"/>
      <c r="DY28" s="305"/>
      <c r="DZ28" s="305"/>
      <c r="EA28" s="305"/>
      <c r="EB28" s="305"/>
      <c r="EC28" s="305"/>
      <c r="ED28" s="305"/>
      <c r="EE28" s="305"/>
      <c r="EF28" s="305"/>
      <c r="EG28" s="305"/>
      <c r="EH28" s="305"/>
      <c r="EI28" s="305"/>
      <c r="EJ28" s="305"/>
      <c r="EK28" s="305"/>
      <c r="EL28" s="305"/>
      <c r="EM28" s="305"/>
      <c r="EN28" s="305"/>
      <c r="EO28" s="305"/>
      <c r="EP28" s="305"/>
      <c r="EQ28" s="305"/>
      <c r="ER28" s="305"/>
      <c r="ES28" s="305"/>
      <c r="ET28" s="305"/>
      <c r="EU28" s="305"/>
      <c r="EV28" s="305"/>
      <c r="EW28" s="305"/>
      <c r="EX28" s="305"/>
      <c r="EY28" s="305"/>
      <c r="EZ28" s="305"/>
      <c r="FA28" s="305"/>
      <c r="FB28" s="305"/>
      <c r="FC28" s="305"/>
      <c r="FD28" s="305"/>
      <c r="FE28" s="305"/>
      <c r="FF28" s="305"/>
      <c r="FG28" s="305"/>
      <c r="FH28" s="305"/>
      <c r="FI28" s="305"/>
      <c r="FJ28" s="305"/>
      <c r="FK28" s="305"/>
      <c r="FL28" s="305"/>
      <c r="FM28" s="305"/>
      <c r="FN28" s="305"/>
      <c r="FO28" s="305"/>
      <c r="FP28" s="305"/>
      <c r="FQ28" s="305"/>
      <c r="FR28" s="305"/>
      <c r="FS28" s="305"/>
      <c r="FT28" s="305"/>
      <c r="FU28" s="305"/>
      <c r="FV28" s="305"/>
      <c r="FW28" s="305"/>
      <c r="FX28" s="305"/>
      <c r="FY28" s="305"/>
      <c r="FZ28" s="305"/>
      <c r="GA28" s="305"/>
      <c r="GB28" s="305"/>
      <c r="GC28" s="305"/>
      <c r="GD28" s="305"/>
      <c r="GE28" s="305"/>
      <c r="GF28" s="305"/>
      <c r="GG28" s="305"/>
      <c r="GH28" s="305"/>
      <c r="GI28" s="305"/>
      <c r="GJ28" s="305"/>
      <c r="GK28" s="305"/>
      <c r="GL28" s="305"/>
      <c r="GM28" s="305"/>
      <c r="GN28" s="305"/>
      <c r="GO28" s="305"/>
      <c r="GP28" s="305"/>
      <c r="GQ28" s="305"/>
      <c r="GR28" s="305"/>
      <c r="GS28" s="305"/>
      <c r="GT28" s="305"/>
      <c r="GU28" s="305"/>
      <c r="GV28" s="305"/>
      <c r="GW28" s="305"/>
      <c r="GX28" s="305"/>
      <c r="GY28" s="305"/>
      <c r="GZ28" s="305"/>
      <c r="HA28" s="305"/>
      <c r="HB28" s="305"/>
      <c r="HC28" s="305"/>
      <c r="HD28" s="305"/>
      <c r="HE28" s="305"/>
      <c r="HF28" s="305"/>
      <c r="HG28" s="305"/>
      <c r="HH28" s="305"/>
      <c r="HI28" s="305"/>
      <c r="HJ28" s="305"/>
      <c r="HK28" s="305"/>
      <c r="HL28" s="305"/>
      <c r="HM28" s="305"/>
      <c r="HN28" s="305"/>
      <c r="HO28" s="305"/>
      <c r="HP28" s="305"/>
      <c r="HQ28" s="305"/>
      <c r="HR28" s="305"/>
      <c r="HS28" s="305"/>
      <c r="HT28" s="305"/>
      <c r="HU28" s="305"/>
      <c r="HV28" s="305"/>
      <c r="HW28" s="305"/>
      <c r="HX28" s="305"/>
      <c r="HY28" s="305"/>
      <c r="HZ28" s="305"/>
      <c r="IA28" s="305"/>
      <c r="IB28" s="305"/>
      <c r="IC28" s="305"/>
      <c r="ID28" s="305"/>
      <c r="IE28" s="305"/>
      <c r="IF28" s="305"/>
      <c r="IG28" s="305"/>
      <c r="IH28" s="305"/>
      <c r="II28" s="305"/>
      <c r="IJ28" s="305"/>
      <c r="IK28" s="305"/>
      <c r="IL28" s="305"/>
      <c r="IM28" s="305"/>
      <c r="IN28" s="305"/>
      <c r="IO28" s="305"/>
      <c r="IP28" s="305"/>
      <c r="IQ28" s="305"/>
      <c r="IR28" s="305"/>
      <c r="IS28" s="305"/>
      <c r="IT28" s="305"/>
      <c r="IU28" s="305"/>
      <c r="IV28" s="305"/>
      <c r="IW28" s="305"/>
      <c r="IX28" s="305"/>
      <c r="IY28" s="305"/>
      <c r="IZ28" s="305"/>
      <c r="JA28" s="305"/>
      <c r="JB28" s="305"/>
      <c r="JC28" s="305"/>
      <c r="JD28" s="305"/>
      <c r="JE28" s="305"/>
      <c r="JF28" s="305"/>
      <c r="JG28" s="305"/>
      <c r="JH28" s="305"/>
      <c r="JI28" s="305"/>
      <c r="JJ28" s="305"/>
      <c r="JK28" s="305"/>
      <c r="JL28" s="305"/>
      <c r="JM28" s="305"/>
      <c r="JN28" s="305"/>
      <c r="JO28" s="305"/>
      <c r="JP28" s="305"/>
      <c r="JQ28" s="305"/>
      <c r="JR28" s="305"/>
      <c r="JS28" s="305"/>
      <c r="JT28" s="305"/>
      <c r="JU28" s="305"/>
      <c r="JV28" s="305"/>
      <c r="JW28" s="305"/>
      <c r="JX28" s="305"/>
      <c r="JY28" s="305"/>
      <c r="JZ28" s="305"/>
      <c r="KA28" s="305"/>
      <c r="KB28" s="305"/>
      <c r="KC28" s="305"/>
      <c r="KD28" s="305"/>
      <c r="KE28" s="305"/>
      <c r="KF28" s="305"/>
      <c r="KG28" s="305"/>
      <c r="KH28" s="305"/>
      <c r="KI28" s="305"/>
      <c r="KJ28" s="305"/>
      <c r="KK28" s="305"/>
      <c r="KL28" s="305"/>
      <c r="KM28" s="305"/>
      <c r="KN28" s="305"/>
      <c r="KO28" s="305"/>
      <c r="KP28" s="305"/>
      <c r="KQ28" s="305"/>
      <c r="KR28" s="305"/>
      <c r="KS28" s="305"/>
      <c r="KT28" s="305"/>
      <c r="KU28" s="305"/>
      <c r="KV28" s="305"/>
      <c r="KW28" s="305"/>
      <c r="KX28" s="305"/>
      <c r="KY28" s="305"/>
      <c r="KZ28" s="305"/>
      <c r="LA28" s="305"/>
      <c r="LB28" s="305"/>
      <c r="LC28" s="305"/>
      <c r="LD28" s="305"/>
      <c r="LE28" s="305"/>
      <c r="LF28" s="305"/>
      <c r="LG28" s="305"/>
      <c r="LH28" s="305"/>
      <c r="LI28" s="305"/>
      <c r="LJ28" s="305"/>
      <c r="LK28" s="305"/>
      <c r="LL28" s="305"/>
      <c r="LM28" s="305"/>
      <c r="LN28" s="305"/>
      <c r="LO28" s="305"/>
      <c r="LP28" s="305"/>
      <c r="LQ28" s="305"/>
      <c r="LR28" s="305"/>
      <c r="LS28" s="305"/>
      <c r="LT28" s="305"/>
      <c r="LU28" s="305"/>
      <c r="LV28" s="305"/>
      <c r="LW28" s="305"/>
      <c r="LX28" s="305"/>
      <c r="LY28" s="305"/>
      <c r="LZ28" s="305"/>
      <c r="MA28" s="305"/>
      <c r="MB28" s="305"/>
      <c r="MC28" s="305"/>
      <c r="MD28" s="305"/>
      <c r="ME28" s="305"/>
      <c r="MF28" s="305"/>
      <c r="MG28" s="305"/>
      <c r="MH28" s="305"/>
      <c r="MI28" s="305"/>
      <c r="MJ28" s="305"/>
      <c r="MK28" s="305"/>
      <c r="ML28" s="305"/>
      <c r="MM28" s="305"/>
      <c r="MN28" s="305"/>
      <c r="MO28" s="305"/>
      <c r="MP28" s="305"/>
      <c r="MQ28" s="305"/>
      <c r="MR28" s="305"/>
      <c r="MS28" s="305"/>
      <c r="MT28" s="305"/>
      <c r="MU28" s="305"/>
      <c r="MV28" s="305"/>
      <c r="MW28" s="305"/>
      <c r="MX28" s="305"/>
      <c r="MY28" s="305"/>
      <c r="MZ28" s="305"/>
      <c r="NA28" s="305"/>
      <c r="NB28" s="305"/>
      <c r="NC28" s="305"/>
      <c r="ND28" s="305"/>
      <c r="NE28" s="305"/>
      <c r="NF28" s="305"/>
      <c r="NG28" s="305"/>
      <c r="NH28" s="305"/>
      <c r="NI28" s="305"/>
      <c r="NJ28" s="305"/>
      <c r="NK28" s="305"/>
      <c r="NL28" s="305"/>
      <c r="NM28" s="305"/>
      <c r="NN28" s="305"/>
      <c r="NO28" s="305"/>
      <c r="NP28" s="305"/>
      <c r="NQ28" s="305"/>
      <c r="NR28" s="305"/>
      <c r="NS28" s="305"/>
      <c r="NT28" s="305"/>
      <c r="NU28" s="305"/>
      <c r="NV28" s="305"/>
      <c r="NW28" s="305"/>
      <c r="NX28" s="305"/>
      <c r="NY28" s="305"/>
      <c r="NZ28" s="305"/>
      <c r="OA28" s="305"/>
      <c r="OB28" s="305"/>
      <c r="OC28" s="305"/>
      <c r="OD28" s="305"/>
      <c r="OE28" s="305"/>
      <c r="OF28" s="305"/>
      <c r="OG28" s="305"/>
      <c r="OH28" s="305"/>
      <c r="OI28" s="305"/>
      <c r="OJ28" s="305"/>
      <c r="OK28" s="305"/>
      <c r="OL28" s="305"/>
      <c r="OM28" s="305"/>
      <c r="ON28" s="305"/>
      <c r="OO28" s="305"/>
      <c r="OP28" s="305"/>
      <c r="OQ28" s="305"/>
      <c r="OR28" s="305"/>
      <c r="OS28" s="305"/>
      <c r="OT28" s="305"/>
      <c r="OU28" s="305"/>
      <c r="OV28" s="305"/>
      <c r="OW28" s="305"/>
      <c r="OX28" s="305"/>
      <c r="OY28" s="305"/>
      <c r="OZ28" s="305"/>
      <c r="PA28" s="305"/>
      <c r="PB28" s="305"/>
      <c r="PC28" s="305"/>
      <c r="PD28" s="305"/>
      <c r="PE28" s="305"/>
      <c r="PF28" s="305"/>
      <c r="PG28" s="305"/>
      <c r="PH28" s="305"/>
      <c r="PI28" s="305"/>
      <c r="PJ28" s="305"/>
      <c r="PK28" s="305"/>
      <c r="PL28" s="305"/>
      <c r="PM28" s="305"/>
      <c r="PN28" s="305"/>
      <c r="PO28" s="305"/>
      <c r="PP28" s="305"/>
      <c r="PQ28" s="305"/>
      <c r="PR28" s="305"/>
      <c r="PS28" s="305"/>
      <c r="PT28" s="305"/>
      <c r="PU28" s="305"/>
      <c r="PV28" s="305"/>
      <c r="PW28" s="305"/>
      <c r="PX28" s="305"/>
      <c r="PY28" s="305"/>
      <c r="PZ28" s="305"/>
      <c r="QA28" s="305"/>
      <c r="QB28" s="305"/>
      <c r="QC28" s="305"/>
      <c r="QD28" s="305"/>
      <c r="QE28" s="305"/>
      <c r="QF28" s="305"/>
      <c r="QG28" s="305"/>
      <c r="QH28" s="305"/>
      <c r="QI28" s="305"/>
      <c r="QJ28" s="305"/>
      <c r="QK28" s="305"/>
      <c r="QL28" s="305"/>
      <c r="QM28" s="305"/>
      <c r="QN28" s="305"/>
      <c r="QO28" s="305"/>
      <c r="QP28" s="305"/>
      <c r="QQ28" s="305"/>
      <c r="QR28" s="305"/>
      <c r="QS28" s="305"/>
      <c r="QT28" s="305"/>
      <c r="QU28" s="305"/>
      <c r="QV28" s="305"/>
      <c r="QW28" s="305"/>
      <c r="QX28" s="305"/>
      <c r="QY28" s="305"/>
      <c r="QZ28" s="305"/>
      <c r="RA28" s="305"/>
      <c r="RB28" s="305"/>
      <c r="RC28" s="305"/>
      <c r="RD28" s="305"/>
      <c r="RE28" s="305"/>
      <c r="RF28" s="305"/>
      <c r="RG28" s="305"/>
      <c r="RH28" s="305"/>
      <c r="RI28" s="305"/>
      <c r="RJ28" s="305"/>
      <c r="RK28" s="305"/>
      <c r="RL28" s="305"/>
      <c r="RM28" s="305"/>
      <c r="RN28" s="305"/>
      <c r="RO28" s="305"/>
      <c r="RP28" s="305"/>
      <c r="RQ28" s="305"/>
      <c r="RR28" s="305"/>
      <c r="RS28" s="305"/>
      <c r="RT28" s="305"/>
      <c r="RU28" s="305"/>
      <c r="RV28" s="305"/>
      <c r="RW28" s="305"/>
      <c r="RX28" s="305"/>
      <c r="RY28" s="305"/>
      <c r="RZ28" s="305"/>
      <c r="SA28" s="305"/>
      <c r="SB28" s="305"/>
      <c r="SC28" s="305"/>
      <c r="SD28" s="305"/>
      <c r="SE28" s="305"/>
      <c r="SF28" s="305"/>
      <c r="SG28" s="305"/>
      <c r="SH28" s="305"/>
      <c r="SI28" s="305"/>
      <c r="SJ28" s="305"/>
      <c r="SK28" s="305"/>
      <c r="SL28" s="305"/>
      <c r="SM28" s="305"/>
      <c r="SN28" s="305"/>
      <c r="SO28" s="305"/>
      <c r="SP28" s="305"/>
      <c r="SQ28" s="305"/>
      <c r="SR28" s="305"/>
      <c r="SS28" s="305"/>
      <c r="ST28" s="305"/>
      <c r="SU28" s="305"/>
      <c r="SV28" s="305"/>
      <c r="SW28" s="305"/>
      <c r="SX28" s="305"/>
      <c r="SY28" s="305"/>
      <c r="SZ28" s="305"/>
      <c r="TA28" s="305"/>
      <c r="TB28" s="305"/>
      <c r="TC28" s="305"/>
      <c r="TD28" s="305"/>
      <c r="TE28" s="305"/>
      <c r="TF28" s="305"/>
      <c r="TG28" s="305"/>
      <c r="TH28" s="305"/>
      <c r="TI28" s="305"/>
      <c r="TJ28" s="305"/>
      <c r="TK28" s="305"/>
      <c r="TL28" s="305"/>
      <c r="TM28" s="305"/>
      <c r="TN28" s="305"/>
      <c r="TO28" s="305"/>
      <c r="TP28" s="305"/>
      <c r="TQ28" s="305"/>
      <c r="TR28" s="305"/>
      <c r="TS28" s="305"/>
      <c r="TT28" s="305"/>
      <c r="TU28" s="305"/>
      <c r="TV28" s="305"/>
      <c r="TW28" s="305"/>
      <c r="TX28" s="305"/>
      <c r="TY28" s="305"/>
      <c r="TZ28" s="305"/>
      <c r="UA28" s="305"/>
      <c r="UB28" s="305"/>
      <c r="UC28" s="305"/>
      <c r="UD28" s="305"/>
      <c r="UE28" s="305"/>
      <c r="UF28" s="305"/>
      <c r="UG28" s="305"/>
      <c r="UH28" s="305"/>
      <c r="UI28" s="305"/>
      <c r="UJ28" s="305"/>
      <c r="UK28" s="305"/>
      <c r="UL28" s="305"/>
      <c r="UM28" s="305"/>
      <c r="UN28" s="305"/>
      <c r="UO28" s="305"/>
      <c r="UP28" s="305"/>
      <c r="UQ28" s="305"/>
      <c r="UR28" s="305"/>
      <c r="US28" s="305"/>
      <c r="UT28" s="305"/>
      <c r="UU28" s="305"/>
      <c r="UV28" s="305"/>
      <c r="UW28" s="305"/>
      <c r="UX28" s="305"/>
      <c r="UY28" s="305"/>
      <c r="UZ28" s="305"/>
      <c r="VA28" s="305"/>
      <c r="VB28" s="305"/>
      <c r="VC28" s="305"/>
      <c r="VD28" s="305"/>
      <c r="VE28" s="305"/>
      <c r="VF28" s="305"/>
      <c r="VG28" s="305"/>
      <c r="VH28" s="305"/>
      <c r="VI28" s="305"/>
      <c r="VJ28" s="305"/>
      <c r="VK28" s="305"/>
      <c r="VL28" s="305"/>
      <c r="VM28" s="305"/>
      <c r="VN28" s="305"/>
      <c r="VO28" s="305"/>
      <c r="VP28" s="305"/>
      <c r="VQ28" s="305"/>
      <c r="VR28" s="305"/>
      <c r="VS28" s="305"/>
      <c r="VT28" s="305"/>
      <c r="VU28" s="305"/>
      <c r="VV28" s="305"/>
      <c r="VW28" s="305"/>
      <c r="VX28" s="305"/>
      <c r="VY28" s="305"/>
      <c r="VZ28" s="305"/>
      <c r="WA28" s="305"/>
      <c r="WB28" s="305"/>
      <c r="WC28" s="305"/>
      <c r="WD28" s="305"/>
      <c r="WE28" s="305"/>
      <c r="WF28" s="305"/>
      <c r="WG28" s="305"/>
      <c r="WH28" s="305"/>
      <c r="WI28" s="305"/>
      <c r="WJ28" s="305"/>
      <c r="WK28" s="305"/>
      <c r="WL28" s="305"/>
      <c r="WM28" s="305"/>
      <c r="WN28" s="305"/>
      <c r="WO28" s="305"/>
      <c r="WP28" s="305"/>
      <c r="WQ28" s="305"/>
      <c r="WR28" s="305"/>
      <c r="WS28" s="305"/>
      <c r="WT28" s="305"/>
      <c r="WU28" s="305"/>
      <c r="WV28" s="305"/>
      <c r="WW28" s="305"/>
      <c r="WX28" s="305"/>
      <c r="WY28" s="305"/>
      <c r="WZ28" s="305"/>
      <c r="XA28" s="305"/>
      <c r="XB28" s="305"/>
      <c r="XC28" s="305"/>
      <c r="XD28" s="305"/>
      <c r="XE28" s="305"/>
      <c r="XF28" s="305"/>
      <c r="XG28" s="305"/>
      <c r="XH28" s="305"/>
      <c r="XI28" s="305"/>
      <c r="XJ28" s="305"/>
      <c r="XK28" s="305"/>
      <c r="XL28" s="305"/>
      <c r="XM28" s="305"/>
      <c r="XN28" s="305"/>
      <c r="XO28" s="305"/>
      <c r="XP28" s="305"/>
      <c r="XQ28" s="305"/>
      <c r="XR28" s="305"/>
      <c r="XS28" s="305"/>
      <c r="XT28" s="305"/>
      <c r="XU28" s="305"/>
      <c r="XV28" s="305"/>
      <c r="XW28" s="305"/>
      <c r="XX28" s="305"/>
      <c r="XY28" s="305"/>
      <c r="XZ28" s="305"/>
      <c r="YA28" s="305"/>
      <c r="YB28" s="305"/>
      <c r="YC28" s="305"/>
      <c r="YD28" s="305"/>
      <c r="YE28" s="305"/>
      <c r="YF28" s="305"/>
      <c r="YG28" s="305"/>
      <c r="YH28" s="305"/>
      <c r="YI28" s="305"/>
      <c r="YJ28" s="305"/>
      <c r="YK28" s="305"/>
      <c r="YL28" s="305"/>
      <c r="YM28" s="305"/>
      <c r="YN28" s="305"/>
      <c r="YO28" s="305"/>
      <c r="YP28" s="305"/>
      <c r="YQ28" s="305"/>
      <c r="YR28" s="305"/>
      <c r="YS28" s="305"/>
      <c r="YT28" s="305"/>
      <c r="YU28" s="305"/>
      <c r="YV28" s="305"/>
      <c r="YW28" s="305"/>
      <c r="YX28" s="305"/>
      <c r="YY28" s="305"/>
      <c r="YZ28" s="305"/>
      <c r="ZA28" s="305"/>
      <c r="ZB28" s="305"/>
      <c r="ZC28" s="305"/>
      <c r="ZD28" s="305"/>
      <c r="ZE28" s="305"/>
      <c r="ZF28" s="305"/>
      <c r="ZG28" s="305"/>
      <c r="ZH28" s="305"/>
      <c r="ZI28" s="305"/>
      <c r="ZJ28" s="305"/>
      <c r="ZK28" s="305"/>
      <c r="ZL28" s="305"/>
      <c r="ZM28" s="305"/>
      <c r="ZN28" s="305"/>
      <c r="ZO28" s="305"/>
      <c r="ZP28" s="305"/>
      <c r="ZQ28" s="305"/>
      <c r="ZR28" s="305"/>
      <c r="ZS28" s="305"/>
      <c r="ZT28" s="305"/>
      <c r="ZU28" s="305"/>
      <c r="ZV28" s="305"/>
      <c r="ZW28" s="305"/>
      <c r="ZX28" s="305"/>
      <c r="ZY28" s="305"/>
      <c r="ZZ28" s="305"/>
      <c r="AAA28" s="305"/>
      <c r="AAB28" s="305"/>
      <c r="AAC28" s="305"/>
      <c r="AAD28" s="305"/>
      <c r="AAE28" s="305"/>
      <c r="AAF28" s="305"/>
      <c r="AAG28" s="305"/>
      <c r="AAH28" s="305"/>
      <c r="AAI28" s="305"/>
      <c r="AAJ28" s="305"/>
      <c r="AAK28" s="305"/>
      <c r="AAL28" s="305"/>
      <c r="AAM28" s="305"/>
      <c r="AAN28" s="305"/>
      <c r="AAO28" s="305"/>
      <c r="AAP28" s="305"/>
      <c r="AAQ28" s="305"/>
      <c r="AAR28" s="305"/>
      <c r="AAS28" s="305"/>
      <c r="AAT28" s="305"/>
      <c r="AAU28" s="305"/>
      <c r="AAV28" s="305"/>
      <c r="AAW28" s="305"/>
      <c r="AAX28" s="305"/>
      <c r="AAY28" s="305"/>
      <c r="AAZ28" s="305"/>
      <c r="ABA28" s="305"/>
      <c r="ABB28" s="305"/>
      <c r="ABC28" s="305"/>
      <c r="ABD28" s="305"/>
      <c r="ABE28" s="305"/>
      <c r="ABF28" s="305"/>
      <c r="ABG28" s="305"/>
      <c r="ABH28" s="305"/>
      <c r="ABI28" s="305"/>
      <c r="ABJ28" s="305"/>
      <c r="ABK28" s="305"/>
      <c r="ABL28" s="305"/>
      <c r="ABM28" s="305"/>
      <c r="ABN28" s="305"/>
      <c r="ABO28" s="305"/>
      <c r="ABP28" s="305"/>
      <c r="ABQ28" s="305"/>
      <c r="ABR28" s="305"/>
      <c r="ABS28" s="305"/>
      <c r="ABT28" s="305"/>
      <c r="ABU28" s="305"/>
      <c r="ABV28" s="305"/>
      <c r="ABW28" s="305"/>
      <c r="ABX28" s="305"/>
      <c r="ABY28" s="305"/>
      <c r="ABZ28" s="305"/>
      <c r="ACA28" s="305"/>
      <c r="ACB28" s="305"/>
      <c r="ACC28" s="305"/>
      <c r="ACD28" s="305"/>
      <c r="ACE28" s="305"/>
      <c r="ACF28" s="305"/>
      <c r="ACG28" s="305"/>
      <c r="ACH28" s="305"/>
      <c r="ACI28" s="305"/>
      <c r="ACJ28" s="305"/>
      <c r="ACK28" s="305"/>
      <c r="ACL28" s="305"/>
      <c r="ACM28" s="305"/>
      <c r="ACN28" s="305"/>
      <c r="ACO28" s="305"/>
      <c r="ACP28" s="305"/>
      <c r="ACQ28" s="305"/>
      <c r="ACR28" s="305"/>
      <c r="ACS28" s="305"/>
      <c r="ACT28" s="305"/>
      <c r="ACU28" s="305"/>
      <c r="ACV28" s="305"/>
      <c r="ACW28" s="305"/>
      <c r="ACX28" s="305"/>
      <c r="ACY28" s="305"/>
      <c r="ACZ28" s="305"/>
      <c r="ADA28" s="305"/>
      <c r="ADB28" s="305"/>
      <c r="ADC28" s="305"/>
      <c r="ADD28" s="305"/>
      <c r="ADE28" s="305"/>
      <c r="ADF28" s="305"/>
      <c r="ADG28" s="305"/>
      <c r="ADH28" s="305"/>
      <c r="ADI28" s="305"/>
      <c r="ADJ28" s="305"/>
      <c r="ADK28" s="305"/>
      <c r="ADL28" s="305"/>
      <c r="ADM28" s="305"/>
      <c r="ADN28" s="305"/>
      <c r="ADO28" s="305"/>
      <c r="ADP28" s="305"/>
      <c r="ADQ28" s="305"/>
      <c r="ADR28" s="305"/>
      <c r="ADS28" s="305"/>
      <c r="ADT28" s="305"/>
      <c r="ADU28" s="305"/>
      <c r="ADV28" s="305"/>
      <c r="ADW28" s="305"/>
      <c r="ADX28" s="305"/>
      <c r="ADY28" s="305"/>
      <c r="ADZ28" s="305"/>
      <c r="AEA28" s="305"/>
      <c r="AEB28" s="305"/>
      <c r="AEC28" s="305"/>
      <c r="AED28" s="305"/>
      <c r="AEE28" s="305"/>
      <c r="AEF28" s="305"/>
      <c r="AEG28" s="305"/>
      <c r="AEH28" s="305"/>
      <c r="AEI28" s="305"/>
      <c r="AEJ28" s="305"/>
      <c r="AEK28" s="305"/>
      <c r="AEL28" s="305"/>
      <c r="AEM28" s="305"/>
      <c r="AEN28" s="305"/>
      <c r="AEO28" s="305"/>
      <c r="AEP28" s="305"/>
      <c r="AEQ28" s="305"/>
      <c r="AER28" s="305"/>
      <c r="AES28" s="305"/>
      <c r="AET28" s="305"/>
      <c r="AEU28" s="305"/>
      <c r="AEV28" s="305"/>
      <c r="AEW28" s="305"/>
      <c r="AEX28" s="305"/>
      <c r="AEY28" s="305"/>
      <c r="AEZ28" s="305"/>
      <c r="AFA28" s="305"/>
      <c r="AFB28" s="305"/>
      <c r="AFC28" s="305"/>
      <c r="AFD28" s="305"/>
      <c r="AFE28" s="305"/>
      <c r="AFF28" s="305"/>
      <c r="AFG28" s="305"/>
      <c r="AFH28" s="305"/>
      <c r="AFI28" s="305"/>
      <c r="AFJ28" s="305"/>
      <c r="AFK28" s="305"/>
      <c r="AFL28" s="305"/>
      <c r="AFM28" s="305"/>
      <c r="AFN28" s="305"/>
      <c r="AFO28" s="305"/>
      <c r="AFP28" s="305"/>
      <c r="AFQ28" s="305"/>
      <c r="AFR28" s="305"/>
      <c r="AFS28" s="305"/>
      <c r="AFT28" s="305"/>
      <c r="AFU28" s="305"/>
      <c r="AFV28" s="305"/>
      <c r="AFW28" s="305"/>
      <c r="AFX28" s="305"/>
      <c r="AFY28" s="305"/>
      <c r="AFZ28" s="305"/>
      <c r="AGA28" s="305"/>
      <c r="AGB28" s="305"/>
      <c r="AGC28" s="305"/>
      <c r="AGD28" s="305"/>
      <c r="AGE28" s="305"/>
      <c r="AGF28" s="305"/>
      <c r="AGG28" s="305"/>
      <c r="AGH28" s="305"/>
      <c r="AGI28" s="305"/>
      <c r="AGJ28" s="305"/>
      <c r="AGK28" s="305"/>
      <c r="AGL28" s="305"/>
      <c r="AGM28" s="305"/>
      <c r="AGN28" s="305"/>
      <c r="AGO28" s="305"/>
      <c r="AGP28" s="305"/>
      <c r="AGQ28" s="305"/>
      <c r="AGR28" s="305"/>
      <c r="AGS28" s="305"/>
      <c r="AGT28" s="305"/>
      <c r="AGU28" s="305"/>
      <c r="AGV28" s="305"/>
      <c r="AGW28" s="305"/>
      <c r="AGX28" s="305"/>
      <c r="AGY28" s="305"/>
      <c r="AGZ28" s="305"/>
      <c r="AHA28" s="305"/>
      <c r="AHB28" s="305"/>
      <c r="AHC28" s="305"/>
      <c r="AHD28" s="305"/>
      <c r="AHE28" s="305"/>
      <c r="AHF28" s="305"/>
      <c r="AHG28" s="305"/>
      <c r="AHH28" s="305"/>
      <c r="AHI28" s="305"/>
      <c r="AHJ28" s="305"/>
      <c r="AHK28" s="305"/>
      <c r="AHL28" s="305"/>
      <c r="AHM28" s="305"/>
      <c r="AHN28" s="305"/>
      <c r="AHO28" s="305"/>
      <c r="AHP28" s="305"/>
      <c r="AHQ28" s="305"/>
      <c r="AHR28" s="305"/>
      <c r="AHS28" s="305"/>
      <c r="AHT28" s="305"/>
      <c r="AHU28" s="305"/>
      <c r="AHV28" s="305"/>
      <c r="AHW28" s="305"/>
      <c r="AHX28" s="305"/>
      <c r="AHY28" s="305"/>
      <c r="AHZ28" s="305"/>
      <c r="AIA28" s="305"/>
      <c r="AIB28" s="305"/>
      <c r="AIC28" s="305"/>
      <c r="AID28" s="305"/>
      <c r="AIE28" s="305"/>
      <c r="AIF28" s="305"/>
      <c r="AIG28" s="305"/>
      <c r="AIH28" s="305"/>
      <c r="AII28" s="305"/>
      <c r="AIJ28" s="305"/>
      <c r="AIK28" s="305"/>
      <c r="AIL28" s="305"/>
      <c r="AIM28" s="305"/>
      <c r="AIN28" s="305"/>
      <c r="AIO28" s="305"/>
      <c r="AIP28" s="305"/>
      <c r="AIQ28" s="305"/>
      <c r="AIR28" s="305"/>
      <c r="AIS28" s="305"/>
      <c r="AIT28" s="305"/>
      <c r="AIU28" s="305"/>
      <c r="AIV28" s="305"/>
      <c r="AIW28" s="305"/>
      <c r="AIX28" s="305"/>
      <c r="AIY28" s="305"/>
      <c r="AIZ28" s="305"/>
      <c r="AJA28" s="305"/>
      <c r="AJB28" s="305"/>
      <c r="AJC28" s="305"/>
      <c r="AJD28" s="305"/>
      <c r="AJE28" s="305"/>
      <c r="AJF28" s="305"/>
      <c r="AJG28" s="305"/>
      <c r="AJH28" s="305"/>
      <c r="AJI28" s="305"/>
      <c r="AJJ28" s="305"/>
      <c r="AJK28" s="305"/>
      <c r="AJL28" s="305"/>
      <c r="AJM28" s="305"/>
      <c r="AJN28" s="305"/>
      <c r="AJO28" s="305"/>
      <c r="AJP28" s="305"/>
      <c r="AJQ28" s="305"/>
      <c r="AJR28" s="305"/>
      <c r="AJS28" s="305"/>
      <c r="AJT28" s="305"/>
      <c r="AJU28" s="305"/>
      <c r="AJV28" s="305"/>
      <c r="AJW28" s="305"/>
      <c r="AJX28" s="305"/>
      <c r="AJY28" s="305"/>
      <c r="AJZ28" s="305"/>
      <c r="AKA28" s="305"/>
      <c r="AKB28" s="305"/>
      <c r="AKC28" s="305"/>
      <c r="AKD28" s="305"/>
      <c r="AKE28" s="305"/>
      <c r="AKF28" s="305"/>
      <c r="AKG28" s="305"/>
      <c r="AKH28" s="305"/>
      <c r="AKI28" s="305"/>
      <c r="AKJ28" s="305"/>
      <c r="AKK28" s="305"/>
      <c r="AKL28" s="305"/>
      <c r="AKM28" s="305"/>
      <c r="AKN28" s="305"/>
      <c r="AKO28" s="305"/>
      <c r="AKP28" s="305"/>
      <c r="AKQ28" s="305"/>
      <c r="AKR28" s="305"/>
      <c r="AKS28" s="305"/>
      <c r="AKT28" s="305"/>
      <c r="AKU28" s="305"/>
      <c r="AKV28" s="305"/>
      <c r="AKW28" s="305"/>
      <c r="AKX28" s="305"/>
      <c r="AKY28" s="305"/>
      <c r="AKZ28" s="305"/>
      <c r="ALA28" s="305"/>
      <c r="ALB28" s="305"/>
      <c r="ALC28" s="305"/>
      <c r="ALD28" s="305"/>
      <c r="ALE28" s="305"/>
      <c r="ALF28" s="305"/>
      <c r="ALG28" s="305"/>
      <c r="ALH28" s="305"/>
      <c r="ALI28" s="305"/>
      <c r="ALJ28" s="305"/>
      <c r="ALK28" s="305"/>
      <c r="ALL28" s="305"/>
      <c r="ALM28" s="305"/>
      <c r="ALN28" s="305"/>
      <c r="ALO28" s="305"/>
      <c r="ALP28" s="305"/>
      <c r="ALQ28" s="305"/>
      <c r="ALR28" s="305"/>
      <c r="ALS28" s="305"/>
      <c r="ALT28" s="305"/>
      <c r="ALU28" s="305"/>
      <c r="ALV28" s="305"/>
      <c r="ALW28" s="305"/>
      <c r="ALX28" s="305"/>
      <c r="ALY28" s="305"/>
      <c r="ALZ28" s="305"/>
      <c r="AMA28" s="305"/>
      <c r="AMB28" s="305"/>
      <c r="AMC28" s="305"/>
      <c r="AMD28" s="305"/>
      <c r="AME28" s="305"/>
      <c r="AMF28" s="305"/>
      <c r="AMG28" s="305"/>
      <c r="AMH28" s="305"/>
      <c r="AMI28" s="305"/>
      <c r="AMJ28" s="305"/>
      <c r="AMK28" s="305"/>
      <c r="AML28" s="305"/>
      <c r="AMM28" s="305"/>
      <c r="AMN28" s="305"/>
      <c r="AMO28" s="305"/>
      <c r="AMP28" s="305"/>
      <c r="AMQ28" s="305"/>
      <c r="AMR28" s="305"/>
      <c r="AMS28" s="305"/>
      <c r="AMT28" s="305"/>
      <c r="AMU28" s="305"/>
      <c r="AMV28" s="305"/>
      <c r="AMW28" s="305"/>
      <c r="AMX28" s="305"/>
      <c r="AMY28" s="305"/>
      <c r="AMZ28" s="305"/>
      <c r="ANA28" s="305"/>
      <c r="ANB28" s="305"/>
      <c r="ANC28" s="305"/>
      <c r="AND28" s="305"/>
      <c r="ANE28" s="305"/>
      <c r="ANF28" s="305"/>
      <c r="ANG28" s="305"/>
      <c r="ANH28" s="305"/>
      <c r="ANI28" s="305"/>
      <c r="ANJ28" s="305"/>
      <c r="ANK28" s="305"/>
      <c r="ANL28" s="305"/>
      <c r="ANM28" s="305"/>
      <c r="ANN28" s="305"/>
      <c r="ANO28" s="305"/>
      <c r="ANP28" s="305"/>
      <c r="ANQ28" s="305"/>
      <c r="ANR28" s="305"/>
      <c r="ANS28" s="305"/>
      <c r="ANT28" s="305"/>
      <c r="ANU28" s="305"/>
      <c r="ANV28" s="305"/>
      <c r="ANW28" s="305"/>
      <c r="ANX28" s="305"/>
      <c r="ANY28" s="305"/>
      <c r="ANZ28" s="305"/>
      <c r="AOA28" s="305"/>
      <c r="AOB28" s="305"/>
      <c r="AOC28" s="305"/>
      <c r="AOD28" s="305"/>
      <c r="AOE28" s="305"/>
      <c r="AOF28" s="305"/>
      <c r="AOG28" s="305"/>
      <c r="AOH28" s="305"/>
      <c r="AOI28" s="305"/>
      <c r="AOJ28" s="305"/>
      <c r="AOK28" s="305"/>
      <c r="AOL28" s="305"/>
      <c r="AOM28" s="305"/>
      <c r="AON28" s="305"/>
      <c r="AOO28" s="305"/>
      <c r="AOP28" s="305"/>
      <c r="AOQ28" s="305"/>
      <c r="AOR28" s="305"/>
      <c r="AOS28" s="305"/>
      <c r="AOT28" s="305"/>
      <c r="AOU28" s="305"/>
      <c r="AOV28" s="305"/>
      <c r="AOW28" s="305"/>
      <c r="AOX28" s="305"/>
      <c r="AOY28" s="305"/>
      <c r="AOZ28" s="305"/>
      <c r="APA28" s="305"/>
      <c r="APB28" s="305"/>
      <c r="APC28" s="305"/>
      <c r="APD28" s="305"/>
      <c r="APE28" s="305"/>
      <c r="APF28" s="305"/>
      <c r="APG28" s="305"/>
      <c r="APH28" s="305"/>
      <c r="API28" s="305"/>
      <c r="APJ28" s="305"/>
      <c r="APK28" s="305"/>
      <c r="APL28" s="305"/>
      <c r="APM28" s="305"/>
      <c r="APN28" s="305"/>
      <c r="APO28" s="305"/>
      <c r="APP28" s="305"/>
      <c r="APQ28" s="305"/>
      <c r="APR28" s="305"/>
      <c r="APS28" s="305"/>
      <c r="APT28" s="305"/>
      <c r="APU28" s="305"/>
      <c r="APV28" s="305"/>
      <c r="APW28" s="305"/>
      <c r="APX28" s="305"/>
      <c r="APY28" s="305"/>
      <c r="APZ28" s="305"/>
      <c r="AQA28" s="305"/>
      <c r="AQB28" s="305"/>
      <c r="AQC28" s="305"/>
      <c r="AQD28" s="305"/>
      <c r="AQE28" s="305"/>
      <c r="AQF28" s="305"/>
      <c r="AQG28" s="305"/>
      <c r="AQH28" s="305"/>
      <c r="AQI28" s="305"/>
      <c r="AQJ28" s="305"/>
      <c r="AQK28" s="305"/>
      <c r="AQL28" s="305"/>
      <c r="AQM28" s="305"/>
      <c r="AQN28" s="305"/>
      <c r="AQO28" s="305"/>
      <c r="AQP28" s="305"/>
      <c r="AQQ28" s="305"/>
      <c r="AQR28" s="305"/>
      <c r="AQS28" s="305"/>
      <c r="AQT28" s="305"/>
      <c r="AQU28" s="305"/>
      <c r="AQV28" s="305"/>
      <c r="AQW28" s="305"/>
      <c r="AQX28" s="305"/>
      <c r="AQY28" s="305"/>
      <c r="AQZ28" s="305"/>
      <c r="ARA28" s="305"/>
      <c r="ARB28" s="305"/>
      <c r="ARC28" s="305"/>
      <c r="ARD28" s="305"/>
      <c r="ARE28" s="305"/>
      <c r="ARF28" s="305"/>
      <c r="ARG28" s="305"/>
      <c r="ARH28" s="305"/>
      <c r="ARI28" s="305"/>
      <c r="ARJ28" s="305"/>
      <c r="ARK28" s="305"/>
      <c r="ARL28" s="305"/>
      <c r="ARM28" s="305"/>
      <c r="ARN28" s="305"/>
      <c r="ARO28" s="305"/>
      <c r="ARP28" s="305"/>
      <c r="ARQ28" s="305"/>
      <c r="ARR28" s="305"/>
      <c r="ARS28" s="305"/>
      <c r="ART28" s="305"/>
      <c r="ARU28" s="305"/>
      <c r="ARV28" s="305"/>
      <c r="ARW28" s="305"/>
      <c r="ARX28" s="305"/>
      <c r="ARY28" s="305"/>
      <c r="ARZ28" s="305"/>
      <c r="ASA28" s="305"/>
      <c r="ASB28" s="305"/>
      <c r="ASC28" s="305"/>
      <c r="ASD28" s="305"/>
      <c r="ASE28" s="305"/>
      <c r="ASF28" s="305"/>
      <c r="ASG28" s="305"/>
      <c r="ASH28" s="305"/>
      <c r="ASI28" s="305"/>
      <c r="ASJ28" s="305"/>
      <c r="ASK28" s="305"/>
      <c r="ASL28" s="305"/>
      <c r="ASM28" s="305"/>
      <c r="ASN28" s="305"/>
      <c r="ASO28" s="305"/>
      <c r="ASP28" s="305"/>
      <c r="ASQ28" s="305"/>
      <c r="ASR28" s="305"/>
      <c r="ASS28" s="305"/>
      <c r="AST28" s="305"/>
      <c r="ASU28" s="305"/>
      <c r="ASV28" s="305"/>
      <c r="ASW28" s="305"/>
      <c r="ASX28" s="305"/>
      <c r="ASY28" s="305"/>
      <c r="ASZ28" s="305"/>
      <c r="ATA28" s="305"/>
      <c r="ATB28" s="305"/>
      <c r="ATC28" s="305"/>
      <c r="ATD28" s="305"/>
      <c r="ATE28" s="305"/>
      <c r="ATF28" s="305"/>
      <c r="ATG28" s="305"/>
      <c r="ATH28" s="305"/>
      <c r="ATI28" s="305"/>
      <c r="ATJ28" s="305"/>
      <c r="ATK28" s="305"/>
      <c r="ATL28" s="305"/>
      <c r="ATM28" s="305"/>
      <c r="ATN28" s="305"/>
      <c r="ATO28" s="305"/>
      <c r="ATP28" s="305"/>
      <c r="ATQ28" s="305"/>
      <c r="ATR28" s="305"/>
      <c r="ATS28" s="305"/>
      <c r="ATT28" s="305"/>
      <c r="ATU28" s="305"/>
      <c r="ATV28" s="305"/>
      <c r="ATW28" s="305"/>
      <c r="ATX28" s="305"/>
      <c r="ATY28" s="305"/>
      <c r="ATZ28" s="305"/>
      <c r="AUA28" s="305"/>
      <c r="AUB28" s="305"/>
      <c r="AUC28" s="305"/>
      <c r="AUD28" s="305"/>
      <c r="AUE28" s="305"/>
      <c r="AUF28" s="305"/>
      <c r="AUG28" s="305"/>
      <c r="AUH28" s="305"/>
      <c r="AUI28" s="305"/>
      <c r="AUJ28" s="305"/>
      <c r="AUK28" s="305"/>
      <c r="AUL28" s="305"/>
      <c r="AUM28" s="305"/>
      <c r="AUN28" s="305"/>
      <c r="AUO28" s="305"/>
      <c r="AUP28" s="305"/>
      <c r="AUQ28" s="305"/>
      <c r="AUR28" s="305"/>
      <c r="AUS28" s="305"/>
      <c r="AUT28" s="305"/>
      <c r="AUU28" s="305"/>
      <c r="AUV28" s="305"/>
      <c r="AUW28" s="305"/>
      <c r="AUX28" s="305"/>
      <c r="AUY28" s="305"/>
      <c r="AUZ28" s="305"/>
      <c r="AVA28" s="305"/>
      <c r="AVB28" s="305"/>
      <c r="AVC28" s="305"/>
      <c r="AVD28" s="305"/>
      <c r="AVE28" s="305"/>
      <c r="AVF28" s="305"/>
      <c r="AVG28" s="305"/>
      <c r="AVH28" s="305"/>
      <c r="AVI28" s="305"/>
      <c r="AVJ28" s="305"/>
      <c r="AVK28" s="305"/>
      <c r="AVL28" s="305"/>
      <c r="AVM28" s="305"/>
      <c r="AVN28" s="305"/>
      <c r="AVO28" s="305"/>
      <c r="AVP28" s="305"/>
      <c r="AVQ28" s="305"/>
      <c r="AVR28" s="305"/>
      <c r="AVS28" s="305"/>
      <c r="AVT28" s="305"/>
      <c r="AVU28" s="305"/>
      <c r="AVV28" s="305"/>
      <c r="AVW28" s="305"/>
      <c r="AVX28" s="305"/>
      <c r="AVY28" s="305"/>
      <c r="AVZ28" s="305"/>
      <c r="AWA28" s="305"/>
      <c r="AWB28" s="305"/>
      <c r="AWC28" s="305"/>
      <c r="AWD28" s="305"/>
      <c r="AWE28" s="305"/>
      <c r="AWF28" s="305"/>
      <c r="AWG28" s="305"/>
      <c r="AWH28" s="305"/>
      <c r="AWI28" s="305"/>
      <c r="AWJ28" s="305"/>
      <c r="AWK28" s="305"/>
      <c r="AWL28" s="305"/>
      <c r="AWM28" s="305"/>
      <c r="AWN28" s="305"/>
      <c r="AWO28" s="305"/>
      <c r="AWP28" s="305"/>
      <c r="AWQ28" s="305"/>
      <c r="AWR28" s="305"/>
      <c r="AWS28" s="305"/>
      <c r="AWT28" s="305"/>
      <c r="AWU28" s="305"/>
      <c r="AWV28" s="305"/>
      <c r="AWW28" s="305"/>
      <c r="AWX28" s="305"/>
      <c r="AWY28" s="305"/>
      <c r="AWZ28" s="305"/>
      <c r="AXA28" s="305"/>
      <c r="AXB28" s="305"/>
      <c r="AXC28" s="305"/>
      <c r="AXD28" s="305"/>
      <c r="AXE28" s="305"/>
      <c r="AXF28" s="305"/>
      <c r="AXG28" s="305"/>
      <c r="AXH28" s="305"/>
      <c r="AXI28" s="305"/>
      <c r="AXJ28" s="305"/>
      <c r="AXK28" s="305"/>
      <c r="AXL28" s="305"/>
      <c r="AXM28" s="305"/>
      <c r="AXN28" s="305"/>
      <c r="AXO28" s="305"/>
      <c r="AXP28" s="305"/>
      <c r="AXQ28" s="305"/>
      <c r="AXR28" s="305"/>
      <c r="AXS28" s="305"/>
      <c r="AXT28" s="305"/>
      <c r="AXU28" s="305"/>
      <c r="AXV28" s="305"/>
      <c r="AXW28" s="305"/>
      <c r="AXX28" s="305"/>
      <c r="AXY28" s="305"/>
      <c r="AXZ28" s="305"/>
      <c r="AYA28" s="305"/>
      <c r="AYB28" s="305"/>
      <c r="AYC28" s="305"/>
      <c r="AYD28" s="305"/>
      <c r="AYE28" s="305"/>
      <c r="AYF28" s="305"/>
      <c r="AYG28" s="305"/>
      <c r="AYH28" s="305"/>
      <c r="AYI28" s="305"/>
      <c r="AYJ28" s="305"/>
      <c r="AYK28" s="305"/>
      <c r="AYL28" s="305"/>
      <c r="AYM28" s="305"/>
      <c r="AYN28" s="305"/>
      <c r="AYO28" s="305"/>
      <c r="AYP28" s="305"/>
      <c r="AYQ28" s="305"/>
      <c r="AYR28" s="305"/>
      <c r="AYS28" s="305"/>
      <c r="AYT28" s="305"/>
      <c r="AYU28" s="305"/>
      <c r="AYV28" s="305"/>
      <c r="AYW28" s="305"/>
      <c r="AYX28" s="305"/>
      <c r="AYY28" s="305"/>
      <c r="AYZ28" s="305"/>
      <c r="AZA28" s="305"/>
      <c r="AZB28" s="305"/>
      <c r="AZC28" s="305"/>
      <c r="AZD28" s="305"/>
      <c r="AZE28" s="305"/>
      <c r="AZF28" s="305"/>
      <c r="AZG28" s="305"/>
      <c r="AZH28" s="305"/>
      <c r="AZI28" s="305"/>
      <c r="AZJ28" s="305"/>
      <c r="AZK28" s="305"/>
      <c r="AZL28" s="305"/>
      <c r="AZM28" s="305"/>
      <c r="AZN28" s="305"/>
      <c r="AZO28" s="305"/>
      <c r="AZP28" s="305"/>
      <c r="AZQ28" s="305"/>
      <c r="AZR28" s="305"/>
      <c r="AZS28" s="305"/>
      <c r="AZT28" s="305"/>
      <c r="AZU28" s="305"/>
      <c r="AZV28" s="305"/>
      <c r="AZW28" s="305"/>
      <c r="AZX28" s="305"/>
      <c r="AZY28" s="305"/>
      <c r="AZZ28" s="305"/>
      <c r="BAA28" s="305"/>
      <c r="BAB28" s="305"/>
      <c r="BAC28" s="305"/>
      <c r="BAD28" s="305"/>
      <c r="BAE28" s="305"/>
      <c r="BAF28" s="305"/>
      <c r="BAG28" s="305"/>
      <c r="BAH28" s="305"/>
      <c r="BAI28" s="305"/>
      <c r="BAJ28" s="305"/>
      <c r="BAK28" s="305"/>
      <c r="BAL28" s="305"/>
      <c r="BAM28" s="305"/>
      <c r="BAN28" s="305"/>
      <c r="BAO28" s="305"/>
      <c r="BAP28" s="305"/>
      <c r="BAQ28" s="305"/>
      <c r="BAR28" s="305"/>
      <c r="BAS28" s="305"/>
      <c r="BAT28" s="305"/>
      <c r="BAU28" s="305"/>
      <c r="BAV28" s="305"/>
      <c r="BAW28" s="305"/>
      <c r="BAX28" s="305"/>
      <c r="BAY28" s="305"/>
      <c r="BAZ28" s="305"/>
      <c r="BBA28" s="305"/>
      <c r="BBB28" s="305"/>
      <c r="BBC28" s="305"/>
      <c r="BBD28" s="305"/>
      <c r="BBE28" s="305"/>
      <c r="BBF28" s="305"/>
      <c r="BBG28" s="305"/>
      <c r="BBH28" s="305"/>
      <c r="BBI28" s="305"/>
      <c r="BBJ28" s="305"/>
      <c r="BBK28" s="305"/>
      <c r="BBL28" s="305"/>
      <c r="BBM28" s="305"/>
      <c r="BBN28" s="305"/>
      <c r="BBO28" s="305"/>
      <c r="BBP28" s="305"/>
      <c r="BBQ28" s="305"/>
      <c r="BBR28" s="305"/>
      <c r="BBS28" s="305"/>
      <c r="BBT28" s="305"/>
      <c r="BBU28" s="305"/>
      <c r="BBV28" s="305"/>
      <c r="BBW28" s="305"/>
      <c r="BBX28" s="305"/>
      <c r="BBY28" s="305"/>
      <c r="BBZ28" s="305"/>
      <c r="BCA28" s="305"/>
      <c r="BCB28" s="305"/>
      <c r="BCC28" s="305"/>
      <c r="BCD28" s="305"/>
      <c r="BCE28" s="305"/>
      <c r="BCF28" s="305"/>
      <c r="BCG28" s="305"/>
      <c r="BCH28" s="305"/>
      <c r="BCI28" s="305"/>
      <c r="BCJ28" s="305"/>
      <c r="BCK28" s="305"/>
      <c r="BCL28" s="305"/>
      <c r="BCM28" s="305"/>
      <c r="BCN28" s="305"/>
      <c r="BCO28" s="305"/>
      <c r="BCP28" s="305"/>
      <c r="BCQ28" s="305"/>
      <c r="BCR28" s="305"/>
      <c r="BCS28" s="305"/>
      <c r="BCT28" s="305"/>
      <c r="BCU28" s="305"/>
      <c r="BCV28" s="305"/>
      <c r="BCW28" s="305"/>
      <c r="BCX28" s="305"/>
      <c r="BCY28" s="305"/>
      <c r="BCZ28" s="305"/>
      <c r="BDA28" s="305"/>
      <c r="BDB28" s="305"/>
      <c r="BDC28" s="305"/>
      <c r="BDD28" s="305"/>
      <c r="BDE28" s="305"/>
      <c r="BDF28" s="305"/>
      <c r="BDG28" s="305"/>
      <c r="BDH28" s="305"/>
      <c r="BDI28" s="305"/>
      <c r="BDJ28" s="305"/>
      <c r="BDK28" s="305"/>
      <c r="BDL28" s="305"/>
      <c r="BDM28" s="305"/>
      <c r="BDN28" s="305"/>
      <c r="BDO28" s="305"/>
      <c r="BDP28" s="305"/>
      <c r="BDQ28" s="305"/>
      <c r="BDR28" s="305"/>
      <c r="BDS28" s="305"/>
      <c r="BDT28" s="305"/>
      <c r="BDU28" s="305"/>
      <c r="BDV28" s="305"/>
      <c r="BDW28" s="305"/>
      <c r="BDX28" s="305"/>
      <c r="BDY28" s="305"/>
      <c r="BDZ28" s="305"/>
      <c r="BEA28" s="305"/>
      <c r="BEB28" s="305"/>
      <c r="BEC28" s="305"/>
      <c r="BED28" s="305"/>
      <c r="BEE28" s="305"/>
      <c r="BEF28" s="305"/>
      <c r="BEG28" s="305"/>
      <c r="BEH28" s="305"/>
      <c r="BEI28" s="305"/>
      <c r="BEJ28" s="305"/>
      <c r="BEK28" s="305"/>
      <c r="BEL28" s="305"/>
      <c r="BEM28" s="305"/>
      <c r="BEN28" s="305"/>
      <c r="BEO28" s="305"/>
      <c r="BEP28" s="305"/>
      <c r="BEQ28" s="305"/>
      <c r="BER28" s="305"/>
      <c r="BES28" s="305"/>
      <c r="BET28" s="305"/>
      <c r="BEU28" s="305"/>
      <c r="BEV28" s="305"/>
      <c r="BEW28" s="305"/>
      <c r="BEX28" s="305"/>
      <c r="BEY28" s="305"/>
      <c r="BEZ28" s="305"/>
      <c r="BFA28" s="305"/>
      <c r="BFB28" s="305"/>
      <c r="BFC28" s="305"/>
      <c r="BFD28" s="305"/>
      <c r="BFE28" s="305"/>
      <c r="BFF28" s="305"/>
      <c r="BFG28" s="305"/>
      <c r="BFH28" s="305"/>
      <c r="BFI28" s="305"/>
      <c r="BFJ28" s="305"/>
      <c r="BFK28" s="305"/>
      <c r="BFL28" s="305"/>
      <c r="BFM28" s="305"/>
      <c r="BFN28" s="305"/>
      <c r="BFO28" s="305"/>
      <c r="BFP28" s="305"/>
      <c r="BFQ28" s="305"/>
      <c r="BFR28" s="305"/>
      <c r="BFS28" s="305"/>
      <c r="BFT28" s="305"/>
      <c r="BFU28" s="305"/>
      <c r="BFV28" s="305"/>
      <c r="BFW28" s="305"/>
      <c r="BFX28" s="305"/>
      <c r="BFY28" s="305"/>
      <c r="BFZ28" s="305"/>
      <c r="BGA28" s="305"/>
      <c r="BGB28" s="305"/>
      <c r="BGC28" s="305"/>
      <c r="BGD28" s="305"/>
      <c r="BGE28" s="305"/>
      <c r="BGF28" s="305"/>
      <c r="BGG28" s="305"/>
      <c r="BGH28" s="305"/>
      <c r="BGI28" s="305"/>
      <c r="BGJ28" s="305"/>
      <c r="BGK28" s="305"/>
      <c r="BGL28" s="305"/>
      <c r="BGM28" s="305"/>
      <c r="BGN28" s="305"/>
      <c r="BGO28" s="305"/>
      <c r="BGP28" s="305"/>
      <c r="BGQ28" s="305"/>
      <c r="BGR28" s="305"/>
      <c r="BGS28" s="305"/>
      <c r="BGT28" s="305"/>
      <c r="BGU28" s="305"/>
      <c r="BGV28" s="305"/>
      <c r="BGW28" s="305"/>
      <c r="BGX28" s="305"/>
      <c r="BGY28" s="305"/>
      <c r="BGZ28" s="305"/>
      <c r="BHA28" s="305"/>
      <c r="BHB28" s="305"/>
      <c r="BHC28" s="305"/>
      <c r="BHD28" s="305"/>
      <c r="BHE28" s="305"/>
      <c r="BHF28" s="305"/>
      <c r="BHG28" s="305"/>
      <c r="BHH28" s="305"/>
      <c r="BHI28" s="305"/>
      <c r="BHJ28" s="305"/>
      <c r="BHK28" s="305"/>
      <c r="BHL28" s="305"/>
      <c r="BHM28" s="305"/>
      <c r="BHN28" s="305"/>
      <c r="BHO28" s="305"/>
      <c r="BHP28" s="305"/>
      <c r="BHQ28" s="305"/>
      <c r="BHR28" s="305"/>
      <c r="BHS28" s="305"/>
      <c r="BHT28" s="305"/>
      <c r="BHU28" s="305"/>
      <c r="BHV28" s="305"/>
      <c r="BHW28" s="305"/>
      <c r="BHX28" s="305"/>
      <c r="BHY28" s="305"/>
      <c r="BHZ28" s="305"/>
      <c r="BIA28" s="305"/>
      <c r="BIB28" s="305"/>
      <c r="BIC28" s="305"/>
      <c r="BID28" s="305"/>
      <c r="BIE28" s="305"/>
      <c r="BIF28" s="305"/>
      <c r="BIG28" s="305"/>
      <c r="BIH28" s="305"/>
      <c r="BII28" s="305"/>
      <c r="BIJ28" s="305"/>
      <c r="BIK28" s="305"/>
      <c r="BIL28" s="305"/>
      <c r="BIM28" s="305"/>
      <c r="BIN28" s="305"/>
      <c r="BIO28" s="305"/>
      <c r="BIP28" s="305"/>
      <c r="BIQ28" s="305"/>
      <c r="BIR28" s="305"/>
      <c r="BIS28" s="305"/>
      <c r="BIT28" s="305"/>
      <c r="BIU28" s="305"/>
      <c r="BIV28" s="305"/>
      <c r="BIW28" s="305"/>
      <c r="BIX28" s="305"/>
      <c r="BIY28" s="305"/>
      <c r="BIZ28" s="305"/>
      <c r="BJA28" s="305"/>
      <c r="BJB28" s="305"/>
      <c r="BJC28" s="305"/>
      <c r="BJD28" s="305"/>
      <c r="BJE28" s="305"/>
      <c r="BJF28" s="305"/>
      <c r="BJG28" s="305"/>
      <c r="BJH28" s="305"/>
      <c r="BJI28" s="305"/>
      <c r="BJJ28" s="305"/>
      <c r="BJK28" s="305"/>
      <c r="BJL28" s="305"/>
      <c r="BJM28" s="305"/>
      <c r="BJN28" s="305"/>
      <c r="BJO28" s="305"/>
      <c r="BJP28" s="305"/>
      <c r="BJQ28" s="305"/>
      <c r="BJR28" s="305"/>
      <c r="BJS28" s="305"/>
      <c r="BJT28" s="305"/>
      <c r="BJU28" s="305"/>
      <c r="BJV28" s="305"/>
      <c r="BJW28" s="305"/>
      <c r="BJX28" s="305"/>
      <c r="BJY28" s="305"/>
      <c r="BJZ28" s="305"/>
      <c r="BKA28" s="305"/>
      <c r="BKB28" s="305"/>
      <c r="BKC28" s="305"/>
      <c r="BKD28" s="305"/>
      <c r="BKE28" s="305"/>
      <c r="BKF28" s="305"/>
      <c r="BKG28" s="305"/>
      <c r="BKH28" s="305"/>
      <c r="BKI28" s="305"/>
      <c r="BKJ28" s="305"/>
      <c r="BKK28" s="305"/>
      <c r="BKL28" s="305"/>
      <c r="BKM28" s="305"/>
      <c r="BKN28" s="305"/>
      <c r="BKO28" s="305"/>
      <c r="BKP28" s="305"/>
      <c r="BKQ28" s="305"/>
      <c r="BKR28" s="305"/>
      <c r="BKS28" s="305"/>
      <c r="BKT28" s="305"/>
      <c r="BKU28" s="305"/>
      <c r="BKV28" s="305"/>
      <c r="BKW28" s="305"/>
      <c r="BKX28" s="305"/>
      <c r="BKY28" s="305"/>
      <c r="BKZ28" s="305"/>
      <c r="BLA28" s="305"/>
      <c r="BLB28" s="305"/>
      <c r="BLC28" s="305"/>
      <c r="BLD28" s="305"/>
      <c r="BLE28" s="305"/>
      <c r="BLF28" s="305"/>
      <c r="BLG28" s="305"/>
      <c r="BLH28" s="305"/>
      <c r="BLI28" s="305"/>
      <c r="BLJ28" s="305"/>
      <c r="BLK28" s="305"/>
      <c r="BLL28" s="305"/>
      <c r="BLM28" s="305"/>
      <c r="BLN28" s="305"/>
      <c r="BLO28" s="305"/>
      <c r="BLP28" s="305"/>
      <c r="BLQ28" s="305"/>
      <c r="BLR28" s="305"/>
      <c r="BLS28" s="305"/>
      <c r="BLT28" s="305"/>
      <c r="BLU28" s="305"/>
      <c r="BLV28" s="305"/>
      <c r="BLW28" s="305"/>
      <c r="BLX28" s="305"/>
      <c r="BLY28" s="305"/>
      <c r="BLZ28" s="305"/>
      <c r="BMA28" s="305"/>
      <c r="BMB28" s="305"/>
      <c r="BMC28" s="305"/>
      <c r="BMD28" s="305"/>
      <c r="BME28" s="305"/>
      <c r="BMF28" s="305"/>
      <c r="BMG28" s="305"/>
      <c r="BMH28" s="305"/>
      <c r="BMI28" s="305"/>
      <c r="BMJ28" s="305"/>
      <c r="BMK28" s="305"/>
      <c r="BML28" s="305"/>
      <c r="BMM28" s="305"/>
      <c r="BMN28" s="305"/>
      <c r="BMO28" s="305"/>
      <c r="BMP28" s="305"/>
      <c r="BMQ28" s="305"/>
      <c r="BMR28" s="305"/>
      <c r="BMS28" s="305"/>
      <c r="BMT28" s="305"/>
      <c r="BMU28" s="305"/>
      <c r="BMV28" s="305"/>
      <c r="BMW28" s="305"/>
      <c r="BMX28" s="305"/>
      <c r="BMY28" s="305"/>
      <c r="BMZ28" s="305"/>
      <c r="BNA28" s="305"/>
      <c r="BNB28" s="305"/>
      <c r="BNC28" s="305"/>
      <c r="BND28" s="305"/>
      <c r="BNE28" s="305"/>
      <c r="BNF28" s="305"/>
      <c r="BNG28" s="305"/>
      <c r="BNH28" s="305"/>
      <c r="BNI28" s="305"/>
      <c r="BNJ28" s="305"/>
      <c r="BNK28" s="305"/>
      <c r="BNL28" s="305"/>
      <c r="BNM28" s="305"/>
      <c r="BNN28" s="305"/>
      <c r="BNO28" s="305"/>
      <c r="BNP28" s="305"/>
      <c r="BNQ28" s="305"/>
      <c r="BNR28" s="305"/>
      <c r="BNS28" s="305"/>
      <c r="BNT28" s="305"/>
      <c r="BNU28" s="305"/>
      <c r="BNV28" s="305"/>
      <c r="BNW28" s="305"/>
      <c r="BNX28" s="305"/>
      <c r="BNY28" s="305"/>
      <c r="BNZ28" s="305"/>
      <c r="BOA28" s="305"/>
      <c r="BOB28" s="305"/>
      <c r="BOC28" s="305"/>
      <c r="BOD28" s="305"/>
      <c r="BOE28" s="305"/>
      <c r="BOF28" s="305"/>
      <c r="BOG28" s="305"/>
      <c r="BOH28" s="305"/>
      <c r="BOI28" s="305"/>
      <c r="BOJ28" s="305"/>
      <c r="BOK28" s="305"/>
      <c r="BOL28" s="305"/>
      <c r="BOM28" s="305"/>
      <c r="BON28" s="305"/>
      <c r="BOO28" s="305"/>
      <c r="BOP28" s="305"/>
      <c r="BOQ28" s="305"/>
      <c r="BOR28" s="305"/>
      <c r="BOS28" s="305"/>
      <c r="BOT28" s="305"/>
      <c r="BOU28" s="305"/>
      <c r="BOV28" s="305"/>
      <c r="BOW28" s="305"/>
      <c r="BOX28" s="305"/>
      <c r="BOY28" s="305"/>
      <c r="BOZ28" s="305"/>
      <c r="BPA28" s="305"/>
      <c r="BPB28" s="305"/>
      <c r="BPC28" s="305"/>
      <c r="BPD28" s="305"/>
      <c r="BPE28" s="305"/>
      <c r="BPF28" s="305"/>
      <c r="BPG28" s="305"/>
      <c r="BPH28" s="305"/>
      <c r="BPI28" s="305"/>
      <c r="BPJ28" s="305"/>
      <c r="BPK28" s="305"/>
      <c r="BPL28" s="305"/>
      <c r="BPM28" s="305"/>
      <c r="BPN28" s="305"/>
      <c r="BPO28" s="305"/>
      <c r="BPP28" s="305"/>
      <c r="BPQ28" s="305"/>
      <c r="BPR28" s="305"/>
      <c r="BPS28" s="305"/>
      <c r="BPT28" s="305"/>
      <c r="BPU28" s="305"/>
      <c r="BPV28" s="305"/>
      <c r="BPW28" s="305"/>
      <c r="BPX28" s="305"/>
      <c r="BPY28" s="305"/>
      <c r="BPZ28" s="305"/>
      <c r="BQA28" s="305"/>
      <c r="BQB28" s="305"/>
      <c r="BQC28" s="305"/>
      <c r="BQD28" s="305"/>
      <c r="BQE28" s="305"/>
      <c r="BQF28" s="305"/>
      <c r="BQG28" s="305"/>
      <c r="BQH28" s="305"/>
      <c r="BQI28" s="305"/>
      <c r="BQJ28" s="305"/>
      <c r="BQK28" s="305"/>
      <c r="BQL28" s="305"/>
      <c r="BQM28" s="305"/>
      <c r="BQN28" s="305"/>
      <c r="BQO28" s="305"/>
      <c r="BQP28" s="305"/>
      <c r="BQQ28" s="305"/>
      <c r="BQR28" s="305"/>
      <c r="BQS28" s="305"/>
      <c r="BQT28" s="305"/>
      <c r="BQU28" s="305"/>
      <c r="BQV28" s="305"/>
      <c r="BQW28" s="305"/>
      <c r="BQX28" s="305"/>
      <c r="BQY28" s="305"/>
      <c r="BQZ28" s="305"/>
      <c r="BRA28" s="305"/>
      <c r="BRB28" s="305"/>
      <c r="BRC28" s="305"/>
      <c r="BRD28" s="305"/>
      <c r="BRE28" s="305"/>
      <c r="BRF28" s="305"/>
      <c r="BRG28" s="305"/>
      <c r="BRH28" s="305"/>
      <c r="BRI28" s="305"/>
      <c r="BRJ28" s="305"/>
      <c r="BRK28" s="305"/>
      <c r="BRL28" s="305"/>
      <c r="BRM28" s="305"/>
      <c r="BRN28" s="305"/>
      <c r="BRO28" s="305"/>
      <c r="BRP28" s="305"/>
      <c r="BRQ28" s="305"/>
      <c r="BRR28" s="305"/>
      <c r="BRS28" s="305"/>
      <c r="BRT28" s="305"/>
      <c r="BRU28" s="305"/>
      <c r="BRV28" s="305"/>
      <c r="BRW28" s="305"/>
      <c r="BRX28" s="305"/>
      <c r="BRY28" s="305"/>
      <c r="BRZ28" s="305"/>
      <c r="BSA28" s="305"/>
      <c r="BSB28" s="305"/>
      <c r="BSC28" s="305"/>
      <c r="BSD28" s="305"/>
      <c r="BSE28" s="305"/>
      <c r="BSF28" s="305"/>
      <c r="BSG28" s="305"/>
      <c r="BSH28" s="305"/>
      <c r="BSI28" s="305"/>
      <c r="BSJ28" s="305"/>
      <c r="BSK28" s="305"/>
      <c r="BSL28" s="305"/>
      <c r="BSM28" s="305"/>
      <c r="BSN28" s="305"/>
      <c r="BSO28" s="305"/>
      <c r="BSP28" s="305"/>
      <c r="BSQ28" s="305"/>
      <c r="BSR28" s="305"/>
      <c r="BSS28" s="305"/>
      <c r="BST28" s="305"/>
      <c r="BSU28" s="305"/>
      <c r="BSV28" s="305"/>
      <c r="BSW28" s="305"/>
      <c r="BSX28" s="305"/>
      <c r="BSY28" s="305"/>
      <c r="BSZ28" s="305"/>
      <c r="BTA28" s="305"/>
      <c r="BTB28" s="305"/>
      <c r="BTC28" s="305"/>
      <c r="BTD28" s="305"/>
      <c r="BTE28" s="305"/>
      <c r="BTF28" s="305"/>
      <c r="BTG28" s="305"/>
      <c r="BTH28" s="305"/>
      <c r="BTI28" s="305"/>
      <c r="BTJ28" s="305"/>
      <c r="BTK28" s="305"/>
      <c r="BTL28" s="305"/>
      <c r="BTM28" s="305"/>
      <c r="BTN28" s="305"/>
      <c r="BTO28" s="305"/>
      <c r="BTP28" s="305"/>
      <c r="BTQ28" s="305"/>
      <c r="BTR28" s="305"/>
      <c r="BTS28" s="305"/>
      <c r="BTT28" s="305"/>
      <c r="BTU28" s="305"/>
      <c r="BTV28" s="305"/>
      <c r="BTW28" s="305"/>
      <c r="BTX28" s="305"/>
      <c r="BTY28" s="305"/>
      <c r="BTZ28" s="305"/>
      <c r="BUA28" s="305"/>
      <c r="BUB28" s="305"/>
      <c r="BUC28" s="305"/>
      <c r="BUD28" s="305"/>
      <c r="BUE28" s="305"/>
      <c r="BUF28" s="305"/>
      <c r="BUG28" s="305"/>
      <c r="BUH28" s="305"/>
      <c r="BUI28" s="305"/>
      <c r="BUJ28" s="305"/>
      <c r="BUK28" s="305"/>
      <c r="BUL28" s="305"/>
      <c r="BUM28" s="305"/>
      <c r="BUN28" s="305"/>
      <c r="BUO28" s="305"/>
      <c r="BUP28" s="305"/>
      <c r="BUQ28" s="305"/>
      <c r="BUR28" s="305"/>
      <c r="BUS28" s="305"/>
      <c r="BUT28" s="305"/>
      <c r="BUU28" s="305"/>
      <c r="BUV28" s="305"/>
      <c r="BUW28" s="305"/>
      <c r="BUX28" s="305"/>
      <c r="BUY28" s="305"/>
      <c r="BUZ28" s="305"/>
      <c r="BVA28" s="305"/>
      <c r="BVB28" s="305"/>
      <c r="BVC28" s="305"/>
      <c r="BVD28" s="305"/>
      <c r="BVE28" s="305"/>
      <c r="BVF28" s="305"/>
      <c r="BVG28" s="305"/>
      <c r="BVH28" s="305"/>
      <c r="BVI28" s="305"/>
      <c r="BVJ28" s="305"/>
      <c r="BVK28" s="305"/>
      <c r="BVL28" s="305"/>
      <c r="BVM28" s="305"/>
      <c r="BVN28" s="305"/>
      <c r="BVO28" s="305"/>
      <c r="BVP28" s="305"/>
      <c r="BVQ28" s="305"/>
      <c r="BVR28" s="305"/>
      <c r="BVS28" s="305"/>
      <c r="BVT28" s="305"/>
      <c r="BVU28" s="305"/>
      <c r="BVV28" s="305"/>
      <c r="BVW28" s="305"/>
      <c r="BVX28" s="305"/>
      <c r="BVY28" s="305"/>
      <c r="BVZ28" s="305"/>
      <c r="BWA28" s="305"/>
      <c r="BWB28" s="305"/>
      <c r="BWC28" s="305"/>
      <c r="BWD28" s="305"/>
      <c r="BWE28" s="305"/>
      <c r="BWF28" s="305"/>
      <c r="BWG28" s="305"/>
      <c r="BWH28" s="305"/>
      <c r="BWI28" s="305"/>
      <c r="BWJ28" s="305"/>
      <c r="BWK28" s="305"/>
      <c r="BWL28" s="305"/>
      <c r="BWM28" s="305"/>
      <c r="BWN28" s="305"/>
      <c r="BWO28" s="305"/>
      <c r="BWP28" s="305"/>
      <c r="BWQ28" s="305"/>
      <c r="BWR28" s="305"/>
      <c r="BWS28" s="305"/>
      <c r="BWT28" s="305"/>
      <c r="BWU28" s="305"/>
      <c r="BWV28" s="305"/>
      <c r="BWW28" s="305"/>
      <c r="BWX28" s="305"/>
      <c r="BWY28" s="305"/>
      <c r="BWZ28" s="305"/>
      <c r="BXA28" s="305"/>
      <c r="BXB28" s="305"/>
      <c r="BXC28" s="305"/>
      <c r="BXD28" s="305"/>
      <c r="BXE28" s="305"/>
      <c r="BXF28" s="305"/>
      <c r="BXG28" s="305"/>
      <c r="BXH28" s="305"/>
      <c r="BXI28" s="305"/>
      <c r="BXJ28" s="305"/>
      <c r="BXK28" s="305"/>
      <c r="BXL28" s="305"/>
      <c r="BXM28" s="305"/>
      <c r="BXN28" s="305"/>
      <c r="BXO28" s="305"/>
      <c r="BXP28" s="305"/>
      <c r="BXQ28" s="305"/>
      <c r="BXR28" s="305"/>
      <c r="BXS28" s="305"/>
      <c r="BXT28" s="305"/>
      <c r="BXU28" s="305"/>
      <c r="BXV28" s="305"/>
      <c r="BXW28" s="305"/>
      <c r="BXX28" s="305"/>
      <c r="BXY28" s="305"/>
      <c r="BXZ28" s="305"/>
      <c r="BYA28" s="305"/>
      <c r="BYB28" s="305"/>
      <c r="BYC28" s="305"/>
      <c r="BYD28" s="305"/>
      <c r="BYE28" s="305"/>
      <c r="BYF28" s="305"/>
      <c r="BYG28" s="305"/>
      <c r="BYH28" s="305"/>
      <c r="BYI28" s="305"/>
      <c r="BYJ28" s="305"/>
      <c r="BYK28" s="305"/>
      <c r="BYL28" s="305"/>
      <c r="BYM28" s="305"/>
      <c r="BYN28" s="305"/>
      <c r="BYO28" s="305"/>
      <c r="BYP28" s="305"/>
      <c r="BYQ28" s="305"/>
    </row>
    <row r="29" spans="1:2019" s="571" customFormat="1" ht="15" hidden="1" customHeight="1" thickBot="1" x14ac:dyDescent="0.3">
      <c r="A29" s="564"/>
      <c r="B29" s="564"/>
      <c r="C29" s="564"/>
      <c r="D29" s="564"/>
      <c r="E29" s="564"/>
      <c r="F29" s="570"/>
      <c r="G29" s="587" t="s">
        <v>1870</v>
      </c>
      <c r="H29" s="686"/>
      <c r="I29" s="687"/>
      <c r="J29" s="687"/>
      <c r="K29" s="687"/>
      <c r="L29" s="687"/>
      <c r="M29" s="687"/>
      <c r="N29" s="687"/>
      <c r="O29" s="687"/>
      <c r="P29" s="687"/>
      <c r="Q29" s="570"/>
      <c r="R29" s="570"/>
      <c r="S29" s="570"/>
      <c r="T29" s="570"/>
      <c r="U29" s="570"/>
      <c r="V29" s="570"/>
      <c r="W29" s="570"/>
      <c r="X29" s="570"/>
      <c r="Y29" s="570"/>
      <c r="Z29" s="570"/>
      <c r="AA29" s="570"/>
      <c r="AB29" s="570"/>
      <c r="AC29" s="569"/>
      <c r="AD29" s="569"/>
      <c r="AE29" s="569"/>
      <c r="AF29" s="588"/>
      <c r="AG29" s="609"/>
      <c r="AH29" s="589"/>
      <c r="AI29" s="588"/>
      <c r="AJ29" s="588"/>
      <c r="AK29" s="570"/>
      <c r="AL29" s="564"/>
      <c r="AM29" s="564"/>
      <c r="AN29" s="564"/>
      <c r="AO29" s="564"/>
      <c r="AP29" s="564"/>
      <c r="AQ29" s="564"/>
      <c r="AR29" s="570"/>
      <c r="AS29" s="570"/>
      <c r="AT29" s="570"/>
      <c r="AU29" s="570"/>
      <c r="AV29" s="570"/>
      <c r="AW29" s="570"/>
      <c r="AX29" s="570"/>
      <c r="AY29" s="570"/>
      <c r="AZ29" s="570"/>
      <c r="BA29" s="570"/>
      <c r="BB29" s="570"/>
      <c r="BC29" s="570"/>
      <c r="BD29" s="570"/>
      <c r="BE29" s="570"/>
      <c r="BF29" s="570"/>
      <c r="BG29" s="570"/>
      <c r="BH29" s="570"/>
      <c r="BI29" s="570"/>
      <c r="BJ29" s="570"/>
      <c r="BK29" s="570"/>
      <c r="BL29" s="570"/>
      <c r="BM29" s="570"/>
      <c r="BN29" s="570"/>
      <c r="BO29" s="570"/>
      <c r="BP29" s="570"/>
      <c r="BQ29" s="570"/>
      <c r="BR29" s="570"/>
      <c r="BS29" s="570"/>
      <c r="BT29" s="570"/>
      <c r="BU29" s="570"/>
      <c r="BV29" s="570"/>
      <c r="BW29" s="570"/>
      <c r="BX29" s="570"/>
      <c r="BY29" s="570"/>
      <c r="BZ29" s="570"/>
      <c r="CA29" s="570"/>
      <c r="CB29" s="570"/>
      <c r="CC29" s="570"/>
      <c r="CD29" s="570"/>
      <c r="CE29" s="570"/>
      <c r="CF29" s="570"/>
      <c r="CG29" s="570"/>
      <c r="CH29" s="570"/>
      <c r="CI29" s="570"/>
      <c r="CJ29" s="570"/>
      <c r="CK29" s="570"/>
      <c r="CL29" s="570"/>
      <c r="CM29" s="570"/>
      <c r="CN29" s="570"/>
      <c r="CO29" s="570"/>
      <c r="CP29" s="570"/>
      <c r="CQ29" s="570"/>
      <c r="CR29" s="570"/>
      <c r="CS29" s="570"/>
      <c r="CT29" s="570"/>
      <c r="CU29" s="570"/>
      <c r="CV29" s="570"/>
      <c r="CW29" s="570"/>
      <c r="CX29" s="570"/>
      <c r="CY29" s="570"/>
      <c r="CZ29" s="570"/>
      <c r="DA29" s="570"/>
      <c r="DB29" s="570"/>
      <c r="DC29" s="570"/>
      <c r="DD29" s="570"/>
      <c r="DE29" s="570"/>
      <c r="DF29" s="570"/>
      <c r="DG29" s="570"/>
      <c r="DH29" s="570"/>
      <c r="DI29" s="570"/>
      <c r="DJ29" s="570"/>
      <c r="DK29" s="570"/>
      <c r="DL29" s="570"/>
      <c r="DM29" s="570"/>
      <c r="DN29" s="570"/>
      <c r="DO29" s="570"/>
      <c r="DP29" s="570"/>
      <c r="DQ29" s="570"/>
      <c r="DR29" s="570"/>
      <c r="DS29" s="570"/>
      <c r="DT29" s="570"/>
      <c r="DU29" s="570"/>
      <c r="DV29" s="570"/>
      <c r="DW29" s="570"/>
      <c r="DX29" s="570"/>
      <c r="DY29" s="570"/>
      <c r="DZ29" s="570"/>
      <c r="EA29" s="570"/>
      <c r="EB29" s="570"/>
      <c r="EC29" s="570"/>
      <c r="ED29" s="570"/>
      <c r="EE29" s="570"/>
      <c r="EF29" s="570"/>
      <c r="EG29" s="570"/>
      <c r="EH29" s="570"/>
      <c r="EI29" s="570"/>
      <c r="EJ29" s="570"/>
      <c r="EK29" s="570"/>
      <c r="EL29" s="570"/>
      <c r="EM29" s="570"/>
      <c r="EN29" s="570"/>
      <c r="EO29" s="570"/>
      <c r="EP29" s="570"/>
      <c r="EQ29" s="570"/>
      <c r="ER29" s="570"/>
      <c r="ES29" s="570"/>
      <c r="ET29" s="570"/>
      <c r="EU29" s="570"/>
      <c r="EV29" s="570"/>
      <c r="EW29" s="570"/>
      <c r="EX29" s="570"/>
      <c r="EY29" s="570"/>
      <c r="EZ29" s="570"/>
      <c r="FA29" s="570"/>
      <c r="FB29" s="570"/>
      <c r="FC29" s="570"/>
      <c r="FD29" s="570"/>
      <c r="FE29" s="570"/>
      <c r="FF29" s="570"/>
      <c r="FG29" s="570"/>
      <c r="FH29" s="570"/>
      <c r="FI29" s="570"/>
      <c r="FJ29" s="570"/>
      <c r="FK29" s="570"/>
      <c r="FL29" s="570"/>
      <c r="FM29" s="570"/>
      <c r="FN29" s="570"/>
      <c r="FO29" s="570"/>
      <c r="FP29" s="570"/>
      <c r="FQ29" s="570"/>
      <c r="FR29" s="570"/>
      <c r="FS29" s="570"/>
      <c r="FT29" s="570"/>
      <c r="FU29" s="570"/>
      <c r="FV29" s="570"/>
      <c r="FW29" s="570"/>
      <c r="FX29" s="570"/>
      <c r="FY29" s="570"/>
      <c r="FZ29" s="570"/>
      <c r="GA29" s="570"/>
      <c r="GB29" s="570"/>
      <c r="GC29" s="570"/>
      <c r="GD29" s="570"/>
      <c r="GE29" s="570"/>
      <c r="GF29" s="570"/>
      <c r="GG29" s="570"/>
      <c r="GH29" s="570"/>
      <c r="GI29" s="570"/>
      <c r="GJ29" s="570"/>
      <c r="GK29" s="570"/>
      <c r="GL29" s="570"/>
      <c r="GM29" s="570"/>
      <c r="GN29" s="570"/>
      <c r="GO29" s="570"/>
      <c r="GP29" s="570"/>
      <c r="GQ29" s="570"/>
      <c r="GR29" s="570"/>
      <c r="GS29" s="570"/>
      <c r="GT29" s="570"/>
      <c r="GU29" s="570"/>
      <c r="GV29" s="570"/>
      <c r="GW29" s="570"/>
      <c r="GX29" s="570"/>
      <c r="GY29" s="570"/>
      <c r="GZ29" s="570"/>
      <c r="HA29" s="570"/>
      <c r="HB29" s="570"/>
      <c r="HC29" s="570"/>
      <c r="HD29" s="570"/>
      <c r="HE29" s="570"/>
      <c r="HF29" s="570"/>
      <c r="HG29" s="570"/>
      <c r="HH29" s="570"/>
      <c r="HI29" s="570"/>
      <c r="HJ29" s="570"/>
      <c r="HK29" s="570"/>
      <c r="HL29" s="570"/>
      <c r="HM29" s="570"/>
      <c r="HN29" s="570"/>
      <c r="HO29" s="570"/>
      <c r="HP29" s="570"/>
      <c r="HQ29" s="570"/>
      <c r="HR29" s="570"/>
      <c r="HS29" s="570"/>
      <c r="HT29" s="570"/>
      <c r="HU29" s="570"/>
      <c r="HV29" s="570"/>
      <c r="HW29" s="570"/>
      <c r="HX29" s="570"/>
      <c r="HY29" s="570"/>
      <c r="HZ29" s="570"/>
      <c r="IA29" s="570"/>
      <c r="IB29" s="570"/>
      <c r="IC29" s="570"/>
      <c r="ID29" s="570"/>
      <c r="IE29" s="570"/>
      <c r="IF29" s="570"/>
      <c r="IG29" s="570"/>
      <c r="IH29" s="570"/>
      <c r="II29" s="570"/>
      <c r="IJ29" s="570"/>
      <c r="IK29" s="570"/>
      <c r="IL29" s="570"/>
      <c r="IM29" s="570"/>
      <c r="IN29" s="570"/>
      <c r="IO29" s="570"/>
      <c r="IP29" s="570"/>
      <c r="IQ29" s="570"/>
      <c r="IR29" s="570"/>
      <c r="IS29" s="570"/>
      <c r="IT29" s="570"/>
      <c r="IU29" s="570"/>
      <c r="IV29" s="570"/>
      <c r="IW29" s="570"/>
      <c r="IX29" s="570"/>
      <c r="IY29" s="570"/>
      <c r="IZ29" s="570"/>
      <c r="JA29" s="570"/>
      <c r="JB29" s="570"/>
      <c r="JC29" s="570"/>
      <c r="JD29" s="570"/>
      <c r="JE29" s="570"/>
      <c r="JF29" s="570"/>
      <c r="JG29" s="570"/>
      <c r="JH29" s="570"/>
      <c r="JI29" s="570"/>
      <c r="JJ29" s="570"/>
      <c r="JK29" s="570"/>
      <c r="JL29" s="570"/>
      <c r="JM29" s="570"/>
      <c r="JN29" s="570"/>
      <c r="JO29" s="570"/>
      <c r="JP29" s="570"/>
      <c r="JQ29" s="570"/>
      <c r="JR29" s="570"/>
      <c r="JS29" s="570"/>
      <c r="JT29" s="570"/>
      <c r="JU29" s="570"/>
      <c r="JV29" s="570"/>
      <c r="JW29" s="570"/>
      <c r="JX29" s="570"/>
      <c r="JY29" s="570"/>
      <c r="JZ29" s="570"/>
      <c r="KA29" s="570"/>
      <c r="KB29" s="570"/>
      <c r="KC29" s="570"/>
      <c r="KD29" s="570"/>
      <c r="KE29" s="570"/>
      <c r="KF29" s="570"/>
      <c r="KG29" s="570"/>
      <c r="KH29" s="570"/>
      <c r="KI29" s="570"/>
      <c r="KJ29" s="570"/>
      <c r="KK29" s="570"/>
      <c r="KL29" s="570"/>
      <c r="KM29" s="570"/>
      <c r="KN29" s="570"/>
      <c r="KO29" s="570"/>
      <c r="KP29" s="570"/>
      <c r="KQ29" s="570"/>
      <c r="KR29" s="570"/>
      <c r="KS29" s="570"/>
      <c r="KT29" s="570"/>
      <c r="KU29" s="570"/>
      <c r="KV29" s="570"/>
      <c r="KW29" s="570"/>
      <c r="KX29" s="570"/>
      <c r="KY29" s="570"/>
      <c r="KZ29" s="570"/>
      <c r="LA29" s="570"/>
      <c r="LB29" s="570"/>
      <c r="LC29" s="570"/>
      <c r="LD29" s="570"/>
      <c r="LE29" s="570"/>
      <c r="LF29" s="570"/>
      <c r="LG29" s="570"/>
      <c r="LH29" s="570"/>
      <c r="LI29" s="570"/>
      <c r="LJ29" s="570"/>
      <c r="LK29" s="570"/>
      <c r="LL29" s="570"/>
      <c r="LM29" s="570"/>
      <c r="LN29" s="570"/>
      <c r="LO29" s="570"/>
      <c r="LP29" s="570"/>
      <c r="LQ29" s="570"/>
      <c r="LR29" s="570"/>
      <c r="LS29" s="570"/>
      <c r="LT29" s="570"/>
      <c r="LU29" s="570"/>
      <c r="LV29" s="570"/>
      <c r="LW29" s="570"/>
      <c r="LX29" s="570"/>
      <c r="LY29" s="570"/>
      <c r="LZ29" s="570"/>
      <c r="MA29" s="570"/>
      <c r="MB29" s="570"/>
      <c r="MC29" s="570"/>
      <c r="MD29" s="570"/>
      <c r="ME29" s="570"/>
      <c r="MF29" s="570"/>
      <c r="MG29" s="570"/>
      <c r="MH29" s="570"/>
      <c r="MI29" s="570"/>
      <c r="MJ29" s="570"/>
      <c r="MK29" s="570"/>
      <c r="ML29" s="570"/>
      <c r="MM29" s="570"/>
      <c r="MN29" s="570"/>
      <c r="MO29" s="570"/>
      <c r="MP29" s="570"/>
      <c r="MQ29" s="570"/>
      <c r="MR29" s="570"/>
      <c r="MS29" s="570"/>
      <c r="MT29" s="570"/>
      <c r="MU29" s="570"/>
      <c r="MV29" s="570"/>
      <c r="MW29" s="570"/>
      <c r="MX29" s="570"/>
      <c r="MY29" s="570"/>
      <c r="MZ29" s="570"/>
      <c r="NA29" s="570"/>
      <c r="NB29" s="570"/>
      <c r="NC29" s="570"/>
      <c r="ND29" s="570"/>
      <c r="NE29" s="570"/>
      <c r="NF29" s="570"/>
      <c r="NG29" s="570"/>
      <c r="NH29" s="570"/>
      <c r="NI29" s="570"/>
      <c r="NJ29" s="570"/>
      <c r="NK29" s="570"/>
      <c r="NL29" s="570"/>
      <c r="NM29" s="570"/>
      <c r="NN29" s="570"/>
      <c r="NO29" s="570"/>
      <c r="NP29" s="570"/>
      <c r="NQ29" s="570"/>
      <c r="NR29" s="570"/>
      <c r="NS29" s="570"/>
      <c r="NT29" s="570"/>
      <c r="NU29" s="570"/>
      <c r="NV29" s="570"/>
      <c r="NW29" s="570"/>
      <c r="NX29" s="570"/>
      <c r="NY29" s="570"/>
      <c r="NZ29" s="570"/>
      <c r="OA29" s="570"/>
      <c r="OB29" s="570"/>
      <c r="OC29" s="570"/>
      <c r="OD29" s="570"/>
      <c r="OE29" s="570"/>
      <c r="OF29" s="570"/>
      <c r="OG29" s="570"/>
      <c r="OH29" s="570"/>
      <c r="OI29" s="570"/>
      <c r="OJ29" s="570"/>
      <c r="OK29" s="570"/>
      <c r="OL29" s="570"/>
      <c r="OM29" s="570"/>
      <c r="ON29" s="570"/>
      <c r="OO29" s="570"/>
      <c r="OP29" s="570"/>
      <c r="OQ29" s="570"/>
      <c r="OR29" s="570"/>
      <c r="OS29" s="570"/>
      <c r="OT29" s="570"/>
      <c r="OU29" s="570"/>
      <c r="OV29" s="570"/>
      <c r="OW29" s="570"/>
      <c r="OX29" s="570"/>
      <c r="OY29" s="570"/>
      <c r="OZ29" s="570"/>
      <c r="PA29" s="570"/>
      <c r="PB29" s="570"/>
      <c r="PC29" s="570"/>
      <c r="PD29" s="570"/>
      <c r="PE29" s="570"/>
      <c r="PF29" s="570"/>
      <c r="PG29" s="570"/>
      <c r="PH29" s="570"/>
      <c r="PI29" s="570"/>
      <c r="PJ29" s="570"/>
      <c r="PK29" s="570"/>
      <c r="PL29" s="570"/>
      <c r="PM29" s="570"/>
      <c r="PN29" s="570"/>
      <c r="PO29" s="570"/>
      <c r="PP29" s="570"/>
      <c r="PQ29" s="570"/>
      <c r="PR29" s="570"/>
      <c r="PS29" s="570"/>
      <c r="PT29" s="570"/>
      <c r="PU29" s="570"/>
      <c r="PV29" s="570"/>
      <c r="PW29" s="570"/>
      <c r="PX29" s="570"/>
      <c r="PY29" s="570"/>
      <c r="PZ29" s="570"/>
      <c r="QA29" s="570"/>
      <c r="QB29" s="570"/>
      <c r="QC29" s="570"/>
      <c r="QD29" s="570"/>
      <c r="QE29" s="570"/>
      <c r="QF29" s="570"/>
      <c r="QG29" s="570"/>
      <c r="QH29" s="570"/>
      <c r="QI29" s="570"/>
      <c r="QJ29" s="570"/>
      <c r="QK29" s="570"/>
      <c r="QL29" s="570"/>
      <c r="QM29" s="570"/>
      <c r="QN29" s="570"/>
      <c r="QO29" s="570"/>
      <c r="QP29" s="570"/>
      <c r="QQ29" s="570"/>
      <c r="QR29" s="570"/>
      <c r="QS29" s="570"/>
      <c r="QT29" s="570"/>
      <c r="QU29" s="570"/>
      <c r="QV29" s="570"/>
      <c r="QW29" s="570"/>
      <c r="QX29" s="570"/>
      <c r="QY29" s="570"/>
      <c r="QZ29" s="570"/>
      <c r="RA29" s="570"/>
      <c r="RB29" s="570"/>
      <c r="RC29" s="570"/>
      <c r="RD29" s="570"/>
      <c r="RE29" s="570"/>
      <c r="RF29" s="570"/>
      <c r="RG29" s="570"/>
      <c r="RH29" s="570"/>
      <c r="RI29" s="570"/>
      <c r="RJ29" s="570"/>
      <c r="RK29" s="570"/>
      <c r="RL29" s="570"/>
      <c r="RM29" s="570"/>
      <c r="RN29" s="570"/>
      <c r="RO29" s="570"/>
      <c r="RP29" s="570"/>
      <c r="RQ29" s="570"/>
      <c r="RR29" s="570"/>
      <c r="RS29" s="570"/>
      <c r="RT29" s="570"/>
      <c r="RU29" s="570"/>
      <c r="RV29" s="570"/>
      <c r="RW29" s="570"/>
      <c r="RX29" s="570"/>
      <c r="RY29" s="570"/>
      <c r="RZ29" s="570"/>
      <c r="SA29" s="570"/>
      <c r="SB29" s="570"/>
      <c r="SC29" s="570"/>
      <c r="SD29" s="570"/>
      <c r="SE29" s="570"/>
      <c r="SF29" s="570"/>
      <c r="SG29" s="570"/>
      <c r="SH29" s="570"/>
      <c r="SI29" s="570"/>
      <c r="SJ29" s="570"/>
      <c r="SK29" s="570"/>
      <c r="SL29" s="570"/>
      <c r="SM29" s="570"/>
      <c r="SN29" s="570"/>
      <c r="SO29" s="570"/>
      <c r="SP29" s="570"/>
      <c r="SQ29" s="570"/>
      <c r="SR29" s="570"/>
      <c r="SS29" s="570"/>
      <c r="ST29" s="570"/>
      <c r="SU29" s="570"/>
      <c r="SV29" s="570"/>
      <c r="SW29" s="570"/>
      <c r="SX29" s="570"/>
      <c r="SY29" s="570"/>
      <c r="SZ29" s="570"/>
      <c r="TA29" s="570"/>
      <c r="TB29" s="570"/>
      <c r="TC29" s="570"/>
      <c r="TD29" s="570"/>
      <c r="TE29" s="570"/>
      <c r="TF29" s="570"/>
      <c r="TG29" s="570"/>
      <c r="TH29" s="570"/>
      <c r="TI29" s="570"/>
      <c r="TJ29" s="570"/>
      <c r="TK29" s="570"/>
      <c r="TL29" s="570"/>
      <c r="TM29" s="570"/>
      <c r="TN29" s="570"/>
      <c r="TO29" s="570"/>
      <c r="TP29" s="570"/>
      <c r="TQ29" s="570"/>
      <c r="TR29" s="570"/>
      <c r="TS29" s="570"/>
      <c r="TT29" s="570"/>
      <c r="TU29" s="570"/>
      <c r="TV29" s="570"/>
      <c r="TW29" s="570"/>
      <c r="TX29" s="570"/>
      <c r="TY29" s="570"/>
      <c r="TZ29" s="570"/>
      <c r="UA29" s="570"/>
      <c r="UB29" s="570"/>
      <c r="UC29" s="570"/>
      <c r="UD29" s="570"/>
      <c r="UE29" s="570"/>
      <c r="UF29" s="570"/>
      <c r="UG29" s="570"/>
      <c r="UH29" s="570"/>
      <c r="UI29" s="570"/>
      <c r="UJ29" s="570"/>
      <c r="UK29" s="570"/>
      <c r="UL29" s="570"/>
      <c r="UM29" s="570"/>
      <c r="UN29" s="570"/>
      <c r="UO29" s="570"/>
      <c r="UP29" s="570"/>
      <c r="UQ29" s="570"/>
      <c r="UR29" s="570"/>
      <c r="US29" s="570"/>
      <c r="UT29" s="570"/>
      <c r="UU29" s="570"/>
      <c r="UV29" s="570"/>
      <c r="UW29" s="570"/>
      <c r="UX29" s="570"/>
      <c r="UY29" s="570"/>
      <c r="UZ29" s="570"/>
      <c r="VA29" s="570"/>
      <c r="VB29" s="570"/>
      <c r="VC29" s="570"/>
      <c r="VD29" s="570"/>
      <c r="VE29" s="570"/>
      <c r="VF29" s="570"/>
      <c r="VG29" s="570"/>
      <c r="VH29" s="570"/>
      <c r="VI29" s="570"/>
      <c r="VJ29" s="570"/>
      <c r="VK29" s="570"/>
      <c r="VL29" s="570"/>
      <c r="VM29" s="570"/>
      <c r="VN29" s="570"/>
      <c r="VO29" s="570"/>
      <c r="VP29" s="570"/>
      <c r="VQ29" s="570"/>
      <c r="VR29" s="570"/>
      <c r="VS29" s="570"/>
      <c r="VT29" s="570"/>
      <c r="VU29" s="570"/>
      <c r="VV29" s="570"/>
      <c r="VW29" s="570"/>
      <c r="VX29" s="570"/>
      <c r="VY29" s="570"/>
      <c r="VZ29" s="570"/>
      <c r="WA29" s="570"/>
      <c r="WB29" s="570"/>
      <c r="WC29" s="570"/>
      <c r="WD29" s="570"/>
      <c r="WE29" s="570"/>
      <c r="WF29" s="570"/>
      <c r="WG29" s="570"/>
      <c r="WH29" s="570"/>
      <c r="WI29" s="570"/>
      <c r="WJ29" s="570"/>
      <c r="WK29" s="570"/>
      <c r="WL29" s="570"/>
      <c r="WM29" s="570"/>
      <c r="WN29" s="570"/>
      <c r="WO29" s="570"/>
      <c r="WP29" s="570"/>
      <c r="WQ29" s="570"/>
      <c r="WR29" s="570"/>
      <c r="WS29" s="570"/>
      <c r="WT29" s="570"/>
      <c r="WU29" s="570"/>
      <c r="WV29" s="570"/>
      <c r="WW29" s="570"/>
      <c r="WX29" s="570"/>
      <c r="WY29" s="570"/>
      <c r="WZ29" s="570"/>
      <c r="XA29" s="570"/>
      <c r="XB29" s="570"/>
      <c r="XC29" s="570"/>
      <c r="XD29" s="570"/>
      <c r="XE29" s="570"/>
      <c r="XF29" s="570"/>
      <c r="XG29" s="570"/>
      <c r="XH29" s="570"/>
      <c r="XI29" s="570"/>
      <c r="XJ29" s="570"/>
      <c r="XK29" s="570"/>
      <c r="XL29" s="570"/>
      <c r="XM29" s="570"/>
      <c r="XN29" s="570"/>
      <c r="XO29" s="570"/>
      <c r="XP29" s="570"/>
      <c r="XQ29" s="570"/>
      <c r="XR29" s="570"/>
      <c r="XS29" s="570"/>
      <c r="XT29" s="570"/>
      <c r="XU29" s="570"/>
      <c r="XV29" s="570"/>
      <c r="XW29" s="570"/>
      <c r="XX29" s="570"/>
      <c r="XY29" s="570"/>
      <c r="XZ29" s="570"/>
      <c r="YA29" s="570"/>
      <c r="YB29" s="570"/>
      <c r="YC29" s="570"/>
      <c r="YD29" s="570"/>
      <c r="YE29" s="570"/>
      <c r="YF29" s="570"/>
      <c r="YG29" s="570"/>
      <c r="YH29" s="570"/>
      <c r="YI29" s="570"/>
      <c r="YJ29" s="570"/>
      <c r="YK29" s="570"/>
      <c r="YL29" s="570"/>
      <c r="YM29" s="570"/>
      <c r="YN29" s="570"/>
      <c r="YO29" s="570"/>
      <c r="YP29" s="570"/>
      <c r="YQ29" s="570"/>
      <c r="YR29" s="570"/>
      <c r="YS29" s="570"/>
      <c r="YT29" s="570"/>
      <c r="YU29" s="570"/>
      <c r="YV29" s="570"/>
      <c r="YW29" s="570"/>
      <c r="YX29" s="570"/>
      <c r="YY29" s="570"/>
      <c r="YZ29" s="570"/>
      <c r="ZA29" s="570"/>
      <c r="ZB29" s="570"/>
      <c r="ZC29" s="570"/>
      <c r="ZD29" s="570"/>
      <c r="ZE29" s="570"/>
      <c r="ZF29" s="570"/>
      <c r="ZG29" s="570"/>
      <c r="ZH29" s="570"/>
      <c r="ZI29" s="570"/>
      <c r="ZJ29" s="570"/>
      <c r="ZK29" s="570"/>
      <c r="ZL29" s="570"/>
      <c r="ZM29" s="570"/>
      <c r="ZN29" s="570"/>
      <c r="ZO29" s="570"/>
      <c r="ZP29" s="570"/>
      <c r="ZQ29" s="570"/>
      <c r="ZR29" s="570"/>
      <c r="ZS29" s="570"/>
      <c r="ZT29" s="570"/>
      <c r="ZU29" s="570"/>
      <c r="ZV29" s="570"/>
      <c r="ZW29" s="570"/>
      <c r="ZX29" s="570"/>
      <c r="ZY29" s="570"/>
      <c r="ZZ29" s="570"/>
      <c r="AAA29" s="570"/>
      <c r="AAB29" s="570"/>
      <c r="AAC29" s="570"/>
      <c r="AAD29" s="570"/>
      <c r="AAE29" s="570"/>
      <c r="AAF29" s="570"/>
      <c r="AAG29" s="570"/>
      <c r="AAH29" s="570"/>
      <c r="AAI29" s="570"/>
      <c r="AAJ29" s="570"/>
      <c r="AAK29" s="570"/>
      <c r="AAL29" s="570"/>
      <c r="AAM29" s="570"/>
      <c r="AAN29" s="570"/>
      <c r="AAO29" s="570"/>
      <c r="AAP29" s="570"/>
      <c r="AAQ29" s="570"/>
      <c r="AAR29" s="570"/>
      <c r="AAS29" s="570"/>
      <c r="AAT29" s="570"/>
      <c r="AAU29" s="570"/>
      <c r="AAV29" s="570"/>
      <c r="AAW29" s="570"/>
      <c r="AAX29" s="570"/>
      <c r="AAY29" s="570"/>
      <c r="AAZ29" s="570"/>
      <c r="ABA29" s="570"/>
      <c r="ABB29" s="570"/>
      <c r="ABC29" s="570"/>
      <c r="ABD29" s="570"/>
      <c r="ABE29" s="570"/>
      <c r="ABF29" s="570"/>
      <c r="ABG29" s="570"/>
      <c r="ABH29" s="570"/>
      <c r="ABI29" s="570"/>
      <c r="ABJ29" s="570"/>
      <c r="ABK29" s="570"/>
      <c r="ABL29" s="570"/>
      <c r="ABM29" s="570"/>
      <c r="ABN29" s="570"/>
      <c r="ABO29" s="570"/>
      <c r="ABP29" s="570"/>
      <c r="ABQ29" s="570"/>
      <c r="ABR29" s="570"/>
      <c r="ABS29" s="570"/>
      <c r="ABT29" s="570"/>
      <c r="ABU29" s="570"/>
      <c r="ABV29" s="570"/>
      <c r="ABW29" s="570"/>
      <c r="ABX29" s="570"/>
      <c r="ABY29" s="570"/>
      <c r="ABZ29" s="570"/>
      <c r="ACA29" s="570"/>
      <c r="ACB29" s="570"/>
      <c r="ACC29" s="570"/>
      <c r="ACD29" s="570"/>
      <c r="ACE29" s="570"/>
      <c r="ACF29" s="570"/>
      <c r="ACG29" s="570"/>
      <c r="ACH29" s="570"/>
      <c r="ACI29" s="570"/>
      <c r="ACJ29" s="570"/>
      <c r="ACK29" s="570"/>
      <c r="ACL29" s="570"/>
      <c r="ACM29" s="570"/>
      <c r="ACN29" s="570"/>
      <c r="ACO29" s="570"/>
      <c r="ACP29" s="570"/>
      <c r="ACQ29" s="570"/>
      <c r="ACR29" s="570"/>
      <c r="ACS29" s="570"/>
      <c r="ACT29" s="570"/>
      <c r="ACU29" s="570"/>
      <c r="ACV29" s="570"/>
      <c r="ACW29" s="570"/>
      <c r="ACX29" s="570"/>
      <c r="ACY29" s="570"/>
      <c r="ACZ29" s="570"/>
      <c r="ADA29" s="570"/>
      <c r="ADB29" s="570"/>
      <c r="ADC29" s="570"/>
      <c r="ADD29" s="570"/>
      <c r="ADE29" s="570"/>
      <c r="ADF29" s="570"/>
      <c r="ADG29" s="570"/>
      <c r="ADH29" s="570"/>
      <c r="ADI29" s="570"/>
      <c r="ADJ29" s="570"/>
      <c r="ADK29" s="570"/>
      <c r="ADL29" s="570"/>
      <c r="ADM29" s="570"/>
      <c r="ADN29" s="570"/>
      <c r="ADO29" s="570"/>
      <c r="ADP29" s="570"/>
      <c r="ADQ29" s="570"/>
      <c r="ADR29" s="570"/>
      <c r="ADS29" s="570"/>
      <c r="ADT29" s="570"/>
      <c r="ADU29" s="570"/>
      <c r="ADV29" s="570"/>
      <c r="ADW29" s="570"/>
      <c r="ADX29" s="570"/>
      <c r="ADY29" s="570"/>
      <c r="ADZ29" s="570"/>
      <c r="AEA29" s="570"/>
      <c r="AEB29" s="570"/>
      <c r="AEC29" s="570"/>
      <c r="AED29" s="570"/>
      <c r="AEE29" s="570"/>
      <c r="AEF29" s="570"/>
      <c r="AEG29" s="570"/>
      <c r="AEH29" s="570"/>
      <c r="AEI29" s="570"/>
      <c r="AEJ29" s="570"/>
      <c r="AEK29" s="570"/>
      <c r="AEL29" s="570"/>
      <c r="AEM29" s="570"/>
      <c r="AEN29" s="570"/>
      <c r="AEO29" s="570"/>
      <c r="AEP29" s="570"/>
      <c r="AEQ29" s="570"/>
      <c r="AER29" s="570"/>
      <c r="AES29" s="570"/>
      <c r="AET29" s="570"/>
      <c r="AEU29" s="570"/>
      <c r="AEV29" s="570"/>
      <c r="AEW29" s="570"/>
      <c r="AEX29" s="570"/>
      <c r="AEY29" s="570"/>
      <c r="AEZ29" s="570"/>
      <c r="AFA29" s="570"/>
      <c r="AFB29" s="570"/>
      <c r="AFC29" s="570"/>
      <c r="AFD29" s="570"/>
      <c r="AFE29" s="570"/>
      <c r="AFF29" s="570"/>
      <c r="AFG29" s="570"/>
      <c r="AFH29" s="570"/>
      <c r="AFI29" s="570"/>
      <c r="AFJ29" s="570"/>
      <c r="AFK29" s="570"/>
      <c r="AFL29" s="570"/>
      <c r="AFM29" s="570"/>
      <c r="AFN29" s="570"/>
      <c r="AFO29" s="570"/>
      <c r="AFP29" s="570"/>
      <c r="AFQ29" s="570"/>
      <c r="AFR29" s="570"/>
      <c r="AFS29" s="570"/>
      <c r="AFT29" s="570"/>
      <c r="AFU29" s="570"/>
      <c r="AFV29" s="570"/>
      <c r="AFW29" s="570"/>
      <c r="AFX29" s="570"/>
      <c r="AFY29" s="570"/>
      <c r="AFZ29" s="570"/>
      <c r="AGA29" s="570"/>
      <c r="AGB29" s="570"/>
      <c r="AGC29" s="570"/>
      <c r="AGD29" s="570"/>
      <c r="AGE29" s="570"/>
      <c r="AGF29" s="570"/>
      <c r="AGG29" s="570"/>
      <c r="AGH29" s="570"/>
      <c r="AGI29" s="570"/>
      <c r="AGJ29" s="570"/>
      <c r="AGK29" s="570"/>
      <c r="AGL29" s="570"/>
      <c r="AGM29" s="570"/>
      <c r="AGN29" s="570"/>
      <c r="AGO29" s="570"/>
      <c r="AGP29" s="570"/>
      <c r="AGQ29" s="570"/>
      <c r="AGR29" s="570"/>
      <c r="AGS29" s="570"/>
      <c r="AGT29" s="570"/>
      <c r="AGU29" s="570"/>
      <c r="AGV29" s="570"/>
      <c r="AGW29" s="570"/>
      <c r="AGX29" s="570"/>
      <c r="AGY29" s="570"/>
      <c r="AGZ29" s="570"/>
      <c r="AHA29" s="570"/>
      <c r="AHB29" s="570"/>
      <c r="AHC29" s="570"/>
      <c r="AHD29" s="570"/>
      <c r="AHE29" s="570"/>
      <c r="AHF29" s="570"/>
      <c r="AHG29" s="570"/>
      <c r="AHH29" s="570"/>
      <c r="AHI29" s="570"/>
      <c r="AHJ29" s="570"/>
      <c r="AHK29" s="570"/>
      <c r="AHL29" s="570"/>
      <c r="AHM29" s="570"/>
      <c r="AHN29" s="570"/>
      <c r="AHO29" s="570"/>
      <c r="AHP29" s="570"/>
      <c r="AHQ29" s="570"/>
      <c r="AHR29" s="570"/>
      <c r="AHS29" s="570"/>
      <c r="AHT29" s="570"/>
      <c r="AHU29" s="570"/>
      <c r="AHV29" s="570"/>
      <c r="AHW29" s="570"/>
      <c r="AHX29" s="570"/>
      <c r="AHY29" s="570"/>
      <c r="AHZ29" s="570"/>
      <c r="AIA29" s="570"/>
      <c r="AIB29" s="570"/>
      <c r="AIC29" s="570"/>
      <c r="AID29" s="570"/>
      <c r="AIE29" s="570"/>
      <c r="AIF29" s="570"/>
      <c r="AIG29" s="570"/>
      <c r="AIH29" s="570"/>
      <c r="AII29" s="570"/>
      <c r="AIJ29" s="570"/>
      <c r="AIK29" s="570"/>
      <c r="AIL29" s="570"/>
      <c r="AIM29" s="570"/>
      <c r="AIN29" s="570"/>
      <c r="AIO29" s="570"/>
      <c r="AIP29" s="570"/>
      <c r="AIQ29" s="570"/>
      <c r="AIR29" s="570"/>
      <c r="AIS29" s="570"/>
      <c r="AIT29" s="570"/>
      <c r="AIU29" s="570"/>
      <c r="AIV29" s="570"/>
      <c r="AIW29" s="570"/>
      <c r="AIX29" s="570"/>
      <c r="AIY29" s="570"/>
      <c r="AIZ29" s="570"/>
      <c r="AJA29" s="570"/>
      <c r="AJB29" s="570"/>
      <c r="AJC29" s="570"/>
      <c r="AJD29" s="570"/>
      <c r="AJE29" s="570"/>
      <c r="AJF29" s="570"/>
      <c r="AJG29" s="570"/>
      <c r="AJH29" s="570"/>
      <c r="AJI29" s="570"/>
      <c r="AJJ29" s="570"/>
      <c r="AJK29" s="570"/>
      <c r="AJL29" s="570"/>
      <c r="AJM29" s="570"/>
      <c r="AJN29" s="570"/>
      <c r="AJO29" s="570"/>
      <c r="AJP29" s="570"/>
      <c r="AJQ29" s="570"/>
      <c r="AJR29" s="570"/>
      <c r="AJS29" s="570"/>
      <c r="AJT29" s="570"/>
      <c r="AJU29" s="570"/>
      <c r="AJV29" s="570"/>
      <c r="AJW29" s="570"/>
      <c r="AJX29" s="570"/>
      <c r="AJY29" s="570"/>
      <c r="AJZ29" s="570"/>
      <c r="AKA29" s="570"/>
      <c r="AKB29" s="570"/>
      <c r="AKC29" s="570"/>
      <c r="AKD29" s="570"/>
      <c r="AKE29" s="570"/>
      <c r="AKF29" s="570"/>
      <c r="AKG29" s="570"/>
      <c r="AKH29" s="570"/>
      <c r="AKI29" s="570"/>
      <c r="AKJ29" s="570"/>
      <c r="AKK29" s="570"/>
      <c r="AKL29" s="570"/>
      <c r="AKM29" s="570"/>
      <c r="AKN29" s="570"/>
      <c r="AKO29" s="570"/>
      <c r="AKP29" s="570"/>
      <c r="AKQ29" s="570"/>
      <c r="AKR29" s="570"/>
      <c r="AKS29" s="570"/>
      <c r="AKT29" s="570"/>
      <c r="AKU29" s="570"/>
      <c r="AKV29" s="570"/>
      <c r="AKW29" s="570"/>
      <c r="AKX29" s="570"/>
      <c r="AKY29" s="570"/>
      <c r="AKZ29" s="570"/>
      <c r="ALA29" s="570"/>
      <c r="ALB29" s="570"/>
      <c r="ALC29" s="570"/>
      <c r="ALD29" s="570"/>
      <c r="ALE29" s="570"/>
      <c r="ALF29" s="570"/>
      <c r="ALG29" s="570"/>
      <c r="ALH29" s="570"/>
      <c r="ALI29" s="570"/>
      <c r="ALJ29" s="570"/>
      <c r="ALK29" s="570"/>
      <c r="ALL29" s="570"/>
      <c r="ALM29" s="570"/>
      <c r="ALN29" s="570"/>
      <c r="ALO29" s="570"/>
      <c r="ALP29" s="570"/>
      <c r="ALQ29" s="570"/>
      <c r="ALR29" s="570"/>
      <c r="ALS29" s="570"/>
      <c r="ALT29" s="570"/>
      <c r="ALU29" s="570"/>
      <c r="ALV29" s="570"/>
      <c r="ALW29" s="570"/>
      <c r="ALX29" s="570"/>
      <c r="ALY29" s="570"/>
      <c r="ALZ29" s="570"/>
      <c r="AMA29" s="570"/>
      <c r="AMB29" s="570"/>
      <c r="AMC29" s="570"/>
      <c r="AMD29" s="570"/>
      <c r="AME29" s="570"/>
      <c r="AMF29" s="570"/>
      <c r="AMG29" s="570"/>
      <c r="AMH29" s="570"/>
      <c r="AMI29" s="570"/>
      <c r="AMJ29" s="570"/>
      <c r="AMK29" s="570"/>
      <c r="AML29" s="570"/>
      <c r="AMM29" s="570"/>
      <c r="AMN29" s="570"/>
      <c r="AMO29" s="570"/>
      <c r="AMP29" s="570"/>
      <c r="AMQ29" s="570"/>
      <c r="AMR29" s="570"/>
      <c r="AMS29" s="570"/>
      <c r="AMT29" s="570"/>
      <c r="AMU29" s="570"/>
      <c r="AMV29" s="570"/>
      <c r="AMW29" s="570"/>
      <c r="AMX29" s="570"/>
      <c r="AMY29" s="570"/>
      <c r="AMZ29" s="570"/>
      <c r="ANA29" s="570"/>
      <c r="ANB29" s="570"/>
      <c r="ANC29" s="570"/>
      <c r="AND29" s="570"/>
      <c r="ANE29" s="570"/>
      <c r="ANF29" s="570"/>
      <c r="ANG29" s="570"/>
      <c r="ANH29" s="570"/>
      <c r="ANI29" s="570"/>
      <c r="ANJ29" s="570"/>
      <c r="ANK29" s="570"/>
      <c r="ANL29" s="570"/>
      <c r="ANM29" s="570"/>
      <c r="ANN29" s="570"/>
      <c r="ANO29" s="570"/>
      <c r="ANP29" s="570"/>
      <c r="ANQ29" s="570"/>
      <c r="ANR29" s="570"/>
      <c r="ANS29" s="570"/>
      <c r="ANT29" s="570"/>
      <c r="ANU29" s="570"/>
      <c r="ANV29" s="570"/>
      <c r="ANW29" s="570"/>
      <c r="ANX29" s="570"/>
      <c r="ANY29" s="570"/>
      <c r="ANZ29" s="570"/>
      <c r="AOA29" s="570"/>
      <c r="AOB29" s="570"/>
      <c r="AOC29" s="570"/>
      <c r="AOD29" s="570"/>
      <c r="AOE29" s="570"/>
      <c r="AOF29" s="570"/>
      <c r="AOG29" s="570"/>
      <c r="AOH29" s="570"/>
      <c r="AOI29" s="570"/>
      <c r="AOJ29" s="570"/>
      <c r="AOK29" s="570"/>
      <c r="AOL29" s="570"/>
      <c r="AOM29" s="570"/>
      <c r="AON29" s="570"/>
      <c r="AOO29" s="570"/>
      <c r="AOP29" s="570"/>
      <c r="AOQ29" s="570"/>
      <c r="AOR29" s="570"/>
      <c r="AOS29" s="570"/>
      <c r="AOT29" s="570"/>
      <c r="AOU29" s="570"/>
      <c r="AOV29" s="570"/>
      <c r="AOW29" s="570"/>
      <c r="AOX29" s="570"/>
      <c r="AOY29" s="570"/>
      <c r="AOZ29" s="570"/>
      <c r="APA29" s="570"/>
      <c r="APB29" s="570"/>
      <c r="APC29" s="570"/>
      <c r="APD29" s="570"/>
      <c r="APE29" s="570"/>
      <c r="APF29" s="570"/>
      <c r="APG29" s="570"/>
      <c r="APH29" s="570"/>
      <c r="API29" s="570"/>
      <c r="APJ29" s="570"/>
      <c r="APK29" s="570"/>
      <c r="APL29" s="570"/>
      <c r="APM29" s="570"/>
      <c r="APN29" s="570"/>
      <c r="APO29" s="570"/>
      <c r="APP29" s="570"/>
      <c r="APQ29" s="570"/>
      <c r="APR29" s="570"/>
      <c r="APS29" s="570"/>
      <c r="APT29" s="570"/>
      <c r="APU29" s="570"/>
      <c r="APV29" s="570"/>
      <c r="APW29" s="570"/>
      <c r="APX29" s="570"/>
      <c r="APY29" s="570"/>
      <c r="APZ29" s="570"/>
      <c r="AQA29" s="570"/>
      <c r="AQB29" s="570"/>
      <c r="AQC29" s="570"/>
      <c r="AQD29" s="570"/>
      <c r="AQE29" s="570"/>
      <c r="AQF29" s="570"/>
      <c r="AQG29" s="570"/>
      <c r="AQH29" s="570"/>
      <c r="AQI29" s="570"/>
      <c r="AQJ29" s="570"/>
      <c r="AQK29" s="570"/>
      <c r="AQL29" s="570"/>
      <c r="AQM29" s="570"/>
      <c r="AQN29" s="570"/>
      <c r="AQO29" s="570"/>
      <c r="AQP29" s="570"/>
      <c r="AQQ29" s="570"/>
      <c r="AQR29" s="570"/>
      <c r="AQS29" s="570"/>
      <c r="AQT29" s="570"/>
      <c r="AQU29" s="570"/>
      <c r="AQV29" s="570"/>
      <c r="AQW29" s="570"/>
      <c r="AQX29" s="570"/>
      <c r="AQY29" s="570"/>
      <c r="AQZ29" s="570"/>
      <c r="ARA29" s="570"/>
      <c r="ARB29" s="570"/>
      <c r="ARC29" s="570"/>
      <c r="ARD29" s="570"/>
      <c r="ARE29" s="570"/>
      <c r="ARF29" s="570"/>
      <c r="ARG29" s="570"/>
      <c r="ARH29" s="570"/>
      <c r="ARI29" s="570"/>
      <c r="ARJ29" s="570"/>
      <c r="ARK29" s="570"/>
      <c r="ARL29" s="570"/>
      <c r="ARM29" s="570"/>
      <c r="ARN29" s="570"/>
      <c r="ARO29" s="570"/>
      <c r="ARP29" s="570"/>
      <c r="ARQ29" s="570"/>
      <c r="ARR29" s="570"/>
      <c r="ARS29" s="570"/>
      <c r="ART29" s="570"/>
      <c r="ARU29" s="570"/>
      <c r="ARV29" s="570"/>
      <c r="ARW29" s="570"/>
      <c r="ARX29" s="570"/>
      <c r="ARY29" s="570"/>
      <c r="ARZ29" s="570"/>
      <c r="ASA29" s="570"/>
      <c r="ASB29" s="570"/>
      <c r="ASC29" s="570"/>
      <c r="ASD29" s="570"/>
      <c r="ASE29" s="570"/>
      <c r="ASF29" s="570"/>
      <c r="ASG29" s="570"/>
      <c r="ASH29" s="570"/>
      <c r="ASI29" s="570"/>
      <c r="ASJ29" s="570"/>
      <c r="ASK29" s="570"/>
      <c r="ASL29" s="570"/>
      <c r="ASM29" s="570"/>
      <c r="ASN29" s="570"/>
      <c r="ASO29" s="570"/>
      <c r="ASP29" s="570"/>
      <c r="ASQ29" s="570"/>
      <c r="ASR29" s="570"/>
      <c r="ASS29" s="570"/>
      <c r="AST29" s="570"/>
      <c r="ASU29" s="570"/>
      <c r="ASV29" s="570"/>
      <c r="ASW29" s="570"/>
      <c r="ASX29" s="570"/>
      <c r="ASY29" s="570"/>
      <c r="ASZ29" s="570"/>
      <c r="ATA29" s="570"/>
      <c r="ATB29" s="570"/>
      <c r="ATC29" s="570"/>
      <c r="ATD29" s="570"/>
      <c r="ATE29" s="570"/>
      <c r="ATF29" s="570"/>
      <c r="ATG29" s="570"/>
      <c r="ATH29" s="570"/>
      <c r="ATI29" s="570"/>
      <c r="ATJ29" s="570"/>
      <c r="ATK29" s="570"/>
      <c r="ATL29" s="570"/>
      <c r="ATM29" s="570"/>
      <c r="ATN29" s="570"/>
      <c r="ATO29" s="570"/>
      <c r="ATP29" s="570"/>
      <c r="ATQ29" s="570"/>
      <c r="ATR29" s="570"/>
      <c r="ATS29" s="570"/>
      <c r="ATT29" s="570"/>
      <c r="ATU29" s="570"/>
      <c r="ATV29" s="570"/>
      <c r="ATW29" s="570"/>
      <c r="ATX29" s="570"/>
      <c r="ATY29" s="570"/>
      <c r="ATZ29" s="570"/>
      <c r="AUA29" s="570"/>
      <c r="AUB29" s="570"/>
      <c r="AUC29" s="570"/>
      <c r="AUD29" s="570"/>
      <c r="AUE29" s="570"/>
      <c r="AUF29" s="570"/>
      <c r="AUG29" s="570"/>
      <c r="AUH29" s="570"/>
      <c r="AUI29" s="570"/>
      <c r="AUJ29" s="570"/>
      <c r="AUK29" s="570"/>
      <c r="AUL29" s="570"/>
      <c r="AUM29" s="570"/>
      <c r="AUN29" s="570"/>
      <c r="AUO29" s="570"/>
      <c r="AUP29" s="570"/>
      <c r="AUQ29" s="570"/>
      <c r="AUR29" s="570"/>
      <c r="AUS29" s="570"/>
      <c r="AUT29" s="570"/>
      <c r="AUU29" s="570"/>
      <c r="AUV29" s="570"/>
      <c r="AUW29" s="570"/>
      <c r="AUX29" s="570"/>
      <c r="AUY29" s="570"/>
      <c r="AUZ29" s="570"/>
      <c r="AVA29" s="570"/>
      <c r="AVB29" s="570"/>
      <c r="AVC29" s="570"/>
      <c r="AVD29" s="570"/>
      <c r="AVE29" s="570"/>
      <c r="AVF29" s="570"/>
      <c r="AVG29" s="570"/>
      <c r="AVH29" s="570"/>
      <c r="AVI29" s="570"/>
      <c r="AVJ29" s="570"/>
      <c r="AVK29" s="570"/>
      <c r="AVL29" s="570"/>
      <c r="AVM29" s="570"/>
      <c r="AVN29" s="570"/>
      <c r="AVO29" s="570"/>
      <c r="AVP29" s="570"/>
      <c r="AVQ29" s="570"/>
      <c r="AVR29" s="570"/>
      <c r="AVS29" s="570"/>
      <c r="AVT29" s="570"/>
      <c r="AVU29" s="570"/>
      <c r="AVV29" s="570"/>
      <c r="AVW29" s="570"/>
      <c r="AVX29" s="570"/>
      <c r="AVY29" s="570"/>
      <c r="AVZ29" s="570"/>
      <c r="AWA29" s="570"/>
      <c r="AWB29" s="570"/>
      <c r="AWC29" s="570"/>
      <c r="AWD29" s="570"/>
      <c r="AWE29" s="570"/>
      <c r="AWF29" s="570"/>
      <c r="AWG29" s="570"/>
      <c r="AWH29" s="570"/>
      <c r="AWI29" s="570"/>
      <c r="AWJ29" s="570"/>
      <c r="AWK29" s="570"/>
      <c r="AWL29" s="570"/>
      <c r="AWM29" s="570"/>
      <c r="AWN29" s="570"/>
      <c r="AWO29" s="570"/>
      <c r="AWP29" s="570"/>
      <c r="AWQ29" s="570"/>
      <c r="AWR29" s="570"/>
      <c r="AWS29" s="570"/>
      <c r="AWT29" s="570"/>
      <c r="AWU29" s="570"/>
      <c r="AWV29" s="570"/>
      <c r="AWW29" s="570"/>
      <c r="AWX29" s="570"/>
      <c r="AWY29" s="570"/>
      <c r="AWZ29" s="570"/>
      <c r="AXA29" s="570"/>
      <c r="AXB29" s="570"/>
      <c r="AXC29" s="570"/>
      <c r="AXD29" s="570"/>
      <c r="AXE29" s="570"/>
      <c r="AXF29" s="570"/>
      <c r="AXG29" s="570"/>
      <c r="AXH29" s="570"/>
      <c r="AXI29" s="570"/>
      <c r="AXJ29" s="570"/>
      <c r="AXK29" s="570"/>
      <c r="AXL29" s="570"/>
      <c r="AXM29" s="570"/>
      <c r="AXN29" s="570"/>
      <c r="AXO29" s="570"/>
      <c r="AXP29" s="570"/>
      <c r="AXQ29" s="570"/>
      <c r="AXR29" s="570"/>
      <c r="AXS29" s="570"/>
      <c r="AXT29" s="570"/>
      <c r="AXU29" s="570"/>
      <c r="AXV29" s="570"/>
      <c r="AXW29" s="570"/>
      <c r="AXX29" s="570"/>
      <c r="AXY29" s="570"/>
      <c r="AXZ29" s="570"/>
      <c r="AYA29" s="570"/>
      <c r="AYB29" s="570"/>
      <c r="AYC29" s="570"/>
      <c r="AYD29" s="570"/>
      <c r="AYE29" s="570"/>
      <c r="AYF29" s="570"/>
      <c r="AYG29" s="570"/>
      <c r="AYH29" s="570"/>
      <c r="AYI29" s="570"/>
      <c r="AYJ29" s="570"/>
      <c r="AYK29" s="570"/>
      <c r="AYL29" s="570"/>
      <c r="AYM29" s="570"/>
      <c r="AYN29" s="570"/>
      <c r="AYO29" s="570"/>
      <c r="AYP29" s="570"/>
      <c r="AYQ29" s="570"/>
      <c r="AYR29" s="570"/>
      <c r="AYS29" s="570"/>
      <c r="AYT29" s="570"/>
      <c r="AYU29" s="570"/>
      <c r="AYV29" s="570"/>
      <c r="AYW29" s="570"/>
      <c r="AYX29" s="570"/>
      <c r="AYY29" s="570"/>
      <c r="AYZ29" s="570"/>
      <c r="AZA29" s="570"/>
      <c r="AZB29" s="570"/>
      <c r="AZC29" s="570"/>
      <c r="AZD29" s="570"/>
      <c r="AZE29" s="570"/>
      <c r="AZF29" s="570"/>
      <c r="AZG29" s="570"/>
      <c r="AZH29" s="570"/>
      <c r="AZI29" s="570"/>
      <c r="AZJ29" s="570"/>
      <c r="AZK29" s="570"/>
      <c r="AZL29" s="570"/>
      <c r="AZM29" s="570"/>
      <c r="AZN29" s="570"/>
      <c r="AZO29" s="570"/>
      <c r="AZP29" s="570"/>
      <c r="AZQ29" s="570"/>
      <c r="AZR29" s="570"/>
      <c r="AZS29" s="570"/>
      <c r="AZT29" s="570"/>
      <c r="AZU29" s="570"/>
      <c r="AZV29" s="570"/>
      <c r="AZW29" s="570"/>
      <c r="AZX29" s="570"/>
      <c r="AZY29" s="570"/>
      <c r="AZZ29" s="570"/>
      <c r="BAA29" s="570"/>
      <c r="BAB29" s="570"/>
      <c r="BAC29" s="570"/>
      <c r="BAD29" s="570"/>
      <c r="BAE29" s="570"/>
      <c r="BAF29" s="570"/>
      <c r="BAG29" s="570"/>
      <c r="BAH29" s="570"/>
      <c r="BAI29" s="570"/>
      <c r="BAJ29" s="570"/>
      <c r="BAK29" s="570"/>
      <c r="BAL29" s="570"/>
      <c r="BAM29" s="570"/>
      <c r="BAN29" s="570"/>
      <c r="BAO29" s="570"/>
      <c r="BAP29" s="570"/>
      <c r="BAQ29" s="570"/>
      <c r="BAR29" s="570"/>
      <c r="BAS29" s="570"/>
      <c r="BAT29" s="570"/>
      <c r="BAU29" s="570"/>
      <c r="BAV29" s="570"/>
      <c r="BAW29" s="570"/>
      <c r="BAX29" s="570"/>
      <c r="BAY29" s="570"/>
      <c r="BAZ29" s="570"/>
      <c r="BBA29" s="570"/>
      <c r="BBB29" s="570"/>
      <c r="BBC29" s="570"/>
      <c r="BBD29" s="570"/>
      <c r="BBE29" s="570"/>
      <c r="BBF29" s="570"/>
      <c r="BBG29" s="570"/>
      <c r="BBH29" s="570"/>
      <c r="BBI29" s="570"/>
      <c r="BBJ29" s="570"/>
      <c r="BBK29" s="570"/>
      <c r="BBL29" s="570"/>
      <c r="BBM29" s="570"/>
      <c r="BBN29" s="570"/>
      <c r="BBO29" s="570"/>
      <c r="BBP29" s="570"/>
      <c r="BBQ29" s="570"/>
      <c r="BBR29" s="570"/>
      <c r="BBS29" s="570"/>
      <c r="BBT29" s="570"/>
      <c r="BBU29" s="570"/>
      <c r="BBV29" s="570"/>
      <c r="BBW29" s="570"/>
      <c r="BBX29" s="570"/>
      <c r="BBY29" s="570"/>
      <c r="BBZ29" s="570"/>
      <c r="BCA29" s="570"/>
      <c r="BCB29" s="570"/>
      <c r="BCC29" s="570"/>
      <c r="BCD29" s="570"/>
      <c r="BCE29" s="570"/>
      <c r="BCF29" s="570"/>
      <c r="BCG29" s="570"/>
      <c r="BCH29" s="570"/>
      <c r="BCI29" s="570"/>
      <c r="BCJ29" s="570"/>
      <c r="BCK29" s="570"/>
      <c r="BCL29" s="570"/>
      <c r="BCM29" s="570"/>
      <c r="BCN29" s="570"/>
      <c r="BCO29" s="570"/>
      <c r="BCP29" s="570"/>
      <c r="BCQ29" s="570"/>
      <c r="BCR29" s="570"/>
      <c r="BCS29" s="570"/>
      <c r="BCT29" s="570"/>
      <c r="BCU29" s="570"/>
      <c r="BCV29" s="570"/>
      <c r="BCW29" s="570"/>
      <c r="BCX29" s="570"/>
      <c r="BCY29" s="570"/>
      <c r="BCZ29" s="570"/>
      <c r="BDA29" s="570"/>
      <c r="BDB29" s="570"/>
      <c r="BDC29" s="570"/>
      <c r="BDD29" s="570"/>
      <c r="BDE29" s="570"/>
      <c r="BDF29" s="570"/>
      <c r="BDG29" s="570"/>
      <c r="BDH29" s="570"/>
      <c r="BDI29" s="570"/>
      <c r="BDJ29" s="570"/>
      <c r="BDK29" s="570"/>
      <c r="BDL29" s="570"/>
      <c r="BDM29" s="570"/>
      <c r="BDN29" s="570"/>
      <c r="BDO29" s="570"/>
      <c r="BDP29" s="570"/>
      <c r="BDQ29" s="570"/>
      <c r="BDR29" s="570"/>
      <c r="BDS29" s="570"/>
      <c r="BDT29" s="570"/>
      <c r="BDU29" s="570"/>
      <c r="BDV29" s="570"/>
      <c r="BDW29" s="570"/>
      <c r="BDX29" s="570"/>
      <c r="BDY29" s="570"/>
      <c r="BDZ29" s="570"/>
      <c r="BEA29" s="570"/>
      <c r="BEB29" s="570"/>
      <c r="BEC29" s="570"/>
      <c r="BED29" s="570"/>
      <c r="BEE29" s="570"/>
      <c r="BEF29" s="570"/>
      <c r="BEG29" s="570"/>
      <c r="BEH29" s="570"/>
      <c r="BEI29" s="570"/>
      <c r="BEJ29" s="570"/>
      <c r="BEK29" s="570"/>
      <c r="BEL29" s="570"/>
      <c r="BEM29" s="570"/>
      <c r="BEN29" s="570"/>
      <c r="BEO29" s="570"/>
      <c r="BEP29" s="570"/>
      <c r="BEQ29" s="570"/>
      <c r="BER29" s="570"/>
      <c r="BES29" s="570"/>
      <c r="BET29" s="570"/>
      <c r="BEU29" s="570"/>
      <c r="BEV29" s="570"/>
      <c r="BEW29" s="570"/>
      <c r="BEX29" s="570"/>
      <c r="BEY29" s="570"/>
      <c r="BEZ29" s="570"/>
      <c r="BFA29" s="570"/>
      <c r="BFB29" s="570"/>
      <c r="BFC29" s="570"/>
      <c r="BFD29" s="570"/>
      <c r="BFE29" s="570"/>
      <c r="BFF29" s="570"/>
      <c r="BFG29" s="570"/>
      <c r="BFH29" s="570"/>
      <c r="BFI29" s="570"/>
      <c r="BFJ29" s="570"/>
      <c r="BFK29" s="570"/>
      <c r="BFL29" s="570"/>
      <c r="BFM29" s="570"/>
      <c r="BFN29" s="570"/>
      <c r="BFO29" s="570"/>
      <c r="BFP29" s="570"/>
      <c r="BFQ29" s="570"/>
      <c r="BFR29" s="570"/>
      <c r="BFS29" s="570"/>
      <c r="BFT29" s="570"/>
      <c r="BFU29" s="570"/>
      <c r="BFV29" s="570"/>
      <c r="BFW29" s="570"/>
      <c r="BFX29" s="570"/>
      <c r="BFY29" s="570"/>
      <c r="BFZ29" s="570"/>
      <c r="BGA29" s="570"/>
      <c r="BGB29" s="570"/>
      <c r="BGC29" s="570"/>
      <c r="BGD29" s="570"/>
      <c r="BGE29" s="570"/>
      <c r="BGF29" s="570"/>
      <c r="BGG29" s="570"/>
      <c r="BGH29" s="570"/>
      <c r="BGI29" s="570"/>
      <c r="BGJ29" s="570"/>
      <c r="BGK29" s="570"/>
      <c r="BGL29" s="570"/>
      <c r="BGM29" s="570"/>
      <c r="BGN29" s="570"/>
      <c r="BGO29" s="570"/>
      <c r="BGP29" s="570"/>
      <c r="BGQ29" s="570"/>
      <c r="BGR29" s="570"/>
      <c r="BGS29" s="570"/>
      <c r="BGT29" s="570"/>
      <c r="BGU29" s="570"/>
      <c r="BGV29" s="570"/>
      <c r="BGW29" s="570"/>
      <c r="BGX29" s="570"/>
      <c r="BGY29" s="570"/>
      <c r="BGZ29" s="570"/>
      <c r="BHA29" s="570"/>
      <c r="BHB29" s="570"/>
      <c r="BHC29" s="570"/>
      <c r="BHD29" s="570"/>
      <c r="BHE29" s="570"/>
      <c r="BHF29" s="570"/>
      <c r="BHG29" s="570"/>
      <c r="BHH29" s="570"/>
      <c r="BHI29" s="570"/>
      <c r="BHJ29" s="570"/>
      <c r="BHK29" s="570"/>
      <c r="BHL29" s="570"/>
      <c r="BHM29" s="570"/>
      <c r="BHN29" s="570"/>
      <c r="BHO29" s="570"/>
      <c r="BHP29" s="570"/>
      <c r="BHQ29" s="570"/>
      <c r="BHR29" s="570"/>
      <c r="BHS29" s="570"/>
      <c r="BHT29" s="570"/>
      <c r="BHU29" s="570"/>
      <c r="BHV29" s="570"/>
      <c r="BHW29" s="570"/>
      <c r="BHX29" s="570"/>
      <c r="BHY29" s="570"/>
      <c r="BHZ29" s="570"/>
      <c r="BIA29" s="570"/>
      <c r="BIB29" s="570"/>
      <c r="BIC29" s="570"/>
      <c r="BID29" s="570"/>
      <c r="BIE29" s="570"/>
      <c r="BIF29" s="570"/>
      <c r="BIG29" s="570"/>
      <c r="BIH29" s="570"/>
      <c r="BII29" s="570"/>
      <c r="BIJ29" s="570"/>
      <c r="BIK29" s="570"/>
      <c r="BIL29" s="570"/>
      <c r="BIM29" s="570"/>
      <c r="BIN29" s="570"/>
      <c r="BIO29" s="570"/>
      <c r="BIP29" s="570"/>
      <c r="BIQ29" s="570"/>
      <c r="BIR29" s="570"/>
      <c r="BIS29" s="570"/>
      <c r="BIT29" s="570"/>
      <c r="BIU29" s="570"/>
      <c r="BIV29" s="570"/>
      <c r="BIW29" s="570"/>
      <c r="BIX29" s="570"/>
      <c r="BIY29" s="570"/>
      <c r="BIZ29" s="570"/>
      <c r="BJA29" s="570"/>
      <c r="BJB29" s="570"/>
      <c r="BJC29" s="570"/>
      <c r="BJD29" s="570"/>
      <c r="BJE29" s="570"/>
      <c r="BJF29" s="570"/>
      <c r="BJG29" s="570"/>
      <c r="BJH29" s="570"/>
      <c r="BJI29" s="570"/>
      <c r="BJJ29" s="570"/>
      <c r="BJK29" s="570"/>
      <c r="BJL29" s="570"/>
      <c r="BJM29" s="570"/>
      <c r="BJN29" s="570"/>
      <c r="BJO29" s="570"/>
      <c r="BJP29" s="570"/>
      <c r="BJQ29" s="570"/>
      <c r="BJR29" s="570"/>
      <c r="BJS29" s="570"/>
      <c r="BJT29" s="570"/>
      <c r="BJU29" s="570"/>
      <c r="BJV29" s="570"/>
      <c r="BJW29" s="570"/>
      <c r="BJX29" s="570"/>
      <c r="BJY29" s="570"/>
      <c r="BJZ29" s="570"/>
      <c r="BKA29" s="570"/>
      <c r="BKB29" s="570"/>
      <c r="BKC29" s="570"/>
      <c r="BKD29" s="570"/>
      <c r="BKE29" s="570"/>
      <c r="BKF29" s="570"/>
      <c r="BKG29" s="570"/>
      <c r="BKH29" s="570"/>
      <c r="BKI29" s="570"/>
      <c r="BKJ29" s="570"/>
      <c r="BKK29" s="570"/>
      <c r="BKL29" s="570"/>
      <c r="BKM29" s="570"/>
      <c r="BKN29" s="570"/>
      <c r="BKO29" s="570"/>
      <c r="BKP29" s="570"/>
      <c r="BKQ29" s="570"/>
      <c r="BKR29" s="570"/>
      <c r="BKS29" s="570"/>
      <c r="BKT29" s="570"/>
      <c r="BKU29" s="570"/>
      <c r="BKV29" s="570"/>
      <c r="BKW29" s="570"/>
      <c r="BKX29" s="570"/>
      <c r="BKY29" s="570"/>
      <c r="BKZ29" s="570"/>
      <c r="BLA29" s="570"/>
      <c r="BLB29" s="570"/>
      <c r="BLC29" s="570"/>
      <c r="BLD29" s="570"/>
      <c r="BLE29" s="570"/>
      <c r="BLF29" s="570"/>
      <c r="BLG29" s="570"/>
      <c r="BLH29" s="570"/>
      <c r="BLI29" s="570"/>
      <c r="BLJ29" s="570"/>
      <c r="BLK29" s="570"/>
      <c r="BLL29" s="570"/>
      <c r="BLM29" s="570"/>
      <c r="BLN29" s="570"/>
      <c r="BLO29" s="570"/>
      <c r="BLP29" s="570"/>
      <c r="BLQ29" s="570"/>
      <c r="BLR29" s="570"/>
      <c r="BLS29" s="570"/>
      <c r="BLT29" s="570"/>
      <c r="BLU29" s="570"/>
      <c r="BLV29" s="570"/>
      <c r="BLW29" s="570"/>
      <c r="BLX29" s="570"/>
      <c r="BLY29" s="570"/>
      <c r="BLZ29" s="570"/>
      <c r="BMA29" s="570"/>
      <c r="BMB29" s="570"/>
      <c r="BMC29" s="570"/>
      <c r="BMD29" s="570"/>
      <c r="BME29" s="570"/>
      <c r="BMF29" s="570"/>
      <c r="BMG29" s="570"/>
      <c r="BMH29" s="570"/>
      <c r="BMI29" s="570"/>
      <c r="BMJ29" s="570"/>
      <c r="BMK29" s="570"/>
      <c r="BML29" s="570"/>
      <c r="BMM29" s="570"/>
      <c r="BMN29" s="570"/>
      <c r="BMO29" s="570"/>
      <c r="BMP29" s="570"/>
      <c r="BMQ29" s="570"/>
      <c r="BMR29" s="570"/>
      <c r="BMS29" s="570"/>
      <c r="BMT29" s="570"/>
      <c r="BMU29" s="570"/>
      <c r="BMV29" s="570"/>
      <c r="BMW29" s="570"/>
      <c r="BMX29" s="570"/>
      <c r="BMY29" s="570"/>
      <c r="BMZ29" s="570"/>
      <c r="BNA29" s="570"/>
      <c r="BNB29" s="570"/>
      <c r="BNC29" s="570"/>
      <c r="BND29" s="570"/>
      <c r="BNE29" s="570"/>
      <c r="BNF29" s="570"/>
      <c r="BNG29" s="570"/>
      <c r="BNH29" s="570"/>
      <c r="BNI29" s="570"/>
      <c r="BNJ29" s="570"/>
      <c r="BNK29" s="570"/>
      <c r="BNL29" s="570"/>
      <c r="BNM29" s="570"/>
      <c r="BNN29" s="570"/>
      <c r="BNO29" s="570"/>
      <c r="BNP29" s="570"/>
      <c r="BNQ29" s="570"/>
      <c r="BNR29" s="570"/>
      <c r="BNS29" s="570"/>
      <c r="BNT29" s="570"/>
      <c r="BNU29" s="570"/>
      <c r="BNV29" s="570"/>
      <c r="BNW29" s="570"/>
      <c r="BNX29" s="570"/>
      <c r="BNY29" s="570"/>
      <c r="BNZ29" s="570"/>
      <c r="BOA29" s="570"/>
      <c r="BOB29" s="570"/>
      <c r="BOC29" s="570"/>
      <c r="BOD29" s="570"/>
      <c r="BOE29" s="570"/>
      <c r="BOF29" s="570"/>
      <c r="BOG29" s="570"/>
      <c r="BOH29" s="570"/>
      <c r="BOI29" s="570"/>
      <c r="BOJ29" s="570"/>
      <c r="BOK29" s="570"/>
      <c r="BOL29" s="570"/>
      <c r="BOM29" s="570"/>
      <c r="BON29" s="570"/>
      <c r="BOO29" s="570"/>
      <c r="BOP29" s="570"/>
      <c r="BOQ29" s="570"/>
      <c r="BOR29" s="570"/>
      <c r="BOS29" s="570"/>
      <c r="BOT29" s="570"/>
      <c r="BOU29" s="570"/>
      <c r="BOV29" s="570"/>
      <c r="BOW29" s="570"/>
      <c r="BOX29" s="570"/>
      <c r="BOY29" s="570"/>
      <c r="BOZ29" s="570"/>
      <c r="BPA29" s="570"/>
      <c r="BPB29" s="570"/>
      <c r="BPC29" s="570"/>
      <c r="BPD29" s="570"/>
      <c r="BPE29" s="570"/>
      <c r="BPF29" s="570"/>
      <c r="BPG29" s="570"/>
      <c r="BPH29" s="570"/>
      <c r="BPI29" s="570"/>
      <c r="BPJ29" s="570"/>
      <c r="BPK29" s="570"/>
      <c r="BPL29" s="570"/>
      <c r="BPM29" s="570"/>
      <c r="BPN29" s="570"/>
      <c r="BPO29" s="570"/>
      <c r="BPP29" s="570"/>
      <c r="BPQ29" s="570"/>
      <c r="BPR29" s="570"/>
      <c r="BPS29" s="570"/>
      <c r="BPT29" s="570"/>
      <c r="BPU29" s="570"/>
      <c r="BPV29" s="570"/>
      <c r="BPW29" s="570"/>
      <c r="BPX29" s="570"/>
      <c r="BPY29" s="570"/>
      <c r="BPZ29" s="570"/>
      <c r="BQA29" s="570"/>
      <c r="BQB29" s="570"/>
      <c r="BQC29" s="570"/>
      <c r="BQD29" s="570"/>
      <c r="BQE29" s="570"/>
      <c r="BQF29" s="570"/>
      <c r="BQG29" s="570"/>
      <c r="BQH29" s="570"/>
      <c r="BQI29" s="570"/>
      <c r="BQJ29" s="570"/>
      <c r="BQK29" s="570"/>
      <c r="BQL29" s="570"/>
      <c r="BQM29" s="570"/>
      <c r="BQN29" s="570"/>
      <c r="BQO29" s="570"/>
      <c r="BQP29" s="570"/>
      <c r="BQQ29" s="570"/>
      <c r="BQR29" s="570"/>
      <c r="BQS29" s="570"/>
      <c r="BQT29" s="570"/>
      <c r="BQU29" s="570"/>
      <c r="BQV29" s="570"/>
      <c r="BQW29" s="570"/>
      <c r="BQX29" s="570"/>
      <c r="BQY29" s="570"/>
      <c r="BQZ29" s="570"/>
      <c r="BRA29" s="570"/>
      <c r="BRB29" s="570"/>
      <c r="BRC29" s="570"/>
      <c r="BRD29" s="570"/>
      <c r="BRE29" s="570"/>
      <c r="BRF29" s="570"/>
      <c r="BRG29" s="570"/>
      <c r="BRH29" s="570"/>
      <c r="BRI29" s="570"/>
      <c r="BRJ29" s="570"/>
      <c r="BRK29" s="570"/>
      <c r="BRL29" s="570"/>
      <c r="BRM29" s="570"/>
      <c r="BRN29" s="570"/>
      <c r="BRO29" s="570"/>
      <c r="BRP29" s="570"/>
      <c r="BRQ29" s="570"/>
      <c r="BRR29" s="570"/>
      <c r="BRS29" s="570"/>
      <c r="BRT29" s="570"/>
      <c r="BRU29" s="570"/>
      <c r="BRV29" s="570"/>
      <c r="BRW29" s="570"/>
      <c r="BRX29" s="570"/>
      <c r="BRY29" s="570"/>
      <c r="BRZ29" s="570"/>
      <c r="BSA29" s="570"/>
      <c r="BSB29" s="570"/>
      <c r="BSC29" s="570"/>
      <c r="BSD29" s="570"/>
      <c r="BSE29" s="570"/>
      <c r="BSF29" s="570"/>
      <c r="BSG29" s="570"/>
      <c r="BSH29" s="570"/>
      <c r="BSI29" s="570"/>
      <c r="BSJ29" s="570"/>
      <c r="BSK29" s="570"/>
      <c r="BSL29" s="570"/>
      <c r="BSM29" s="570"/>
      <c r="BSN29" s="570"/>
      <c r="BSO29" s="570"/>
      <c r="BSP29" s="570"/>
      <c r="BSQ29" s="570"/>
      <c r="BSR29" s="570"/>
      <c r="BSS29" s="570"/>
      <c r="BST29" s="570"/>
      <c r="BSU29" s="570"/>
      <c r="BSV29" s="570"/>
      <c r="BSW29" s="570"/>
      <c r="BSX29" s="570"/>
      <c r="BSY29" s="570"/>
      <c r="BSZ29" s="570"/>
      <c r="BTA29" s="570"/>
      <c r="BTB29" s="570"/>
      <c r="BTC29" s="570"/>
      <c r="BTD29" s="570"/>
      <c r="BTE29" s="570"/>
      <c r="BTF29" s="570"/>
      <c r="BTG29" s="570"/>
      <c r="BTH29" s="570"/>
      <c r="BTI29" s="570"/>
      <c r="BTJ29" s="570"/>
      <c r="BTK29" s="570"/>
      <c r="BTL29" s="570"/>
      <c r="BTM29" s="570"/>
      <c r="BTN29" s="570"/>
      <c r="BTO29" s="570"/>
      <c r="BTP29" s="570"/>
      <c r="BTQ29" s="570"/>
      <c r="BTR29" s="570"/>
      <c r="BTS29" s="570"/>
      <c r="BTT29" s="570"/>
      <c r="BTU29" s="570"/>
      <c r="BTV29" s="570"/>
      <c r="BTW29" s="570"/>
      <c r="BTX29" s="570"/>
      <c r="BTY29" s="570"/>
      <c r="BTZ29" s="570"/>
      <c r="BUA29" s="570"/>
      <c r="BUB29" s="570"/>
      <c r="BUC29" s="570"/>
      <c r="BUD29" s="570"/>
      <c r="BUE29" s="570"/>
      <c r="BUF29" s="570"/>
      <c r="BUG29" s="570"/>
      <c r="BUH29" s="570"/>
      <c r="BUI29" s="570"/>
      <c r="BUJ29" s="570"/>
      <c r="BUK29" s="570"/>
      <c r="BUL29" s="570"/>
      <c r="BUM29" s="570"/>
      <c r="BUN29" s="570"/>
      <c r="BUO29" s="570"/>
      <c r="BUP29" s="570"/>
      <c r="BUQ29" s="570"/>
      <c r="BUR29" s="570"/>
      <c r="BUS29" s="570"/>
      <c r="BUT29" s="570"/>
      <c r="BUU29" s="570"/>
      <c r="BUV29" s="570"/>
      <c r="BUW29" s="570"/>
      <c r="BUX29" s="570"/>
      <c r="BUY29" s="570"/>
      <c r="BUZ29" s="570"/>
      <c r="BVA29" s="570"/>
      <c r="BVB29" s="570"/>
      <c r="BVC29" s="570"/>
      <c r="BVD29" s="570"/>
      <c r="BVE29" s="570"/>
      <c r="BVF29" s="570"/>
      <c r="BVG29" s="570"/>
      <c r="BVH29" s="570"/>
      <c r="BVI29" s="570"/>
      <c r="BVJ29" s="570"/>
      <c r="BVK29" s="570"/>
      <c r="BVL29" s="570"/>
      <c r="BVM29" s="570"/>
      <c r="BVN29" s="570"/>
      <c r="BVO29" s="570"/>
      <c r="BVP29" s="570"/>
      <c r="BVQ29" s="570"/>
      <c r="BVR29" s="570"/>
      <c r="BVS29" s="570"/>
      <c r="BVT29" s="570"/>
      <c r="BVU29" s="570"/>
      <c r="BVV29" s="570"/>
      <c r="BVW29" s="570"/>
      <c r="BVX29" s="570"/>
      <c r="BVY29" s="570"/>
      <c r="BVZ29" s="570"/>
      <c r="BWA29" s="570"/>
      <c r="BWB29" s="570"/>
      <c r="BWC29" s="570"/>
      <c r="BWD29" s="570"/>
      <c r="BWE29" s="570"/>
      <c r="BWF29" s="570"/>
      <c r="BWG29" s="570"/>
      <c r="BWH29" s="570"/>
      <c r="BWI29" s="570"/>
      <c r="BWJ29" s="570"/>
      <c r="BWK29" s="570"/>
      <c r="BWL29" s="570"/>
      <c r="BWM29" s="570"/>
      <c r="BWN29" s="570"/>
      <c r="BWO29" s="570"/>
      <c r="BWP29" s="570"/>
      <c r="BWQ29" s="570"/>
      <c r="BWR29" s="570"/>
      <c r="BWS29" s="570"/>
      <c r="BWT29" s="570"/>
      <c r="BWU29" s="570"/>
      <c r="BWV29" s="570"/>
      <c r="BWW29" s="570"/>
      <c r="BWX29" s="570"/>
      <c r="BWY29" s="570"/>
      <c r="BWZ29" s="570"/>
      <c r="BXA29" s="570"/>
      <c r="BXB29" s="570"/>
      <c r="BXC29" s="570"/>
      <c r="BXD29" s="570"/>
      <c r="BXE29" s="570"/>
      <c r="BXF29" s="570"/>
      <c r="BXG29" s="570"/>
      <c r="BXH29" s="570"/>
      <c r="BXI29" s="570"/>
      <c r="BXJ29" s="570"/>
      <c r="BXK29" s="570"/>
      <c r="BXL29" s="570"/>
      <c r="BXM29" s="570"/>
      <c r="BXN29" s="570"/>
      <c r="BXO29" s="570"/>
      <c r="BXP29" s="570"/>
      <c r="BXQ29" s="570"/>
      <c r="BXR29" s="570"/>
      <c r="BXS29" s="570"/>
      <c r="BXT29" s="570"/>
      <c r="BXU29" s="570"/>
      <c r="BXV29" s="570"/>
      <c r="BXW29" s="570"/>
      <c r="BXX29" s="570"/>
      <c r="BXY29" s="570"/>
      <c r="BXZ29" s="570"/>
      <c r="BYA29" s="570"/>
      <c r="BYB29" s="570"/>
      <c r="BYC29" s="570"/>
      <c r="BYD29" s="570"/>
      <c r="BYE29" s="570"/>
      <c r="BYF29" s="570"/>
      <c r="BYG29" s="570"/>
      <c r="BYH29" s="570"/>
      <c r="BYI29" s="570"/>
      <c r="BYJ29" s="570"/>
      <c r="BYK29" s="570"/>
      <c r="BYL29" s="570"/>
      <c r="BYM29" s="570"/>
      <c r="BYN29" s="570"/>
      <c r="BYO29" s="570"/>
      <c r="BYP29" s="570"/>
      <c r="BYQ29" s="570"/>
    </row>
    <row r="30" spans="1:2019" s="582" customFormat="1" ht="15" hidden="1" customHeight="1" thickTop="1" x14ac:dyDescent="0.3">
      <c r="A30" s="635"/>
      <c r="B30" s="635"/>
      <c r="C30" s="635"/>
      <c r="D30" s="635"/>
      <c r="E30" s="635"/>
      <c r="F30" s="577"/>
      <c r="G30" s="572"/>
      <c r="H30" s="577"/>
      <c r="I30" s="577"/>
      <c r="J30" s="577"/>
      <c r="K30" s="577"/>
      <c r="L30" s="577"/>
      <c r="M30" s="577"/>
      <c r="N30" s="577"/>
      <c r="O30" s="577"/>
      <c r="P30" s="577"/>
      <c r="Q30" s="577"/>
      <c r="R30" s="577"/>
      <c r="S30" s="577"/>
      <c r="T30" s="577"/>
      <c r="U30" s="577"/>
      <c r="V30" s="577"/>
      <c r="W30" s="577"/>
      <c r="X30" s="577"/>
      <c r="Y30" s="577"/>
      <c r="Z30" s="577"/>
      <c r="AA30" s="577"/>
      <c r="AB30" s="577"/>
      <c r="AC30" s="586"/>
      <c r="AD30" s="586"/>
      <c r="AE30" s="586"/>
      <c r="AF30" s="590"/>
      <c r="AG30" s="610"/>
      <c r="AH30" s="591"/>
      <c r="AI30" s="590"/>
      <c r="AJ30" s="590"/>
      <c r="AK30" s="577"/>
      <c r="AL30" s="635"/>
      <c r="AM30" s="635"/>
      <c r="AN30" s="635"/>
      <c r="AO30" s="635"/>
      <c r="AP30" s="635"/>
      <c r="AQ30" s="635"/>
      <c r="AR30" s="577"/>
      <c r="AS30" s="577"/>
      <c r="AT30" s="577"/>
      <c r="AU30" s="577"/>
      <c r="AV30" s="577"/>
      <c r="AW30" s="577"/>
      <c r="AX30" s="577"/>
      <c r="AY30" s="577"/>
      <c r="AZ30" s="577"/>
      <c r="BA30" s="577"/>
      <c r="BB30" s="577"/>
      <c r="BC30" s="577"/>
      <c r="BD30" s="577"/>
      <c r="BE30" s="577"/>
      <c r="BF30" s="577"/>
      <c r="BG30" s="577"/>
      <c r="BH30" s="577"/>
      <c r="BI30" s="577"/>
      <c r="BJ30" s="577"/>
      <c r="BK30" s="577"/>
      <c r="BL30" s="577"/>
      <c r="BM30" s="577"/>
      <c r="BN30" s="577"/>
      <c r="BO30" s="577"/>
      <c r="BP30" s="577"/>
      <c r="BQ30" s="577"/>
      <c r="BR30" s="577"/>
      <c r="BS30" s="577"/>
      <c r="BT30" s="577"/>
      <c r="BU30" s="577"/>
      <c r="BV30" s="577"/>
      <c r="BW30" s="577"/>
      <c r="BX30" s="577"/>
      <c r="BY30" s="577"/>
      <c r="BZ30" s="577"/>
      <c r="CA30" s="577"/>
      <c r="CB30" s="577"/>
      <c r="CC30" s="577"/>
      <c r="CD30" s="577"/>
      <c r="CE30" s="577"/>
      <c r="CF30" s="577"/>
      <c r="CG30" s="577"/>
      <c r="CH30" s="577"/>
      <c r="CI30" s="577"/>
      <c r="CJ30" s="577"/>
      <c r="CK30" s="577"/>
      <c r="CL30" s="577"/>
      <c r="CM30" s="577"/>
      <c r="CN30" s="577"/>
      <c r="CO30" s="577"/>
      <c r="CP30" s="577"/>
      <c r="CQ30" s="577"/>
      <c r="CR30" s="577"/>
      <c r="CS30" s="577"/>
      <c r="CT30" s="577"/>
      <c r="CU30" s="577"/>
      <c r="CV30" s="577"/>
      <c r="CW30" s="577"/>
      <c r="CX30" s="577"/>
      <c r="CY30" s="577"/>
      <c r="CZ30" s="577"/>
      <c r="DA30" s="577"/>
      <c r="DB30" s="577"/>
      <c r="DC30" s="577"/>
      <c r="DD30" s="577"/>
      <c r="DE30" s="577"/>
      <c r="DF30" s="577"/>
      <c r="DG30" s="577"/>
      <c r="DH30" s="577"/>
      <c r="DI30" s="577"/>
      <c r="DJ30" s="577"/>
      <c r="DK30" s="577"/>
      <c r="DL30" s="577"/>
      <c r="DM30" s="577"/>
      <c r="DN30" s="577"/>
      <c r="DO30" s="577"/>
      <c r="DP30" s="577"/>
      <c r="DQ30" s="577"/>
      <c r="DR30" s="577"/>
      <c r="DS30" s="577"/>
      <c r="DT30" s="577"/>
      <c r="DU30" s="577"/>
      <c r="DV30" s="577"/>
      <c r="DW30" s="577"/>
      <c r="DX30" s="577"/>
      <c r="DY30" s="577"/>
      <c r="DZ30" s="577"/>
      <c r="EA30" s="577"/>
      <c r="EB30" s="577"/>
      <c r="EC30" s="577"/>
      <c r="ED30" s="577"/>
      <c r="EE30" s="577"/>
      <c r="EF30" s="577"/>
      <c r="EG30" s="577"/>
      <c r="EH30" s="577"/>
      <c r="EI30" s="577"/>
      <c r="EJ30" s="577"/>
      <c r="EK30" s="577"/>
      <c r="EL30" s="577"/>
      <c r="EM30" s="577"/>
      <c r="EN30" s="577"/>
      <c r="EO30" s="577"/>
      <c r="EP30" s="577"/>
      <c r="EQ30" s="577"/>
      <c r="ER30" s="577"/>
      <c r="ES30" s="577"/>
      <c r="ET30" s="577"/>
      <c r="EU30" s="577"/>
      <c r="EV30" s="577"/>
      <c r="EW30" s="577"/>
      <c r="EX30" s="577"/>
      <c r="EY30" s="577"/>
      <c r="EZ30" s="577"/>
      <c r="FA30" s="577"/>
      <c r="FB30" s="577"/>
      <c r="FC30" s="577"/>
      <c r="FD30" s="577"/>
      <c r="FE30" s="577"/>
      <c r="FF30" s="577"/>
      <c r="FG30" s="577"/>
      <c r="FH30" s="577"/>
      <c r="FI30" s="577"/>
      <c r="FJ30" s="577"/>
      <c r="FK30" s="577"/>
      <c r="FL30" s="577"/>
      <c r="FM30" s="577"/>
      <c r="FN30" s="577"/>
      <c r="FO30" s="577"/>
      <c r="FP30" s="577"/>
      <c r="FQ30" s="577"/>
      <c r="FR30" s="577"/>
      <c r="FS30" s="577"/>
      <c r="FT30" s="577"/>
      <c r="FU30" s="577"/>
      <c r="FV30" s="577"/>
      <c r="FW30" s="577"/>
      <c r="FX30" s="577"/>
      <c r="FY30" s="577"/>
      <c r="FZ30" s="577"/>
      <c r="GA30" s="577"/>
      <c r="GB30" s="577"/>
      <c r="GC30" s="577"/>
      <c r="GD30" s="577"/>
      <c r="GE30" s="577"/>
      <c r="GF30" s="577"/>
      <c r="GG30" s="577"/>
      <c r="GH30" s="577"/>
      <c r="GI30" s="577"/>
      <c r="GJ30" s="577"/>
      <c r="GK30" s="577"/>
      <c r="GL30" s="577"/>
      <c r="GM30" s="577"/>
      <c r="GN30" s="577"/>
      <c r="GO30" s="577"/>
      <c r="GP30" s="577"/>
      <c r="GQ30" s="577"/>
      <c r="GR30" s="577"/>
      <c r="GS30" s="577"/>
      <c r="GT30" s="577"/>
      <c r="GU30" s="577"/>
      <c r="GV30" s="577"/>
      <c r="GW30" s="577"/>
      <c r="GX30" s="577"/>
      <c r="GY30" s="577"/>
      <c r="GZ30" s="577"/>
      <c r="HA30" s="577"/>
      <c r="HB30" s="577"/>
      <c r="HC30" s="577"/>
      <c r="HD30" s="577"/>
      <c r="HE30" s="577"/>
      <c r="HF30" s="577"/>
      <c r="HG30" s="577"/>
      <c r="HH30" s="577"/>
      <c r="HI30" s="577"/>
      <c r="HJ30" s="577"/>
      <c r="HK30" s="577"/>
      <c r="HL30" s="577"/>
      <c r="HM30" s="577"/>
      <c r="HN30" s="577"/>
      <c r="HO30" s="577"/>
      <c r="HP30" s="577"/>
      <c r="HQ30" s="577"/>
      <c r="HR30" s="577"/>
      <c r="HS30" s="577"/>
      <c r="HT30" s="577"/>
      <c r="HU30" s="577"/>
      <c r="HV30" s="577"/>
      <c r="HW30" s="577"/>
      <c r="HX30" s="577"/>
      <c r="HY30" s="577"/>
      <c r="HZ30" s="577"/>
      <c r="IA30" s="577"/>
      <c r="IB30" s="577"/>
      <c r="IC30" s="577"/>
      <c r="ID30" s="577"/>
      <c r="IE30" s="577"/>
      <c r="IF30" s="577"/>
      <c r="IG30" s="577"/>
      <c r="IH30" s="577"/>
      <c r="II30" s="577"/>
      <c r="IJ30" s="577"/>
      <c r="IK30" s="577"/>
      <c r="IL30" s="577"/>
      <c r="IM30" s="577"/>
      <c r="IN30" s="577"/>
      <c r="IO30" s="577"/>
      <c r="IP30" s="577"/>
      <c r="IQ30" s="577"/>
      <c r="IR30" s="577"/>
      <c r="IS30" s="577"/>
      <c r="IT30" s="577"/>
      <c r="IU30" s="577"/>
      <c r="IV30" s="577"/>
      <c r="IW30" s="577"/>
      <c r="IX30" s="577"/>
      <c r="IY30" s="577"/>
      <c r="IZ30" s="577"/>
      <c r="JA30" s="577"/>
      <c r="JB30" s="577"/>
      <c r="JC30" s="577"/>
      <c r="JD30" s="577"/>
      <c r="JE30" s="577"/>
      <c r="JF30" s="577"/>
      <c r="JG30" s="577"/>
      <c r="JH30" s="577"/>
      <c r="JI30" s="577"/>
      <c r="JJ30" s="577"/>
      <c r="JK30" s="577"/>
      <c r="JL30" s="577"/>
      <c r="JM30" s="577"/>
      <c r="JN30" s="577"/>
      <c r="JO30" s="577"/>
      <c r="JP30" s="577"/>
      <c r="JQ30" s="577"/>
      <c r="JR30" s="577"/>
      <c r="JS30" s="577"/>
      <c r="JT30" s="577"/>
      <c r="JU30" s="577"/>
      <c r="JV30" s="577"/>
      <c r="JW30" s="577"/>
      <c r="JX30" s="577"/>
      <c r="JY30" s="577"/>
      <c r="JZ30" s="577"/>
      <c r="KA30" s="577"/>
      <c r="KB30" s="577"/>
      <c r="KC30" s="577"/>
      <c r="KD30" s="577"/>
      <c r="KE30" s="577"/>
      <c r="KF30" s="577"/>
      <c r="KG30" s="577"/>
      <c r="KH30" s="577"/>
      <c r="KI30" s="577"/>
      <c r="KJ30" s="577"/>
      <c r="KK30" s="577"/>
      <c r="KL30" s="577"/>
      <c r="KM30" s="577"/>
      <c r="KN30" s="577"/>
      <c r="KO30" s="577"/>
      <c r="KP30" s="577"/>
      <c r="KQ30" s="577"/>
      <c r="KR30" s="577"/>
      <c r="KS30" s="577"/>
      <c r="KT30" s="577"/>
      <c r="KU30" s="577"/>
      <c r="KV30" s="577"/>
      <c r="KW30" s="577"/>
      <c r="KX30" s="577"/>
      <c r="KY30" s="577"/>
      <c r="KZ30" s="577"/>
      <c r="LA30" s="577"/>
      <c r="LB30" s="577"/>
      <c r="LC30" s="577"/>
      <c r="LD30" s="577"/>
      <c r="LE30" s="577"/>
      <c r="LF30" s="577"/>
      <c r="LG30" s="577"/>
      <c r="LH30" s="577"/>
      <c r="LI30" s="577"/>
      <c r="LJ30" s="577"/>
      <c r="LK30" s="577"/>
      <c r="LL30" s="577"/>
      <c r="LM30" s="577"/>
      <c r="LN30" s="577"/>
      <c r="LO30" s="577"/>
      <c r="LP30" s="577"/>
      <c r="LQ30" s="577"/>
      <c r="LR30" s="577"/>
      <c r="LS30" s="577"/>
      <c r="LT30" s="577"/>
      <c r="LU30" s="577"/>
      <c r="LV30" s="577"/>
      <c r="LW30" s="577"/>
      <c r="LX30" s="577"/>
      <c r="LY30" s="577"/>
      <c r="LZ30" s="577"/>
      <c r="MA30" s="577"/>
      <c r="MB30" s="577"/>
      <c r="MC30" s="577"/>
      <c r="MD30" s="577"/>
      <c r="ME30" s="577"/>
      <c r="MF30" s="577"/>
      <c r="MG30" s="577"/>
      <c r="MH30" s="577"/>
      <c r="MI30" s="577"/>
      <c r="MJ30" s="577"/>
      <c r="MK30" s="577"/>
      <c r="ML30" s="577"/>
      <c r="MM30" s="577"/>
      <c r="MN30" s="577"/>
      <c r="MO30" s="577"/>
      <c r="MP30" s="577"/>
      <c r="MQ30" s="577"/>
      <c r="MR30" s="577"/>
      <c r="MS30" s="577"/>
      <c r="MT30" s="577"/>
      <c r="MU30" s="577"/>
      <c r="MV30" s="577"/>
      <c r="MW30" s="577"/>
      <c r="MX30" s="577"/>
      <c r="MY30" s="577"/>
      <c r="MZ30" s="577"/>
      <c r="NA30" s="577"/>
      <c r="NB30" s="577"/>
      <c r="NC30" s="577"/>
      <c r="ND30" s="577"/>
      <c r="NE30" s="577"/>
      <c r="NF30" s="577"/>
      <c r="NG30" s="577"/>
      <c r="NH30" s="577"/>
      <c r="NI30" s="577"/>
      <c r="NJ30" s="577"/>
      <c r="NK30" s="577"/>
      <c r="NL30" s="577"/>
      <c r="NM30" s="577"/>
      <c r="NN30" s="577"/>
      <c r="NO30" s="577"/>
      <c r="NP30" s="577"/>
      <c r="NQ30" s="577"/>
      <c r="NR30" s="577"/>
      <c r="NS30" s="577"/>
      <c r="NT30" s="577"/>
      <c r="NU30" s="577"/>
      <c r="NV30" s="577"/>
      <c r="NW30" s="577"/>
      <c r="NX30" s="577"/>
      <c r="NY30" s="577"/>
      <c r="NZ30" s="577"/>
      <c r="OA30" s="577"/>
      <c r="OB30" s="577"/>
      <c r="OC30" s="577"/>
      <c r="OD30" s="577"/>
      <c r="OE30" s="577"/>
      <c r="OF30" s="577"/>
      <c r="OG30" s="577"/>
      <c r="OH30" s="577"/>
      <c r="OI30" s="577"/>
      <c r="OJ30" s="577"/>
      <c r="OK30" s="577"/>
      <c r="OL30" s="577"/>
      <c r="OM30" s="577"/>
      <c r="ON30" s="577"/>
      <c r="OO30" s="577"/>
      <c r="OP30" s="577"/>
      <c r="OQ30" s="577"/>
      <c r="OR30" s="577"/>
      <c r="OS30" s="577"/>
      <c r="OT30" s="577"/>
      <c r="OU30" s="577"/>
      <c r="OV30" s="577"/>
      <c r="OW30" s="577"/>
      <c r="OX30" s="577"/>
      <c r="OY30" s="577"/>
      <c r="OZ30" s="577"/>
      <c r="PA30" s="577"/>
      <c r="PB30" s="577"/>
      <c r="PC30" s="577"/>
      <c r="PD30" s="577"/>
      <c r="PE30" s="577"/>
      <c r="PF30" s="577"/>
      <c r="PG30" s="577"/>
      <c r="PH30" s="577"/>
      <c r="PI30" s="577"/>
      <c r="PJ30" s="577"/>
      <c r="PK30" s="577"/>
      <c r="PL30" s="577"/>
      <c r="PM30" s="577"/>
      <c r="PN30" s="577"/>
      <c r="PO30" s="577"/>
      <c r="PP30" s="577"/>
      <c r="PQ30" s="577"/>
      <c r="PR30" s="577"/>
      <c r="PS30" s="577"/>
      <c r="PT30" s="577"/>
      <c r="PU30" s="577"/>
      <c r="PV30" s="577"/>
      <c r="PW30" s="577"/>
      <c r="PX30" s="577"/>
      <c r="PY30" s="577"/>
      <c r="PZ30" s="577"/>
      <c r="QA30" s="577"/>
      <c r="QB30" s="577"/>
      <c r="QC30" s="577"/>
      <c r="QD30" s="577"/>
      <c r="QE30" s="577"/>
      <c r="QF30" s="577"/>
      <c r="QG30" s="577"/>
      <c r="QH30" s="577"/>
      <c r="QI30" s="577"/>
      <c r="QJ30" s="577"/>
      <c r="QK30" s="577"/>
      <c r="QL30" s="577"/>
      <c r="QM30" s="577"/>
      <c r="QN30" s="577"/>
      <c r="QO30" s="577"/>
      <c r="QP30" s="577"/>
      <c r="QQ30" s="577"/>
      <c r="QR30" s="577"/>
      <c r="QS30" s="577"/>
      <c r="QT30" s="577"/>
      <c r="QU30" s="577"/>
      <c r="QV30" s="577"/>
      <c r="QW30" s="577"/>
      <c r="QX30" s="577"/>
      <c r="QY30" s="577"/>
      <c r="QZ30" s="577"/>
      <c r="RA30" s="577"/>
      <c r="RB30" s="577"/>
      <c r="RC30" s="577"/>
      <c r="RD30" s="577"/>
      <c r="RE30" s="577"/>
      <c r="RF30" s="577"/>
      <c r="RG30" s="577"/>
      <c r="RH30" s="577"/>
      <c r="RI30" s="577"/>
      <c r="RJ30" s="577"/>
      <c r="RK30" s="577"/>
      <c r="RL30" s="577"/>
      <c r="RM30" s="577"/>
      <c r="RN30" s="577"/>
      <c r="RO30" s="577"/>
      <c r="RP30" s="577"/>
      <c r="RQ30" s="577"/>
      <c r="RR30" s="577"/>
      <c r="RS30" s="577"/>
      <c r="RT30" s="577"/>
      <c r="RU30" s="577"/>
      <c r="RV30" s="577"/>
      <c r="RW30" s="577"/>
      <c r="RX30" s="577"/>
      <c r="RY30" s="577"/>
      <c r="RZ30" s="577"/>
      <c r="SA30" s="577"/>
      <c r="SB30" s="577"/>
      <c r="SC30" s="577"/>
      <c r="SD30" s="577"/>
      <c r="SE30" s="577"/>
      <c r="SF30" s="577"/>
      <c r="SG30" s="577"/>
      <c r="SH30" s="577"/>
      <c r="SI30" s="577"/>
      <c r="SJ30" s="577"/>
      <c r="SK30" s="577"/>
      <c r="SL30" s="577"/>
      <c r="SM30" s="577"/>
      <c r="SN30" s="577"/>
      <c r="SO30" s="577"/>
      <c r="SP30" s="577"/>
      <c r="SQ30" s="577"/>
      <c r="SR30" s="577"/>
      <c r="SS30" s="577"/>
      <c r="ST30" s="577"/>
      <c r="SU30" s="577"/>
      <c r="SV30" s="577"/>
      <c r="SW30" s="577"/>
      <c r="SX30" s="577"/>
      <c r="SY30" s="577"/>
      <c r="SZ30" s="577"/>
      <c r="TA30" s="577"/>
      <c r="TB30" s="577"/>
      <c r="TC30" s="577"/>
      <c r="TD30" s="577"/>
      <c r="TE30" s="577"/>
      <c r="TF30" s="577"/>
      <c r="TG30" s="577"/>
      <c r="TH30" s="577"/>
      <c r="TI30" s="577"/>
      <c r="TJ30" s="577"/>
      <c r="TK30" s="577"/>
      <c r="TL30" s="577"/>
      <c r="TM30" s="577"/>
      <c r="TN30" s="577"/>
      <c r="TO30" s="577"/>
      <c r="TP30" s="577"/>
      <c r="TQ30" s="577"/>
      <c r="TR30" s="577"/>
      <c r="TS30" s="577"/>
      <c r="TT30" s="577"/>
      <c r="TU30" s="577"/>
      <c r="TV30" s="577"/>
      <c r="TW30" s="577"/>
      <c r="TX30" s="577"/>
      <c r="TY30" s="577"/>
      <c r="TZ30" s="577"/>
      <c r="UA30" s="577"/>
      <c r="UB30" s="577"/>
      <c r="UC30" s="577"/>
      <c r="UD30" s="577"/>
      <c r="UE30" s="577"/>
      <c r="UF30" s="577"/>
      <c r="UG30" s="577"/>
      <c r="UH30" s="577"/>
      <c r="UI30" s="577"/>
      <c r="UJ30" s="577"/>
      <c r="UK30" s="577"/>
      <c r="UL30" s="577"/>
      <c r="UM30" s="577"/>
      <c r="UN30" s="577"/>
      <c r="UO30" s="577"/>
      <c r="UP30" s="577"/>
      <c r="UQ30" s="577"/>
      <c r="UR30" s="577"/>
      <c r="US30" s="577"/>
      <c r="UT30" s="577"/>
      <c r="UU30" s="577"/>
      <c r="UV30" s="577"/>
      <c r="UW30" s="577"/>
      <c r="UX30" s="577"/>
      <c r="UY30" s="577"/>
      <c r="UZ30" s="577"/>
      <c r="VA30" s="577"/>
      <c r="VB30" s="577"/>
      <c r="VC30" s="577"/>
      <c r="VD30" s="577"/>
      <c r="VE30" s="577"/>
      <c r="VF30" s="577"/>
      <c r="VG30" s="577"/>
      <c r="VH30" s="577"/>
      <c r="VI30" s="577"/>
      <c r="VJ30" s="577"/>
      <c r="VK30" s="577"/>
      <c r="VL30" s="577"/>
      <c r="VM30" s="577"/>
      <c r="VN30" s="577"/>
      <c r="VO30" s="577"/>
      <c r="VP30" s="577"/>
      <c r="VQ30" s="577"/>
      <c r="VR30" s="577"/>
      <c r="VS30" s="577"/>
      <c r="VT30" s="577"/>
      <c r="VU30" s="577"/>
      <c r="VV30" s="577"/>
      <c r="VW30" s="577"/>
      <c r="VX30" s="577"/>
      <c r="VY30" s="577"/>
      <c r="VZ30" s="577"/>
      <c r="WA30" s="577"/>
      <c r="WB30" s="577"/>
      <c r="WC30" s="577"/>
      <c r="WD30" s="577"/>
      <c r="WE30" s="577"/>
      <c r="WF30" s="577"/>
      <c r="WG30" s="577"/>
      <c r="WH30" s="577"/>
      <c r="WI30" s="577"/>
      <c r="WJ30" s="577"/>
      <c r="WK30" s="577"/>
      <c r="WL30" s="577"/>
      <c r="WM30" s="577"/>
      <c r="WN30" s="577"/>
      <c r="WO30" s="577"/>
      <c r="WP30" s="577"/>
      <c r="WQ30" s="577"/>
      <c r="WR30" s="577"/>
      <c r="WS30" s="577"/>
      <c r="WT30" s="577"/>
      <c r="WU30" s="577"/>
      <c r="WV30" s="577"/>
      <c r="WW30" s="577"/>
      <c r="WX30" s="577"/>
      <c r="WY30" s="577"/>
      <c r="WZ30" s="577"/>
      <c r="XA30" s="577"/>
      <c r="XB30" s="577"/>
      <c r="XC30" s="577"/>
      <c r="XD30" s="577"/>
      <c r="XE30" s="577"/>
      <c r="XF30" s="577"/>
      <c r="XG30" s="577"/>
      <c r="XH30" s="577"/>
      <c r="XI30" s="577"/>
      <c r="XJ30" s="577"/>
      <c r="XK30" s="577"/>
      <c r="XL30" s="577"/>
      <c r="XM30" s="577"/>
      <c r="XN30" s="577"/>
      <c r="XO30" s="577"/>
      <c r="XP30" s="577"/>
      <c r="XQ30" s="577"/>
      <c r="XR30" s="577"/>
      <c r="XS30" s="577"/>
      <c r="XT30" s="577"/>
      <c r="XU30" s="577"/>
      <c r="XV30" s="577"/>
      <c r="XW30" s="577"/>
      <c r="XX30" s="577"/>
      <c r="XY30" s="577"/>
      <c r="XZ30" s="577"/>
      <c r="YA30" s="577"/>
      <c r="YB30" s="577"/>
      <c r="YC30" s="577"/>
      <c r="YD30" s="577"/>
      <c r="YE30" s="577"/>
      <c r="YF30" s="577"/>
      <c r="YG30" s="577"/>
      <c r="YH30" s="577"/>
      <c r="YI30" s="577"/>
      <c r="YJ30" s="577"/>
      <c r="YK30" s="577"/>
      <c r="YL30" s="577"/>
      <c r="YM30" s="577"/>
      <c r="YN30" s="577"/>
      <c r="YO30" s="577"/>
      <c r="YP30" s="577"/>
      <c r="YQ30" s="577"/>
      <c r="YR30" s="577"/>
      <c r="YS30" s="577"/>
      <c r="YT30" s="577"/>
      <c r="YU30" s="577"/>
      <c r="YV30" s="577"/>
      <c r="YW30" s="577"/>
      <c r="YX30" s="577"/>
      <c r="YY30" s="577"/>
      <c r="YZ30" s="577"/>
      <c r="ZA30" s="577"/>
      <c r="ZB30" s="577"/>
      <c r="ZC30" s="577"/>
      <c r="ZD30" s="577"/>
      <c r="ZE30" s="577"/>
      <c r="ZF30" s="577"/>
      <c r="ZG30" s="577"/>
      <c r="ZH30" s="577"/>
      <c r="ZI30" s="577"/>
      <c r="ZJ30" s="577"/>
      <c r="ZK30" s="577"/>
      <c r="ZL30" s="577"/>
      <c r="ZM30" s="577"/>
      <c r="ZN30" s="577"/>
      <c r="ZO30" s="577"/>
      <c r="ZP30" s="577"/>
      <c r="ZQ30" s="577"/>
      <c r="ZR30" s="577"/>
      <c r="ZS30" s="577"/>
      <c r="ZT30" s="577"/>
      <c r="ZU30" s="577"/>
      <c r="ZV30" s="577"/>
      <c r="ZW30" s="577"/>
      <c r="ZX30" s="577"/>
      <c r="ZY30" s="577"/>
      <c r="ZZ30" s="577"/>
      <c r="AAA30" s="577"/>
      <c r="AAB30" s="577"/>
      <c r="AAC30" s="577"/>
      <c r="AAD30" s="577"/>
      <c r="AAE30" s="577"/>
      <c r="AAF30" s="577"/>
      <c r="AAG30" s="577"/>
      <c r="AAH30" s="577"/>
      <c r="AAI30" s="577"/>
      <c r="AAJ30" s="577"/>
      <c r="AAK30" s="577"/>
      <c r="AAL30" s="577"/>
      <c r="AAM30" s="577"/>
      <c r="AAN30" s="577"/>
      <c r="AAO30" s="577"/>
      <c r="AAP30" s="577"/>
      <c r="AAQ30" s="577"/>
      <c r="AAR30" s="577"/>
      <c r="AAS30" s="577"/>
      <c r="AAT30" s="577"/>
      <c r="AAU30" s="577"/>
      <c r="AAV30" s="577"/>
      <c r="AAW30" s="577"/>
      <c r="AAX30" s="577"/>
      <c r="AAY30" s="577"/>
      <c r="AAZ30" s="577"/>
      <c r="ABA30" s="577"/>
      <c r="ABB30" s="577"/>
      <c r="ABC30" s="577"/>
      <c r="ABD30" s="577"/>
      <c r="ABE30" s="577"/>
      <c r="ABF30" s="577"/>
      <c r="ABG30" s="577"/>
      <c r="ABH30" s="577"/>
      <c r="ABI30" s="577"/>
      <c r="ABJ30" s="577"/>
      <c r="ABK30" s="577"/>
      <c r="ABL30" s="577"/>
      <c r="ABM30" s="577"/>
      <c r="ABN30" s="577"/>
      <c r="ABO30" s="577"/>
      <c r="ABP30" s="577"/>
      <c r="ABQ30" s="577"/>
      <c r="ABR30" s="577"/>
      <c r="ABS30" s="577"/>
      <c r="ABT30" s="577"/>
      <c r="ABU30" s="577"/>
      <c r="ABV30" s="577"/>
      <c r="ABW30" s="577"/>
      <c r="ABX30" s="577"/>
      <c r="ABY30" s="577"/>
      <c r="ABZ30" s="577"/>
      <c r="ACA30" s="577"/>
      <c r="ACB30" s="577"/>
      <c r="ACC30" s="577"/>
      <c r="ACD30" s="577"/>
      <c r="ACE30" s="577"/>
      <c r="ACF30" s="577"/>
      <c r="ACG30" s="577"/>
      <c r="ACH30" s="577"/>
      <c r="ACI30" s="577"/>
      <c r="ACJ30" s="577"/>
      <c r="ACK30" s="577"/>
      <c r="ACL30" s="577"/>
      <c r="ACM30" s="577"/>
      <c r="ACN30" s="577"/>
      <c r="ACO30" s="577"/>
      <c r="ACP30" s="577"/>
      <c r="ACQ30" s="577"/>
      <c r="ACR30" s="577"/>
      <c r="ACS30" s="577"/>
      <c r="ACT30" s="577"/>
      <c r="ACU30" s="577"/>
      <c r="ACV30" s="577"/>
      <c r="ACW30" s="577"/>
      <c r="ACX30" s="577"/>
      <c r="ACY30" s="577"/>
      <c r="ACZ30" s="577"/>
      <c r="ADA30" s="577"/>
      <c r="ADB30" s="577"/>
      <c r="ADC30" s="577"/>
      <c r="ADD30" s="577"/>
      <c r="ADE30" s="577"/>
      <c r="ADF30" s="577"/>
      <c r="ADG30" s="577"/>
      <c r="ADH30" s="577"/>
      <c r="ADI30" s="577"/>
      <c r="ADJ30" s="577"/>
      <c r="ADK30" s="577"/>
      <c r="ADL30" s="577"/>
      <c r="ADM30" s="577"/>
      <c r="ADN30" s="577"/>
      <c r="ADO30" s="577"/>
      <c r="ADP30" s="577"/>
      <c r="ADQ30" s="577"/>
      <c r="ADR30" s="577"/>
      <c r="ADS30" s="577"/>
      <c r="ADT30" s="577"/>
      <c r="ADU30" s="577"/>
      <c r="ADV30" s="577"/>
      <c r="ADW30" s="577"/>
      <c r="ADX30" s="577"/>
      <c r="ADY30" s="577"/>
      <c r="ADZ30" s="577"/>
      <c r="AEA30" s="577"/>
      <c r="AEB30" s="577"/>
      <c r="AEC30" s="577"/>
      <c r="AED30" s="577"/>
      <c r="AEE30" s="577"/>
      <c r="AEF30" s="577"/>
      <c r="AEG30" s="577"/>
      <c r="AEH30" s="577"/>
      <c r="AEI30" s="577"/>
      <c r="AEJ30" s="577"/>
      <c r="AEK30" s="577"/>
      <c r="AEL30" s="577"/>
      <c r="AEM30" s="577"/>
      <c r="AEN30" s="577"/>
      <c r="AEO30" s="577"/>
      <c r="AEP30" s="577"/>
      <c r="AEQ30" s="577"/>
      <c r="AER30" s="577"/>
      <c r="AES30" s="577"/>
      <c r="AET30" s="577"/>
      <c r="AEU30" s="577"/>
      <c r="AEV30" s="577"/>
      <c r="AEW30" s="577"/>
      <c r="AEX30" s="577"/>
      <c r="AEY30" s="577"/>
      <c r="AEZ30" s="577"/>
      <c r="AFA30" s="577"/>
      <c r="AFB30" s="577"/>
      <c r="AFC30" s="577"/>
      <c r="AFD30" s="577"/>
      <c r="AFE30" s="577"/>
      <c r="AFF30" s="577"/>
      <c r="AFG30" s="577"/>
      <c r="AFH30" s="577"/>
      <c r="AFI30" s="577"/>
      <c r="AFJ30" s="577"/>
      <c r="AFK30" s="577"/>
      <c r="AFL30" s="577"/>
      <c r="AFM30" s="577"/>
      <c r="AFN30" s="577"/>
      <c r="AFO30" s="577"/>
      <c r="AFP30" s="577"/>
      <c r="AFQ30" s="577"/>
      <c r="AFR30" s="577"/>
      <c r="AFS30" s="577"/>
      <c r="AFT30" s="577"/>
      <c r="AFU30" s="577"/>
      <c r="AFV30" s="577"/>
      <c r="AFW30" s="577"/>
      <c r="AFX30" s="577"/>
      <c r="AFY30" s="577"/>
      <c r="AFZ30" s="577"/>
      <c r="AGA30" s="577"/>
      <c r="AGB30" s="577"/>
      <c r="AGC30" s="577"/>
      <c r="AGD30" s="577"/>
      <c r="AGE30" s="577"/>
      <c r="AGF30" s="577"/>
      <c r="AGG30" s="577"/>
      <c r="AGH30" s="577"/>
      <c r="AGI30" s="577"/>
      <c r="AGJ30" s="577"/>
      <c r="AGK30" s="577"/>
      <c r="AGL30" s="577"/>
      <c r="AGM30" s="577"/>
      <c r="AGN30" s="577"/>
      <c r="AGO30" s="577"/>
      <c r="AGP30" s="577"/>
      <c r="AGQ30" s="577"/>
      <c r="AGR30" s="577"/>
      <c r="AGS30" s="577"/>
      <c r="AGT30" s="577"/>
      <c r="AGU30" s="577"/>
      <c r="AGV30" s="577"/>
      <c r="AGW30" s="577"/>
      <c r="AGX30" s="577"/>
      <c r="AGY30" s="577"/>
      <c r="AGZ30" s="577"/>
      <c r="AHA30" s="577"/>
      <c r="AHB30" s="577"/>
      <c r="AHC30" s="577"/>
      <c r="AHD30" s="577"/>
      <c r="AHE30" s="577"/>
      <c r="AHF30" s="577"/>
      <c r="AHG30" s="577"/>
      <c r="AHH30" s="577"/>
      <c r="AHI30" s="577"/>
      <c r="AHJ30" s="577"/>
      <c r="AHK30" s="577"/>
      <c r="AHL30" s="577"/>
      <c r="AHM30" s="577"/>
      <c r="AHN30" s="577"/>
      <c r="AHO30" s="577"/>
      <c r="AHP30" s="577"/>
      <c r="AHQ30" s="577"/>
      <c r="AHR30" s="577"/>
      <c r="AHS30" s="577"/>
      <c r="AHT30" s="577"/>
      <c r="AHU30" s="577"/>
      <c r="AHV30" s="577"/>
      <c r="AHW30" s="577"/>
      <c r="AHX30" s="577"/>
      <c r="AHY30" s="577"/>
      <c r="AHZ30" s="577"/>
      <c r="AIA30" s="577"/>
      <c r="AIB30" s="577"/>
      <c r="AIC30" s="577"/>
      <c r="AID30" s="577"/>
      <c r="AIE30" s="577"/>
      <c r="AIF30" s="577"/>
      <c r="AIG30" s="577"/>
      <c r="AIH30" s="577"/>
      <c r="AII30" s="577"/>
      <c r="AIJ30" s="577"/>
      <c r="AIK30" s="577"/>
      <c r="AIL30" s="577"/>
      <c r="AIM30" s="577"/>
      <c r="AIN30" s="577"/>
      <c r="AIO30" s="577"/>
      <c r="AIP30" s="577"/>
      <c r="AIQ30" s="577"/>
      <c r="AIR30" s="577"/>
      <c r="AIS30" s="577"/>
      <c r="AIT30" s="577"/>
      <c r="AIU30" s="577"/>
      <c r="AIV30" s="577"/>
      <c r="AIW30" s="577"/>
      <c r="AIX30" s="577"/>
      <c r="AIY30" s="577"/>
      <c r="AIZ30" s="577"/>
      <c r="AJA30" s="577"/>
      <c r="AJB30" s="577"/>
      <c r="AJC30" s="577"/>
      <c r="AJD30" s="577"/>
      <c r="AJE30" s="577"/>
      <c r="AJF30" s="577"/>
      <c r="AJG30" s="577"/>
      <c r="AJH30" s="577"/>
      <c r="AJI30" s="577"/>
      <c r="AJJ30" s="577"/>
      <c r="AJK30" s="577"/>
      <c r="AJL30" s="577"/>
      <c r="AJM30" s="577"/>
      <c r="AJN30" s="577"/>
      <c r="AJO30" s="577"/>
      <c r="AJP30" s="577"/>
      <c r="AJQ30" s="577"/>
      <c r="AJR30" s="577"/>
      <c r="AJS30" s="577"/>
      <c r="AJT30" s="577"/>
      <c r="AJU30" s="577"/>
      <c r="AJV30" s="577"/>
      <c r="AJW30" s="577"/>
      <c r="AJX30" s="577"/>
      <c r="AJY30" s="577"/>
      <c r="AJZ30" s="577"/>
      <c r="AKA30" s="577"/>
      <c r="AKB30" s="577"/>
      <c r="AKC30" s="577"/>
      <c r="AKD30" s="577"/>
      <c r="AKE30" s="577"/>
      <c r="AKF30" s="577"/>
      <c r="AKG30" s="577"/>
      <c r="AKH30" s="577"/>
      <c r="AKI30" s="577"/>
      <c r="AKJ30" s="577"/>
      <c r="AKK30" s="577"/>
      <c r="AKL30" s="577"/>
      <c r="AKM30" s="577"/>
      <c r="AKN30" s="577"/>
      <c r="AKO30" s="577"/>
      <c r="AKP30" s="577"/>
      <c r="AKQ30" s="577"/>
      <c r="AKR30" s="577"/>
      <c r="AKS30" s="577"/>
      <c r="AKT30" s="577"/>
      <c r="AKU30" s="577"/>
      <c r="AKV30" s="577"/>
      <c r="AKW30" s="577"/>
      <c r="AKX30" s="577"/>
      <c r="AKY30" s="577"/>
      <c r="AKZ30" s="577"/>
      <c r="ALA30" s="577"/>
      <c r="ALB30" s="577"/>
      <c r="ALC30" s="577"/>
      <c r="ALD30" s="577"/>
      <c r="ALE30" s="577"/>
      <c r="ALF30" s="577"/>
      <c r="ALG30" s="577"/>
      <c r="ALH30" s="577"/>
      <c r="ALI30" s="577"/>
      <c r="ALJ30" s="577"/>
      <c r="ALK30" s="577"/>
      <c r="ALL30" s="577"/>
      <c r="ALM30" s="577"/>
      <c r="ALN30" s="577"/>
      <c r="ALO30" s="577"/>
      <c r="ALP30" s="577"/>
      <c r="ALQ30" s="577"/>
      <c r="ALR30" s="577"/>
      <c r="ALS30" s="577"/>
      <c r="ALT30" s="577"/>
      <c r="ALU30" s="577"/>
      <c r="ALV30" s="577"/>
      <c r="ALW30" s="577"/>
      <c r="ALX30" s="577"/>
      <c r="ALY30" s="577"/>
      <c r="ALZ30" s="577"/>
      <c r="AMA30" s="577"/>
      <c r="AMB30" s="577"/>
      <c r="AMC30" s="577"/>
      <c r="AMD30" s="577"/>
      <c r="AME30" s="577"/>
      <c r="AMF30" s="577"/>
      <c r="AMG30" s="577"/>
      <c r="AMH30" s="577"/>
      <c r="AMI30" s="577"/>
      <c r="AMJ30" s="577"/>
      <c r="AMK30" s="577"/>
      <c r="AML30" s="577"/>
      <c r="AMM30" s="577"/>
      <c r="AMN30" s="577"/>
      <c r="AMO30" s="577"/>
      <c r="AMP30" s="577"/>
      <c r="AMQ30" s="577"/>
      <c r="AMR30" s="577"/>
      <c r="AMS30" s="577"/>
      <c r="AMT30" s="577"/>
      <c r="AMU30" s="577"/>
      <c r="AMV30" s="577"/>
      <c r="AMW30" s="577"/>
      <c r="AMX30" s="577"/>
      <c r="AMY30" s="577"/>
      <c r="AMZ30" s="577"/>
      <c r="ANA30" s="577"/>
      <c r="ANB30" s="577"/>
      <c r="ANC30" s="577"/>
      <c r="AND30" s="577"/>
      <c r="ANE30" s="577"/>
      <c r="ANF30" s="577"/>
      <c r="ANG30" s="577"/>
      <c r="ANH30" s="577"/>
      <c r="ANI30" s="577"/>
      <c r="ANJ30" s="577"/>
      <c r="ANK30" s="577"/>
      <c r="ANL30" s="577"/>
      <c r="ANM30" s="577"/>
      <c r="ANN30" s="577"/>
      <c r="ANO30" s="577"/>
      <c r="ANP30" s="577"/>
      <c r="ANQ30" s="577"/>
      <c r="ANR30" s="577"/>
      <c r="ANS30" s="577"/>
      <c r="ANT30" s="577"/>
      <c r="ANU30" s="577"/>
      <c r="ANV30" s="577"/>
      <c r="ANW30" s="577"/>
      <c r="ANX30" s="577"/>
      <c r="ANY30" s="577"/>
      <c r="ANZ30" s="577"/>
      <c r="AOA30" s="577"/>
      <c r="AOB30" s="577"/>
      <c r="AOC30" s="577"/>
      <c r="AOD30" s="577"/>
      <c r="AOE30" s="577"/>
      <c r="AOF30" s="577"/>
      <c r="AOG30" s="577"/>
      <c r="AOH30" s="577"/>
      <c r="AOI30" s="577"/>
      <c r="AOJ30" s="577"/>
      <c r="AOK30" s="577"/>
      <c r="AOL30" s="577"/>
      <c r="AOM30" s="577"/>
      <c r="AON30" s="577"/>
      <c r="AOO30" s="577"/>
      <c r="AOP30" s="577"/>
      <c r="AOQ30" s="577"/>
      <c r="AOR30" s="577"/>
      <c r="AOS30" s="577"/>
      <c r="AOT30" s="577"/>
      <c r="AOU30" s="577"/>
      <c r="AOV30" s="577"/>
      <c r="AOW30" s="577"/>
      <c r="AOX30" s="577"/>
      <c r="AOY30" s="577"/>
      <c r="AOZ30" s="577"/>
      <c r="APA30" s="577"/>
      <c r="APB30" s="577"/>
      <c r="APC30" s="577"/>
      <c r="APD30" s="577"/>
      <c r="APE30" s="577"/>
      <c r="APF30" s="577"/>
      <c r="APG30" s="577"/>
      <c r="APH30" s="577"/>
      <c r="API30" s="577"/>
      <c r="APJ30" s="577"/>
      <c r="APK30" s="577"/>
      <c r="APL30" s="577"/>
      <c r="APM30" s="577"/>
      <c r="APN30" s="577"/>
      <c r="APO30" s="577"/>
      <c r="APP30" s="577"/>
      <c r="APQ30" s="577"/>
      <c r="APR30" s="577"/>
      <c r="APS30" s="577"/>
      <c r="APT30" s="577"/>
      <c r="APU30" s="577"/>
      <c r="APV30" s="577"/>
      <c r="APW30" s="577"/>
      <c r="APX30" s="577"/>
      <c r="APY30" s="577"/>
      <c r="APZ30" s="577"/>
      <c r="AQA30" s="577"/>
      <c r="AQB30" s="577"/>
      <c r="AQC30" s="577"/>
      <c r="AQD30" s="577"/>
      <c r="AQE30" s="577"/>
      <c r="AQF30" s="577"/>
      <c r="AQG30" s="577"/>
      <c r="AQH30" s="577"/>
      <c r="AQI30" s="577"/>
      <c r="AQJ30" s="577"/>
      <c r="AQK30" s="577"/>
      <c r="AQL30" s="577"/>
      <c r="AQM30" s="577"/>
      <c r="AQN30" s="577"/>
      <c r="AQO30" s="577"/>
      <c r="AQP30" s="577"/>
      <c r="AQQ30" s="577"/>
      <c r="AQR30" s="577"/>
      <c r="AQS30" s="577"/>
      <c r="AQT30" s="577"/>
      <c r="AQU30" s="577"/>
      <c r="AQV30" s="577"/>
      <c r="AQW30" s="577"/>
      <c r="AQX30" s="577"/>
      <c r="AQY30" s="577"/>
      <c r="AQZ30" s="577"/>
      <c r="ARA30" s="577"/>
      <c r="ARB30" s="577"/>
      <c r="ARC30" s="577"/>
      <c r="ARD30" s="577"/>
      <c r="ARE30" s="577"/>
      <c r="ARF30" s="577"/>
      <c r="ARG30" s="577"/>
      <c r="ARH30" s="577"/>
      <c r="ARI30" s="577"/>
      <c r="ARJ30" s="577"/>
      <c r="ARK30" s="577"/>
      <c r="ARL30" s="577"/>
      <c r="ARM30" s="577"/>
      <c r="ARN30" s="577"/>
      <c r="ARO30" s="577"/>
      <c r="ARP30" s="577"/>
      <c r="ARQ30" s="577"/>
      <c r="ARR30" s="577"/>
      <c r="ARS30" s="577"/>
      <c r="ART30" s="577"/>
      <c r="ARU30" s="577"/>
      <c r="ARV30" s="577"/>
      <c r="ARW30" s="577"/>
      <c r="ARX30" s="577"/>
      <c r="ARY30" s="577"/>
      <c r="ARZ30" s="577"/>
      <c r="ASA30" s="577"/>
      <c r="ASB30" s="577"/>
      <c r="ASC30" s="577"/>
      <c r="ASD30" s="577"/>
      <c r="ASE30" s="577"/>
      <c r="ASF30" s="577"/>
      <c r="ASG30" s="577"/>
      <c r="ASH30" s="577"/>
      <c r="ASI30" s="577"/>
      <c r="ASJ30" s="577"/>
      <c r="ASK30" s="577"/>
      <c r="ASL30" s="577"/>
      <c r="ASM30" s="577"/>
      <c r="ASN30" s="577"/>
      <c r="ASO30" s="577"/>
      <c r="ASP30" s="577"/>
      <c r="ASQ30" s="577"/>
      <c r="ASR30" s="577"/>
      <c r="ASS30" s="577"/>
      <c r="AST30" s="577"/>
      <c r="ASU30" s="577"/>
      <c r="ASV30" s="577"/>
      <c r="ASW30" s="577"/>
      <c r="ASX30" s="577"/>
      <c r="ASY30" s="577"/>
      <c r="ASZ30" s="577"/>
      <c r="ATA30" s="577"/>
      <c r="ATB30" s="577"/>
      <c r="ATC30" s="577"/>
      <c r="ATD30" s="577"/>
      <c r="ATE30" s="577"/>
      <c r="ATF30" s="577"/>
      <c r="ATG30" s="577"/>
      <c r="ATH30" s="577"/>
      <c r="ATI30" s="577"/>
      <c r="ATJ30" s="577"/>
      <c r="ATK30" s="577"/>
      <c r="ATL30" s="577"/>
      <c r="ATM30" s="577"/>
      <c r="ATN30" s="577"/>
      <c r="ATO30" s="577"/>
      <c r="ATP30" s="577"/>
      <c r="ATQ30" s="577"/>
      <c r="ATR30" s="577"/>
      <c r="ATS30" s="577"/>
      <c r="ATT30" s="577"/>
      <c r="ATU30" s="577"/>
      <c r="ATV30" s="577"/>
      <c r="ATW30" s="577"/>
      <c r="ATX30" s="577"/>
      <c r="ATY30" s="577"/>
      <c r="ATZ30" s="577"/>
      <c r="AUA30" s="577"/>
      <c r="AUB30" s="577"/>
      <c r="AUC30" s="577"/>
      <c r="AUD30" s="577"/>
      <c r="AUE30" s="577"/>
      <c r="AUF30" s="577"/>
      <c r="AUG30" s="577"/>
      <c r="AUH30" s="577"/>
      <c r="AUI30" s="577"/>
      <c r="AUJ30" s="577"/>
      <c r="AUK30" s="577"/>
      <c r="AUL30" s="577"/>
      <c r="AUM30" s="577"/>
      <c r="AUN30" s="577"/>
      <c r="AUO30" s="577"/>
      <c r="AUP30" s="577"/>
      <c r="AUQ30" s="577"/>
      <c r="AUR30" s="577"/>
      <c r="AUS30" s="577"/>
      <c r="AUT30" s="577"/>
      <c r="AUU30" s="577"/>
      <c r="AUV30" s="577"/>
      <c r="AUW30" s="577"/>
      <c r="AUX30" s="577"/>
      <c r="AUY30" s="577"/>
      <c r="AUZ30" s="577"/>
      <c r="AVA30" s="577"/>
      <c r="AVB30" s="577"/>
      <c r="AVC30" s="577"/>
      <c r="AVD30" s="577"/>
      <c r="AVE30" s="577"/>
      <c r="AVF30" s="577"/>
      <c r="AVG30" s="577"/>
      <c r="AVH30" s="577"/>
      <c r="AVI30" s="577"/>
      <c r="AVJ30" s="577"/>
      <c r="AVK30" s="577"/>
      <c r="AVL30" s="577"/>
      <c r="AVM30" s="577"/>
      <c r="AVN30" s="577"/>
      <c r="AVO30" s="577"/>
      <c r="AVP30" s="577"/>
      <c r="AVQ30" s="577"/>
      <c r="AVR30" s="577"/>
      <c r="AVS30" s="577"/>
      <c r="AVT30" s="577"/>
      <c r="AVU30" s="577"/>
      <c r="AVV30" s="577"/>
      <c r="AVW30" s="577"/>
      <c r="AVX30" s="577"/>
      <c r="AVY30" s="577"/>
      <c r="AVZ30" s="577"/>
      <c r="AWA30" s="577"/>
      <c r="AWB30" s="577"/>
      <c r="AWC30" s="577"/>
      <c r="AWD30" s="577"/>
      <c r="AWE30" s="577"/>
      <c r="AWF30" s="577"/>
      <c r="AWG30" s="577"/>
      <c r="AWH30" s="577"/>
      <c r="AWI30" s="577"/>
      <c r="AWJ30" s="577"/>
      <c r="AWK30" s="577"/>
      <c r="AWL30" s="577"/>
      <c r="AWM30" s="577"/>
      <c r="AWN30" s="577"/>
      <c r="AWO30" s="577"/>
      <c r="AWP30" s="577"/>
      <c r="AWQ30" s="577"/>
      <c r="AWR30" s="577"/>
      <c r="AWS30" s="577"/>
      <c r="AWT30" s="577"/>
      <c r="AWU30" s="577"/>
      <c r="AWV30" s="577"/>
      <c r="AWW30" s="577"/>
      <c r="AWX30" s="577"/>
      <c r="AWY30" s="577"/>
      <c r="AWZ30" s="577"/>
      <c r="AXA30" s="577"/>
      <c r="AXB30" s="577"/>
      <c r="AXC30" s="577"/>
      <c r="AXD30" s="577"/>
      <c r="AXE30" s="577"/>
      <c r="AXF30" s="577"/>
      <c r="AXG30" s="577"/>
      <c r="AXH30" s="577"/>
      <c r="AXI30" s="577"/>
      <c r="AXJ30" s="577"/>
      <c r="AXK30" s="577"/>
      <c r="AXL30" s="577"/>
      <c r="AXM30" s="577"/>
      <c r="AXN30" s="577"/>
      <c r="AXO30" s="577"/>
      <c r="AXP30" s="577"/>
      <c r="AXQ30" s="577"/>
      <c r="AXR30" s="577"/>
      <c r="AXS30" s="577"/>
      <c r="AXT30" s="577"/>
      <c r="AXU30" s="577"/>
      <c r="AXV30" s="577"/>
      <c r="AXW30" s="577"/>
      <c r="AXX30" s="577"/>
      <c r="AXY30" s="577"/>
      <c r="AXZ30" s="577"/>
      <c r="AYA30" s="577"/>
      <c r="AYB30" s="577"/>
      <c r="AYC30" s="577"/>
      <c r="AYD30" s="577"/>
      <c r="AYE30" s="577"/>
      <c r="AYF30" s="577"/>
      <c r="AYG30" s="577"/>
      <c r="AYH30" s="577"/>
      <c r="AYI30" s="577"/>
      <c r="AYJ30" s="577"/>
      <c r="AYK30" s="577"/>
      <c r="AYL30" s="577"/>
      <c r="AYM30" s="577"/>
      <c r="AYN30" s="577"/>
      <c r="AYO30" s="577"/>
      <c r="AYP30" s="577"/>
      <c r="AYQ30" s="577"/>
      <c r="AYR30" s="577"/>
      <c r="AYS30" s="577"/>
      <c r="AYT30" s="577"/>
      <c r="AYU30" s="577"/>
      <c r="AYV30" s="577"/>
      <c r="AYW30" s="577"/>
      <c r="AYX30" s="577"/>
      <c r="AYY30" s="577"/>
      <c r="AYZ30" s="577"/>
      <c r="AZA30" s="577"/>
      <c r="AZB30" s="577"/>
      <c r="AZC30" s="577"/>
      <c r="AZD30" s="577"/>
      <c r="AZE30" s="577"/>
      <c r="AZF30" s="577"/>
      <c r="AZG30" s="577"/>
      <c r="AZH30" s="577"/>
      <c r="AZI30" s="577"/>
      <c r="AZJ30" s="577"/>
      <c r="AZK30" s="577"/>
      <c r="AZL30" s="577"/>
      <c r="AZM30" s="577"/>
      <c r="AZN30" s="577"/>
      <c r="AZO30" s="577"/>
      <c r="AZP30" s="577"/>
      <c r="AZQ30" s="577"/>
      <c r="AZR30" s="577"/>
      <c r="AZS30" s="577"/>
      <c r="AZT30" s="577"/>
      <c r="AZU30" s="577"/>
      <c r="AZV30" s="577"/>
      <c r="AZW30" s="577"/>
      <c r="AZX30" s="577"/>
      <c r="AZY30" s="577"/>
      <c r="AZZ30" s="577"/>
      <c r="BAA30" s="577"/>
      <c r="BAB30" s="577"/>
      <c r="BAC30" s="577"/>
      <c r="BAD30" s="577"/>
      <c r="BAE30" s="577"/>
      <c r="BAF30" s="577"/>
      <c r="BAG30" s="577"/>
      <c r="BAH30" s="577"/>
      <c r="BAI30" s="577"/>
      <c r="BAJ30" s="577"/>
      <c r="BAK30" s="577"/>
      <c r="BAL30" s="577"/>
      <c r="BAM30" s="577"/>
      <c r="BAN30" s="577"/>
      <c r="BAO30" s="577"/>
      <c r="BAP30" s="577"/>
      <c r="BAQ30" s="577"/>
      <c r="BAR30" s="577"/>
      <c r="BAS30" s="577"/>
      <c r="BAT30" s="577"/>
      <c r="BAU30" s="577"/>
      <c r="BAV30" s="577"/>
      <c r="BAW30" s="577"/>
      <c r="BAX30" s="577"/>
      <c r="BAY30" s="577"/>
      <c r="BAZ30" s="577"/>
      <c r="BBA30" s="577"/>
      <c r="BBB30" s="577"/>
      <c r="BBC30" s="577"/>
      <c r="BBD30" s="577"/>
      <c r="BBE30" s="577"/>
      <c r="BBF30" s="577"/>
      <c r="BBG30" s="577"/>
      <c r="BBH30" s="577"/>
      <c r="BBI30" s="577"/>
      <c r="BBJ30" s="577"/>
      <c r="BBK30" s="577"/>
      <c r="BBL30" s="577"/>
      <c r="BBM30" s="577"/>
      <c r="BBN30" s="577"/>
      <c r="BBO30" s="577"/>
      <c r="BBP30" s="577"/>
      <c r="BBQ30" s="577"/>
      <c r="BBR30" s="577"/>
      <c r="BBS30" s="577"/>
      <c r="BBT30" s="577"/>
      <c r="BBU30" s="577"/>
      <c r="BBV30" s="577"/>
      <c r="BBW30" s="577"/>
      <c r="BBX30" s="577"/>
      <c r="BBY30" s="577"/>
      <c r="BBZ30" s="577"/>
      <c r="BCA30" s="577"/>
      <c r="BCB30" s="577"/>
      <c r="BCC30" s="577"/>
      <c r="BCD30" s="577"/>
      <c r="BCE30" s="577"/>
      <c r="BCF30" s="577"/>
      <c r="BCG30" s="577"/>
      <c r="BCH30" s="577"/>
      <c r="BCI30" s="577"/>
      <c r="BCJ30" s="577"/>
      <c r="BCK30" s="577"/>
      <c r="BCL30" s="577"/>
      <c r="BCM30" s="577"/>
      <c r="BCN30" s="577"/>
      <c r="BCO30" s="577"/>
      <c r="BCP30" s="577"/>
      <c r="BCQ30" s="577"/>
      <c r="BCR30" s="577"/>
      <c r="BCS30" s="577"/>
      <c r="BCT30" s="577"/>
      <c r="BCU30" s="577"/>
      <c r="BCV30" s="577"/>
      <c r="BCW30" s="577"/>
      <c r="BCX30" s="577"/>
      <c r="BCY30" s="577"/>
      <c r="BCZ30" s="577"/>
      <c r="BDA30" s="577"/>
      <c r="BDB30" s="577"/>
      <c r="BDC30" s="577"/>
      <c r="BDD30" s="577"/>
      <c r="BDE30" s="577"/>
      <c r="BDF30" s="577"/>
      <c r="BDG30" s="577"/>
      <c r="BDH30" s="577"/>
      <c r="BDI30" s="577"/>
      <c r="BDJ30" s="577"/>
      <c r="BDK30" s="577"/>
      <c r="BDL30" s="577"/>
      <c r="BDM30" s="577"/>
      <c r="BDN30" s="577"/>
      <c r="BDO30" s="577"/>
      <c r="BDP30" s="577"/>
      <c r="BDQ30" s="577"/>
      <c r="BDR30" s="577"/>
      <c r="BDS30" s="577"/>
      <c r="BDT30" s="577"/>
      <c r="BDU30" s="577"/>
      <c r="BDV30" s="577"/>
      <c r="BDW30" s="577"/>
      <c r="BDX30" s="577"/>
      <c r="BDY30" s="577"/>
      <c r="BDZ30" s="577"/>
      <c r="BEA30" s="577"/>
      <c r="BEB30" s="577"/>
      <c r="BEC30" s="577"/>
      <c r="BED30" s="577"/>
      <c r="BEE30" s="577"/>
      <c r="BEF30" s="577"/>
      <c r="BEG30" s="577"/>
      <c r="BEH30" s="577"/>
      <c r="BEI30" s="577"/>
      <c r="BEJ30" s="577"/>
      <c r="BEK30" s="577"/>
      <c r="BEL30" s="577"/>
      <c r="BEM30" s="577"/>
      <c r="BEN30" s="577"/>
      <c r="BEO30" s="577"/>
      <c r="BEP30" s="577"/>
      <c r="BEQ30" s="577"/>
      <c r="BER30" s="577"/>
      <c r="BES30" s="577"/>
      <c r="BET30" s="577"/>
      <c r="BEU30" s="577"/>
      <c r="BEV30" s="577"/>
      <c r="BEW30" s="577"/>
      <c r="BEX30" s="577"/>
      <c r="BEY30" s="577"/>
      <c r="BEZ30" s="577"/>
      <c r="BFA30" s="577"/>
      <c r="BFB30" s="577"/>
      <c r="BFC30" s="577"/>
      <c r="BFD30" s="577"/>
      <c r="BFE30" s="577"/>
      <c r="BFF30" s="577"/>
      <c r="BFG30" s="577"/>
      <c r="BFH30" s="577"/>
      <c r="BFI30" s="577"/>
      <c r="BFJ30" s="577"/>
      <c r="BFK30" s="577"/>
      <c r="BFL30" s="577"/>
      <c r="BFM30" s="577"/>
      <c r="BFN30" s="577"/>
      <c r="BFO30" s="577"/>
      <c r="BFP30" s="577"/>
      <c r="BFQ30" s="577"/>
      <c r="BFR30" s="577"/>
      <c r="BFS30" s="577"/>
      <c r="BFT30" s="577"/>
      <c r="BFU30" s="577"/>
      <c r="BFV30" s="577"/>
      <c r="BFW30" s="577"/>
      <c r="BFX30" s="577"/>
      <c r="BFY30" s="577"/>
      <c r="BFZ30" s="577"/>
      <c r="BGA30" s="577"/>
      <c r="BGB30" s="577"/>
      <c r="BGC30" s="577"/>
      <c r="BGD30" s="577"/>
      <c r="BGE30" s="577"/>
      <c r="BGF30" s="577"/>
      <c r="BGG30" s="577"/>
      <c r="BGH30" s="577"/>
      <c r="BGI30" s="577"/>
      <c r="BGJ30" s="577"/>
      <c r="BGK30" s="577"/>
      <c r="BGL30" s="577"/>
      <c r="BGM30" s="577"/>
      <c r="BGN30" s="577"/>
      <c r="BGO30" s="577"/>
      <c r="BGP30" s="577"/>
      <c r="BGQ30" s="577"/>
      <c r="BGR30" s="577"/>
      <c r="BGS30" s="577"/>
      <c r="BGT30" s="577"/>
      <c r="BGU30" s="577"/>
      <c r="BGV30" s="577"/>
      <c r="BGW30" s="577"/>
      <c r="BGX30" s="577"/>
      <c r="BGY30" s="577"/>
      <c r="BGZ30" s="577"/>
      <c r="BHA30" s="577"/>
      <c r="BHB30" s="577"/>
      <c r="BHC30" s="577"/>
      <c r="BHD30" s="577"/>
      <c r="BHE30" s="577"/>
      <c r="BHF30" s="577"/>
      <c r="BHG30" s="577"/>
      <c r="BHH30" s="577"/>
      <c r="BHI30" s="577"/>
      <c r="BHJ30" s="577"/>
      <c r="BHK30" s="577"/>
      <c r="BHL30" s="577"/>
      <c r="BHM30" s="577"/>
      <c r="BHN30" s="577"/>
      <c r="BHO30" s="577"/>
      <c r="BHP30" s="577"/>
      <c r="BHQ30" s="577"/>
      <c r="BHR30" s="577"/>
      <c r="BHS30" s="577"/>
      <c r="BHT30" s="577"/>
      <c r="BHU30" s="577"/>
      <c r="BHV30" s="577"/>
      <c r="BHW30" s="577"/>
      <c r="BHX30" s="577"/>
      <c r="BHY30" s="577"/>
      <c r="BHZ30" s="577"/>
      <c r="BIA30" s="577"/>
      <c r="BIB30" s="577"/>
      <c r="BIC30" s="577"/>
      <c r="BID30" s="577"/>
      <c r="BIE30" s="577"/>
      <c r="BIF30" s="577"/>
      <c r="BIG30" s="577"/>
      <c r="BIH30" s="577"/>
      <c r="BII30" s="577"/>
      <c r="BIJ30" s="577"/>
      <c r="BIK30" s="577"/>
      <c r="BIL30" s="577"/>
      <c r="BIM30" s="577"/>
      <c r="BIN30" s="577"/>
      <c r="BIO30" s="577"/>
      <c r="BIP30" s="577"/>
      <c r="BIQ30" s="577"/>
      <c r="BIR30" s="577"/>
      <c r="BIS30" s="577"/>
      <c r="BIT30" s="577"/>
      <c r="BIU30" s="577"/>
      <c r="BIV30" s="577"/>
      <c r="BIW30" s="577"/>
      <c r="BIX30" s="577"/>
      <c r="BIY30" s="577"/>
      <c r="BIZ30" s="577"/>
      <c r="BJA30" s="577"/>
      <c r="BJB30" s="577"/>
      <c r="BJC30" s="577"/>
      <c r="BJD30" s="577"/>
      <c r="BJE30" s="577"/>
      <c r="BJF30" s="577"/>
      <c r="BJG30" s="577"/>
      <c r="BJH30" s="577"/>
      <c r="BJI30" s="577"/>
      <c r="BJJ30" s="577"/>
      <c r="BJK30" s="577"/>
      <c r="BJL30" s="577"/>
      <c r="BJM30" s="577"/>
      <c r="BJN30" s="577"/>
      <c r="BJO30" s="577"/>
      <c r="BJP30" s="577"/>
      <c r="BJQ30" s="577"/>
      <c r="BJR30" s="577"/>
      <c r="BJS30" s="577"/>
      <c r="BJT30" s="577"/>
      <c r="BJU30" s="577"/>
      <c r="BJV30" s="577"/>
      <c r="BJW30" s="577"/>
      <c r="BJX30" s="577"/>
      <c r="BJY30" s="577"/>
      <c r="BJZ30" s="577"/>
      <c r="BKA30" s="577"/>
      <c r="BKB30" s="577"/>
      <c r="BKC30" s="577"/>
      <c r="BKD30" s="577"/>
      <c r="BKE30" s="577"/>
      <c r="BKF30" s="577"/>
      <c r="BKG30" s="577"/>
      <c r="BKH30" s="577"/>
      <c r="BKI30" s="577"/>
      <c r="BKJ30" s="577"/>
      <c r="BKK30" s="577"/>
      <c r="BKL30" s="577"/>
      <c r="BKM30" s="577"/>
      <c r="BKN30" s="577"/>
      <c r="BKO30" s="577"/>
      <c r="BKP30" s="577"/>
      <c r="BKQ30" s="577"/>
      <c r="BKR30" s="577"/>
      <c r="BKS30" s="577"/>
      <c r="BKT30" s="577"/>
      <c r="BKU30" s="577"/>
      <c r="BKV30" s="577"/>
      <c r="BKW30" s="577"/>
      <c r="BKX30" s="577"/>
      <c r="BKY30" s="577"/>
      <c r="BKZ30" s="577"/>
      <c r="BLA30" s="577"/>
      <c r="BLB30" s="577"/>
      <c r="BLC30" s="577"/>
      <c r="BLD30" s="577"/>
      <c r="BLE30" s="577"/>
      <c r="BLF30" s="577"/>
      <c r="BLG30" s="577"/>
      <c r="BLH30" s="577"/>
      <c r="BLI30" s="577"/>
      <c r="BLJ30" s="577"/>
      <c r="BLK30" s="577"/>
      <c r="BLL30" s="577"/>
      <c r="BLM30" s="577"/>
      <c r="BLN30" s="577"/>
      <c r="BLO30" s="577"/>
      <c r="BLP30" s="577"/>
      <c r="BLQ30" s="577"/>
      <c r="BLR30" s="577"/>
      <c r="BLS30" s="577"/>
      <c r="BLT30" s="577"/>
      <c r="BLU30" s="577"/>
      <c r="BLV30" s="577"/>
      <c r="BLW30" s="577"/>
      <c r="BLX30" s="577"/>
      <c r="BLY30" s="577"/>
      <c r="BLZ30" s="577"/>
      <c r="BMA30" s="577"/>
      <c r="BMB30" s="577"/>
      <c r="BMC30" s="577"/>
      <c r="BMD30" s="577"/>
      <c r="BME30" s="577"/>
      <c r="BMF30" s="577"/>
      <c r="BMG30" s="577"/>
      <c r="BMH30" s="577"/>
      <c r="BMI30" s="577"/>
      <c r="BMJ30" s="577"/>
      <c r="BMK30" s="577"/>
      <c r="BML30" s="577"/>
      <c r="BMM30" s="577"/>
      <c r="BMN30" s="577"/>
      <c r="BMO30" s="577"/>
      <c r="BMP30" s="577"/>
      <c r="BMQ30" s="577"/>
      <c r="BMR30" s="577"/>
      <c r="BMS30" s="577"/>
      <c r="BMT30" s="577"/>
      <c r="BMU30" s="577"/>
      <c r="BMV30" s="577"/>
      <c r="BMW30" s="577"/>
      <c r="BMX30" s="577"/>
      <c r="BMY30" s="577"/>
      <c r="BMZ30" s="577"/>
      <c r="BNA30" s="577"/>
      <c r="BNB30" s="577"/>
      <c r="BNC30" s="577"/>
      <c r="BND30" s="577"/>
      <c r="BNE30" s="577"/>
      <c r="BNF30" s="577"/>
      <c r="BNG30" s="577"/>
      <c r="BNH30" s="577"/>
      <c r="BNI30" s="577"/>
      <c r="BNJ30" s="577"/>
      <c r="BNK30" s="577"/>
      <c r="BNL30" s="577"/>
      <c r="BNM30" s="577"/>
      <c r="BNN30" s="577"/>
      <c r="BNO30" s="577"/>
      <c r="BNP30" s="577"/>
      <c r="BNQ30" s="577"/>
      <c r="BNR30" s="577"/>
      <c r="BNS30" s="577"/>
      <c r="BNT30" s="577"/>
      <c r="BNU30" s="577"/>
      <c r="BNV30" s="577"/>
      <c r="BNW30" s="577"/>
      <c r="BNX30" s="577"/>
      <c r="BNY30" s="577"/>
      <c r="BNZ30" s="577"/>
      <c r="BOA30" s="577"/>
      <c r="BOB30" s="577"/>
      <c r="BOC30" s="577"/>
      <c r="BOD30" s="577"/>
      <c r="BOE30" s="577"/>
      <c r="BOF30" s="577"/>
      <c r="BOG30" s="577"/>
      <c r="BOH30" s="577"/>
      <c r="BOI30" s="577"/>
      <c r="BOJ30" s="577"/>
      <c r="BOK30" s="577"/>
      <c r="BOL30" s="577"/>
      <c r="BOM30" s="577"/>
      <c r="BON30" s="577"/>
      <c r="BOO30" s="577"/>
      <c r="BOP30" s="577"/>
      <c r="BOQ30" s="577"/>
      <c r="BOR30" s="577"/>
      <c r="BOS30" s="577"/>
      <c r="BOT30" s="577"/>
      <c r="BOU30" s="577"/>
      <c r="BOV30" s="577"/>
      <c r="BOW30" s="577"/>
      <c r="BOX30" s="577"/>
      <c r="BOY30" s="577"/>
      <c r="BOZ30" s="577"/>
      <c r="BPA30" s="577"/>
      <c r="BPB30" s="577"/>
      <c r="BPC30" s="577"/>
      <c r="BPD30" s="577"/>
      <c r="BPE30" s="577"/>
      <c r="BPF30" s="577"/>
      <c r="BPG30" s="577"/>
      <c r="BPH30" s="577"/>
      <c r="BPI30" s="577"/>
      <c r="BPJ30" s="577"/>
      <c r="BPK30" s="577"/>
      <c r="BPL30" s="577"/>
      <c r="BPM30" s="577"/>
      <c r="BPN30" s="577"/>
      <c r="BPO30" s="577"/>
      <c r="BPP30" s="577"/>
      <c r="BPQ30" s="577"/>
      <c r="BPR30" s="577"/>
      <c r="BPS30" s="577"/>
      <c r="BPT30" s="577"/>
      <c r="BPU30" s="577"/>
      <c r="BPV30" s="577"/>
      <c r="BPW30" s="577"/>
      <c r="BPX30" s="577"/>
      <c r="BPY30" s="577"/>
      <c r="BPZ30" s="577"/>
      <c r="BQA30" s="577"/>
      <c r="BQB30" s="577"/>
      <c r="BQC30" s="577"/>
      <c r="BQD30" s="577"/>
      <c r="BQE30" s="577"/>
      <c r="BQF30" s="577"/>
      <c r="BQG30" s="577"/>
      <c r="BQH30" s="577"/>
      <c r="BQI30" s="577"/>
      <c r="BQJ30" s="577"/>
      <c r="BQK30" s="577"/>
      <c r="BQL30" s="577"/>
      <c r="BQM30" s="577"/>
      <c r="BQN30" s="577"/>
      <c r="BQO30" s="577"/>
      <c r="BQP30" s="577"/>
      <c r="BQQ30" s="577"/>
      <c r="BQR30" s="577"/>
      <c r="BQS30" s="577"/>
      <c r="BQT30" s="577"/>
      <c r="BQU30" s="577"/>
      <c r="BQV30" s="577"/>
      <c r="BQW30" s="577"/>
      <c r="BQX30" s="577"/>
      <c r="BQY30" s="577"/>
      <c r="BQZ30" s="577"/>
      <c r="BRA30" s="577"/>
      <c r="BRB30" s="577"/>
      <c r="BRC30" s="577"/>
      <c r="BRD30" s="577"/>
      <c r="BRE30" s="577"/>
      <c r="BRF30" s="577"/>
      <c r="BRG30" s="577"/>
      <c r="BRH30" s="577"/>
      <c r="BRI30" s="577"/>
      <c r="BRJ30" s="577"/>
      <c r="BRK30" s="577"/>
      <c r="BRL30" s="577"/>
      <c r="BRM30" s="577"/>
      <c r="BRN30" s="577"/>
      <c r="BRO30" s="577"/>
      <c r="BRP30" s="577"/>
      <c r="BRQ30" s="577"/>
      <c r="BRR30" s="577"/>
      <c r="BRS30" s="577"/>
      <c r="BRT30" s="577"/>
      <c r="BRU30" s="577"/>
      <c r="BRV30" s="577"/>
      <c r="BRW30" s="577"/>
      <c r="BRX30" s="577"/>
      <c r="BRY30" s="577"/>
      <c r="BRZ30" s="577"/>
      <c r="BSA30" s="577"/>
      <c r="BSB30" s="577"/>
      <c r="BSC30" s="577"/>
      <c r="BSD30" s="577"/>
      <c r="BSE30" s="577"/>
      <c r="BSF30" s="577"/>
      <c r="BSG30" s="577"/>
      <c r="BSH30" s="577"/>
      <c r="BSI30" s="577"/>
      <c r="BSJ30" s="577"/>
      <c r="BSK30" s="577"/>
      <c r="BSL30" s="577"/>
      <c r="BSM30" s="577"/>
      <c r="BSN30" s="577"/>
      <c r="BSO30" s="577"/>
      <c r="BSP30" s="577"/>
      <c r="BSQ30" s="577"/>
      <c r="BSR30" s="577"/>
      <c r="BSS30" s="577"/>
      <c r="BST30" s="577"/>
      <c r="BSU30" s="577"/>
      <c r="BSV30" s="577"/>
      <c r="BSW30" s="577"/>
      <c r="BSX30" s="577"/>
      <c r="BSY30" s="577"/>
      <c r="BSZ30" s="577"/>
      <c r="BTA30" s="577"/>
      <c r="BTB30" s="577"/>
      <c r="BTC30" s="577"/>
      <c r="BTD30" s="577"/>
      <c r="BTE30" s="577"/>
      <c r="BTF30" s="577"/>
      <c r="BTG30" s="577"/>
      <c r="BTH30" s="577"/>
      <c r="BTI30" s="577"/>
      <c r="BTJ30" s="577"/>
      <c r="BTK30" s="577"/>
      <c r="BTL30" s="577"/>
      <c r="BTM30" s="577"/>
      <c r="BTN30" s="577"/>
      <c r="BTO30" s="577"/>
      <c r="BTP30" s="577"/>
      <c r="BTQ30" s="577"/>
      <c r="BTR30" s="577"/>
      <c r="BTS30" s="577"/>
      <c r="BTT30" s="577"/>
      <c r="BTU30" s="577"/>
      <c r="BTV30" s="577"/>
      <c r="BTW30" s="577"/>
      <c r="BTX30" s="577"/>
      <c r="BTY30" s="577"/>
      <c r="BTZ30" s="577"/>
      <c r="BUA30" s="577"/>
      <c r="BUB30" s="577"/>
      <c r="BUC30" s="577"/>
      <c r="BUD30" s="577"/>
      <c r="BUE30" s="577"/>
      <c r="BUF30" s="577"/>
      <c r="BUG30" s="577"/>
      <c r="BUH30" s="577"/>
      <c r="BUI30" s="577"/>
      <c r="BUJ30" s="577"/>
      <c r="BUK30" s="577"/>
      <c r="BUL30" s="577"/>
      <c r="BUM30" s="577"/>
      <c r="BUN30" s="577"/>
      <c r="BUO30" s="577"/>
      <c r="BUP30" s="577"/>
      <c r="BUQ30" s="577"/>
      <c r="BUR30" s="577"/>
      <c r="BUS30" s="577"/>
      <c r="BUT30" s="577"/>
      <c r="BUU30" s="577"/>
      <c r="BUV30" s="577"/>
      <c r="BUW30" s="577"/>
      <c r="BUX30" s="577"/>
      <c r="BUY30" s="577"/>
      <c r="BUZ30" s="577"/>
      <c r="BVA30" s="577"/>
      <c r="BVB30" s="577"/>
      <c r="BVC30" s="577"/>
      <c r="BVD30" s="577"/>
      <c r="BVE30" s="577"/>
      <c r="BVF30" s="577"/>
      <c r="BVG30" s="577"/>
      <c r="BVH30" s="577"/>
      <c r="BVI30" s="577"/>
      <c r="BVJ30" s="577"/>
      <c r="BVK30" s="577"/>
      <c r="BVL30" s="577"/>
      <c r="BVM30" s="577"/>
      <c r="BVN30" s="577"/>
      <c r="BVO30" s="577"/>
      <c r="BVP30" s="577"/>
      <c r="BVQ30" s="577"/>
      <c r="BVR30" s="577"/>
      <c r="BVS30" s="577"/>
      <c r="BVT30" s="577"/>
      <c r="BVU30" s="577"/>
      <c r="BVV30" s="577"/>
      <c r="BVW30" s="577"/>
      <c r="BVX30" s="577"/>
      <c r="BVY30" s="577"/>
      <c r="BVZ30" s="577"/>
      <c r="BWA30" s="577"/>
      <c r="BWB30" s="577"/>
      <c r="BWC30" s="577"/>
      <c r="BWD30" s="577"/>
      <c r="BWE30" s="577"/>
      <c r="BWF30" s="577"/>
      <c r="BWG30" s="577"/>
      <c r="BWH30" s="577"/>
      <c r="BWI30" s="577"/>
      <c r="BWJ30" s="577"/>
      <c r="BWK30" s="577"/>
      <c r="BWL30" s="577"/>
      <c r="BWM30" s="577"/>
      <c r="BWN30" s="577"/>
      <c r="BWO30" s="577"/>
      <c r="BWP30" s="577"/>
      <c r="BWQ30" s="577"/>
      <c r="BWR30" s="577"/>
      <c r="BWS30" s="577"/>
      <c r="BWT30" s="577"/>
      <c r="BWU30" s="577"/>
      <c r="BWV30" s="577"/>
      <c r="BWW30" s="577"/>
      <c r="BWX30" s="577"/>
      <c r="BWY30" s="577"/>
      <c r="BWZ30" s="577"/>
      <c r="BXA30" s="577"/>
      <c r="BXB30" s="577"/>
      <c r="BXC30" s="577"/>
      <c r="BXD30" s="577"/>
      <c r="BXE30" s="577"/>
      <c r="BXF30" s="577"/>
      <c r="BXG30" s="577"/>
      <c r="BXH30" s="577"/>
      <c r="BXI30" s="577"/>
      <c r="BXJ30" s="577"/>
      <c r="BXK30" s="577"/>
      <c r="BXL30" s="577"/>
      <c r="BXM30" s="577"/>
      <c r="BXN30" s="577"/>
      <c r="BXO30" s="577"/>
      <c r="BXP30" s="577"/>
      <c r="BXQ30" s="577"/>
      <c r="BXR30" s="577"/>
      <c r="BXS30" s="577"/>
      <c r="BXT30" s="577"/>
      <c r="BXU30" s="577"/>
      <c r="BXV30" s="577"/>
      <c r="BXW30" s="577"/>
      <c r="BXX30" s="577"/>
      <c r="BXY30" s="577"/>
      <c r="BXZ30" s="577"/>
      <c r="BYA30" s="577"/>
      <c r="BYB30" s="577"/>
      <c r="BYC30" s="577"/>
      <c r="BYD30" s="577"/>
      <c r="BYE30" s="577"/>
      <c r="BYF30" s="577"/>
      <c r="BYG30" s="577"/>
      <c r="BYH30" s="577"/>
      <c r="BYI30" s="577"/>
      <c r="BYJ30" s="577"/>
      <c r="BYK30" s="577"/>
      <c r="BYL30" s="577"/>
      <c r="BYM30" s="577"/>
      <c r="BYN30" s="577"/>
      <c r="BYO30" s="577"/>
      <c r="BYP30" s="577"/>
      <c r="BYQ30" s="577"/>
    </row>
    <row r="31" spans="1:2019" s="300" customFormat="1" ht="15" hidden="1" customHeight="1" x14ac:dyDescent="0.3">
      <c r="A31" s="276"/>
      <c r="B31" s="276"/>
      <c r="C31" s="276"/>
      <c r="D31" s="276"/>
      <c r="E31" s="276"/>
      <c r="F31" s="279"/>
      <c r="G31" s="277"/>
      <c r="H31" s="277" t="s">
        <v>910</v>
      </c>
      <c r="I31" s="690"/>
      <c r="J31" s="691"/>
      <c r="K31" s="691"/>
      <c r="L31" s="277"/>
      <c r="M31" s="492" t="s">
        <v>745</v>
      </c>
      <c r="N31" s="673"/>
      <c r="O31" s="674"/>
      <c r="P31" s="674"/>
      <c r="Q31" s="279"/>
      <c r="R31" s="279"/>
      <c r="S31" s="279"/>
      <c r="T31" s="279"/>
      <c r="U31" s="279"/>
      <c r="V31" s="279"/>
      <c r="W31" s="279"/>
      <c r="X31" s="279"/>
      <c r="Y31" s="279"/>
      <c r="Z31" s="279"/>
      <c r="AA31" s="279"/>
      <c r="AB31" s="279"/>
      <c r="AC31" s="281"/>
      <c r="AD31" s="281"/>
      <c r="AE31" s="281"/>
      <c r="AF31" s="335"/>
      <c r="AG31" s="611"/>
      <c r="AH31" s="336"/>
      <c r="AI31" s="335"/>
      <c r="AJ31" s="335"/>
      <c r="AK31" s="279"/>
      <c r="AL31" s="276"/>
      <c r="AM31" s="276"/>
      <c r="AN31" s="276"/>
      <c r="AO31" s="276"/>
      <c r="AP31" s="276"/>
      <c r="AQ31" s="276"/>
      <c r="AR31" s="279"/>
      <c r="AS31" s="279"/>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c r="BW31" s="279"/>
      <c r="BX31" s="279"/>
      <c r="BY31" s="279"/>
      <c r="BZ31" s="279"/>
      <c r="CA31" s="279"/>
      <c r="CB31" s="279"/>
      <c r="CC31" s="279"/>
      <c r="CD31" s="279"/>
      <c r="CE31" s="279"/>
      <c r="CF31" s="279"/>
      <c r="CG31" s="279"/>
      <c r="CH31" s="279"/>
      <c r="CI31" s="279"/>
      <c r="CJ31" s="279"/>
      <c r="CK31" s="279"/>
      <c r="CL31" s="279"/>
      <c r="CM31" s="279"/>
      <c r="CN31" s="279"/>
      <c r="CO31" s="279"/>
      <c r="CP31" s="279"/>
      <c r="CQ31" s="279"/>
      <c r="CR31" s="279"/>
      <c r="CS31" s="279"/>
      <c r="CT31" s="279"/>
      <c r="CU31" s="279"/>
      <c r="CV31" s="279"/>
      <c r="CW31" s="279"/>
      <c r="CX31" s="279"/>
      <c r="CY31" s="279"/>
      <c r="CZ31" s="279"/>
      <c r="DA31" s="279"/>
      <c r="DB31" s="279"/>
      <c r="DC31" s="279"/>
      <c r="DD31" s="279"/>
      <c r="DE31" s="279"/>
      <c r="DF31" s="279"/>
      <c r="DG31" s="279"/>
      <c r="DH31" s="279"/>
      <c r="DI31" s="279"/>
      <c r="DJ31" s="279"/>
      <c r="DK31" s="279"/>
      <c r="DL31" s="279"/>
      <c r="DM31" s="279"/>
      <c r="DN31" s="279"/>
      <c r="DO31" s="279"/>
      <c r="DP31" s="279"/>
      <c r="DQ31" s="279"/>
      <c r="DR31" s="279"/>
      <c r="DS31" s="279"/>
      <c r="DT31" s="279"/>
      <c r="DU31" s="279"/>
      <c r="DV31" s="279"/>
      <c r="DW31" s="279"/>
      <c r="DX31" s="279"/>
      <c r="DY31" s="279"/>
      <c r="DZ31" s="279"/>
      <c r="EA31" s="279"/>
      <c r="EB31" s="279"/>
      <c r="EC31" s="279"/>
      <c r="ED31" s="279"/>
      <c r="EE31" s="279"/>
      <c r="EF31" s="279"/>
      <c r="EG31" s="279"/>
      <c r="EH31" s="279"/>
      <c r="EI31" s="279"/>
      <c r="EJ31" s="279"/>
      <c r="EK31" s="279"/>
      <c r="EL31" s="279"/>
      <c r="EM31" s="279"/>
      <c r="EN31" s="279"/>
      <c r="EO31" s="279"/>
      <c r="EP31" s="279"/>
      <c r="EQ31" s="279"/>
      <c r="ER31" s="279"/>
      <c r="ES31" s="279"/>
      <c r="ET31" s="279"/>
      <c r="EU31" s="279"/>
      <c r="EV31" s="279"/>
      <c r="EW31" s="279"/>
      <c r="EX31" s="279"/>
      <c r="EY31" s="279"/>
      <c r="EZ31" s="279"/>
      <c r="FA31" s="279"/>
      <c r="FB31" s="279"/>
      <c r="FC31" s="279"/>
      <c r="FD31" s="279"/>
      <c r="FE31" s="279"/>
      <c r="FF31" s="279"/>
      <c r="FG31" s="279"/>
      <c r="FH31" s="279"/>
      <c r="FI31" s="279"/>
      <c r="FJ31" s="279"/>
      <c r="FK31" s="279"/>
      <c r="FL31" s="279"/>
      <c r="FM31" s="279"/>
      <c r="FN31" s="279"/>
      <c r="FO31" s="279"/>
      <c r="FP31" s="279"/>
      <c r="FQ31" s="279"/>
      <c r="FR31" s="279"/>
      <c r="FS31" s="279"/>
      <c r="FT31" s="279"/>
      <c r="FU31" s="279"/>
      <c r="FV31" s="279"/>
      <c r="FW31" s="279"/>
      <c r="FX31" s="279"/>
      <c r="FY31" s="279"/>
      <c r="FZ31" s="279"/>
      <c r="GA31" s="279"/>
      <c r="GB31" s="279"/>
      <c r="GC31" s="279"/>
      <c r="GD31" s="279"/>
      <c r="GE31" s="279"/>
      <c r="GF31" s="279"/>
      <c r="GG31" s="279"/>
      <c r="GH31" s="279"/>
      <c r="GI31" s="279"/>
      <c r="GJ31" s="279"/>
      <c r="GK31" s="279"/>
      <c r="GL31" s="279"/>
      <c r="GM31" s="279"/>
      <c r="GN31" s="279"/>
      <c r="GO31" s="279"/>
      <c r="GP31" s="279"/>
      <c r="GQ31" s="279"/>
      <c r="GR31" s="279"/>
      <c r="GS31" s="279"/>
      <c r="GT31" s="279"/>
      <c r="GU31" s="279"/>
      <c r="GV31" s="279"/>
      <c r="GW31" s="279"/>
      <c r="GX31" s="279"/>
      <c r="GY31" s="279"/>
      <c r="GZ31" s="279"/>
      <c r="HA31" s="279"/>
      <c r="HB31" s="279"/>
      <c r="HC31" s="279"/>
      <c r="HD31" s="279"/>
      <c r="HE31" s="279"/>
      <c r="HF31" s="279"/>
      <c r="HG31" s="279"/>
      <c r="HH31" s="279"/>
      <c r="HI31" s="279"/>
      <c r="HJ31" s="279"/>
      <c r="HK31" s="279"/>
      <c r="HL31" s="279"/>
      <c r="HM31" s="279"/>
      <c r="HN31" s="279"/>
      <c r="HO31" s="279"/>
      <c r="HP31" s="279"/>
      <c r="HQ31" s="279"/>
      <c r="HR31" s="279"/>
      <c r="HS31" s="279"/>
      <c r="HT31" s="279"/>
      <c r="HU31" s="279"/>
      <c r="HV31" s="279"/>
      <c r="HW31" s="279"/>
      <c r="HX31" s="279"/>
      <c r="HY31" s="279"/>
      <c r="HZ31" s="279"/>
      <c r="IA31" s="279"/>
      <c r="IB31" s="279"/>
      <c r="IC31" s="279"/>
      <c r="ID31" s="279"/>
      <c r="IE31" s="279"/>
      <c r="IF31" s="279"/>
      <c r="IG31" s="279"/>
      <c r="IH31" s="279"/>
      <c r="II31" s="279"/>
      <c r="IJ31" s="279"/>
      <c r="IK31" s="279"/>
      <c r="IL31" s="279"/>
      <c r="IM31" s="279"/>
      <c r="IN31" s="279"/>
      <c r="IO31" s="279"/>
      <c r="IP31" s="279"/>
      <c r="IQ31" s="279"/>
      <c r="IR31" s="279"/>
      <c r="IS31" s="279"/>
      <c r="IT31" s="279"/>
      <c r="IU31" s="279"/>
      <c r="IV31" s="279"/>
      <c r="IW31" s="279"/>
      <c r="IX31" s="279"/>
      <c r="IY31" s="279"/>
      <c r="IZ31" s="279"/>
      <c r="JA31" s="279"/>
      <c r="JB31" s="279"/>
      <c r="JC31" s="279"/>
      <c r="JD31" s="279"/>
      <c r="JE31" s="279"/>
      <c r="JF31" s="279"/>
      <c r="JG31" s="279"/>
      <c r="JH31" s="279"/>
      <c r="JI31" s="279"/>
      <c r="JJ31" s="279"/>
      <c r="JK31" s="279"/>
      <c r="JL31" s="279"/>
      <c r="JM31" s="279"/>
      <c r="JN31" s="279"/>
      <c r="JO31" s="279"/>
      <c r="JP31" s="279"/>
      <c r="JQ31" s="279"/>
      <c r="JR31" s="279"/>
      <c r="JS31" s="279"/>
      <c r="JT31" s="279"/>
      <c r="JU31" s="279"/>
      <c r="JV31" s="279"/>
      <c r="JW31" s="279"/>
      <c r="JX31" s="279"/>
      <c r="JY31" s="279"/>
      <c r="JZ31" s="279"/>
      <c r="KA31" s="279"/>
      <c r="KB31" s="279"/>
      <c r="KC31" s="279"/>
      <c r="KD31" s="279"/>
      <c r="KE31" s="279"/>
      <c r="KF31" s="279"/>
      <c r="KG31" s="279"/>
      <c r="KH31" s="279"/>
      <c r="KI31" s="279"/>
      <c r="KJ31" s="279"/>
      <c r="KK31" s="279"/>
      <c r="KL31" s="279"/>
      <c r="KM31" s="279"/>
      <c r="KN31" s="279"/>
      <c r="KO31" s="279"/>
      <c r="KP31" s="279"/>
      <c r="KQ31" s="279"/>
      <c r="KR31" s="279"/>
      <c r="KS31" s="279"/>
      <c r="KT31" s="279"/>
      <c r="KU31" s="279"/>
      <c r="KV31" s="279"/>
      <c r="KW31" s="279"/>
      <c r="KX31" s="279"/>
      <c r="KY31" s="279"/>
      <c r="KZ31" s="279"/>
      <c r="LA31" s="279"/>
      <c r="LB31" s="279"/>
      <c r="LC31" s="279"/>
      <c r="LD31" s="279"/>
      <c r="LE31" s="279"/>
      <c r="LF31" s="279"/>
      <c r="LG31" s="279"/>
      <c r="LH31" s="279"/>
      <c r="LI31" s="279"/>
      <c r="LJ31" s="279"/>
      <c r="LK31" s="279"/>
      <c r="LL31" s="279"/>
      <c r="LM31" s="279"/>
      <c r="LN31" s="279"/>
      <c r="LO31" s="279"/>
      <c r="LP31" s="279"/>
      <c r="LQ31" s="279"/>
      <c r="LR31" s="279"/>
      <c r="LS31" s="279"/>
      <c r="LT31" s="279"/>
      <c r="LU31" s="279"/>
      <c r="LV31" s="279"/>
      <c r="LW31" s="279"/>
      <c r="LX31" s="279"/>
      <c r="LY31" s="279"/>
      <c r="LZ31" s="279"/>
      <c r="MA31" s="279"/>
      <c r="MB31" s="279"/>
      <c r="MC31" s="279"/>
      <c r="MD31" s="279"/>
      <c r="ME31" s="279"/>
      <c r="MF31" s="279"/>
      <c r="MG31" s="279"/>
      <c r="MH31" s="279"/>
      <c r="MI31" s="279"/>
      <c r="MJ31" s="279"/>
      <c r="MK31" s="279"/>
      <c r="ML31" s="279"/>
      <c r="MM31" s="279"/>
      <c r="MN31" s="279"/>
      <c r="MO31" s="279"/>
      <c r="MP31" s="279"/>
      <c r="MQ31" s="279"/>
      <c r="MR31" s="279"/>
      <c r="MS31" s="279"/>
      <c r="MT31" s="279"/>
      <c r="MU31" s="279"/>
      <c r="MV31" s="279"/>
      <c r="MW31" s="279"/>
      <c r="MX31" s="279"/>
      <c r="MY31" s="279"/>
      <c r="MZ31" s="279"/>
      <c r="NA31" s="279"/>
      <c r="NB31" s="279"/>
      <c r="NC31" s="279"/>
      <c r="ND31" s="279"/>
      <c r="NE31" s="279"/>
      <c r="NF31" s="279"/>
      <c r="NG31" s="279"/>
      <c r="NH31" s="279"/>
      <c r="NI31" s="279"/>
      <c r="NJ31" s="279"/>
      <c r="NK31" s="279"/>
      <c r="NL31" s="279"/>
      <c r="NM31" s="279"/>
      <c r="NN31" s="279"/>
      <c r="NO31" s="279"/>
      <c r="NP31" s="279"/>
      <c r="NQ31" s="279"/>
      <c r="NR31" s="279"/>
      <c r="NS31" s="279"/>
      <c r="NT31" s="279"/>
      <c r="NU31" s="279"/>
      <c r="NV31" s="279"/>
      <c r="NW31" s="279"/>
      <c r="NX31" s="279"/>
      <c r="NY31" s="279"/>
      <c r="NZ31" s="279"/>
      <c r="OA31" s="279"/>
      <c r="OB31" s="279"/>
      <c r="OC31" s="279"/>
      <c r="OD31" s="279"/>
      <c r="OE31" s="279"/>
      <c r="OF31" s="279"/>
      <c r="OG31" s="279"/>
      <c r="OH31" s="279"/>
      <c r="OI31" s="279"/>
      <c r="OJ31" s="279"/>
      <c r="OK31" s="279"/>
      <c r="OL31" s="279"/>
      <c r="OM31" s="279"/>
      <c r="ON31" s="279"/>
      <c r="OO31" s="279"/>
      <c r="OP31" s="279"/>
      <c r="OQ31" s="279"/>
      <c r="OR31" s="279"/>
      <c r="OS31" s="279"/>
      <c r="OT31" s="279"/>
      <c r="OU31" s="279"/>
      <c r="OV31" s="279"/>
      <c r="OW31" s="279"/>
      <c r="OX31" s="279"/>
      <c r="OY31" s="279"/>
      <c r="OZ31" s="279"/>
      <c r="PA31" s="279"/>
      <c r="PB31" s="279"/>
      <c r="PC31" s="279"/>
      <c r="PD31" s="279"/>
      <c r="PE31" s="279"/>
      <c r="PF31" s="279"/>
      <c r="PG31" s="279"/>
      <c r="PH31" s="279"/>
      <c r="PI31" s="279"/>
      <c r="PJ31" s="279"/>
      <c r="PK31" s="279"/>
      <c r="PL31" s="279"/>
      <c r="PM31" s="279"/>
      <c r="PN31" s="279"/>
      <c r="PO31" s="279"/>
      <c r="PP31" s="279"/>
      <c r="PQ31" s="279"/>
      <c r="PR31" s="279"/>
      <c r="PS31" s="279"/>
      <c r="PT31" s="279"/>
      <c r="PU31" s="279"/>
      <c r="PV31" s="279"/>
      <c r="PW31" s="279"/>
      <c r="PX31" s="279"/>
      <c r="PY31" s="279"/>
      <c r="PZ31" s="279"/>
      <c r="QA31" s="279"/>
      <c r="QB31" s="279"/>
      <c r="QC31" s="279"/>
      <c r="QD31" s="279"/>
      <c r="QE31" s="279"/>
      <c r="QF31" s="279"/>
      <c r="QG31" s="279"/>
      <c r="QH31" s="279"/>
      <c r="QI31" s="279"/>
      <c r="QJ31" s="279"/>
      <c r="QK31" s="279"/>
      <c r="QL31" s="279"/>
      <c r="QM31" s="279"/>
      <c r="QN31" s="279"/>
      <c r="QO31" s="279"/>
      <c r="QP31" s="279"/>
      <c r="QQ31" s="279"/>
      <c r="QR31" s="279"/>
      <c r="QS31" s="279"/>
      <c r="QT31" s="279"/>
      <c r="QU31" s="279"/>
      <c r="QV31" s="279"/>
      <c r="QW31" s="279"/>
      <c r="QX31" s="279"/>
      <c r="QY31" s="279"/>
      <c r="QZ31" s="279"/>
      <c r="RA31" s="279"/>
      <c r="RB31" s="279"/>
      <c r="RC31" s="279"/>
      <c r="RD31" s="279"/>
      <c r="RE31" s="279"/>
      <c r="RF31" s="279"/>
      <c r="RG31" s="279"/>
      <c r="RH31" s="279"/>
      <c r="RI31" s="279"/>
      <c r="RJ31" s="279"/>
      <c r="RK31" s="279"/>
      <c r="RL31" s="279"/>
      <c r="RM31" s="279"/>
      <c r="RN31" s="279"/>
      <c r="RO31" s="279"/>
      <c r="RP31" s="279"/>
      <c r="RQ31" s="279"/>
      <c r="RR31" s="279"/>
      <c r="RS31" s="279"/>
      <c r="RT31" s="279"/>
      <c r="RU31" s="279"/>
      <c r="RV31" s="279"/>
      <c r="RW31" s="279"/>
      <c r="RX31" s="279"/>
      <c r="RY31" s="279"/>
      <c r="RZ31" s="279"/>
      <c r="SA31" s="279"/>
      <c r="SB31" s="279"/>
      <c r="SC31" s="279"/>
      <c r="SD31" s="279"/>
      <c r="SE31" s="279"/>
      <c r="SF31" s="279"/>
      <c r="SG31" s="279"/>
      <c r="SH31" s="279"/>
      <c r="SI31" s="279"/>
      <c r="SJ31" s="279"/>
      <c r="SK31" s="279"/>
      <c r="SL31" s="279"/>
      <c r="SM31" s="279"/>
      <c r="SN31" s="279"/>
      <c r="SO31" s="279"/>
      <c r="SP31" s="279"/>
      <c r="SQ31" s="279"/>
      <c r="SR31" s="279"/>
      <c r="SS31" s="279"/>
      <c r="ST31" s="279"/>
      <c r="SU31" s="279"/>
      <c r="SV31" s="279"/>
      <c r="SW31" s="279"/>
      <c r="SX31" s="279"/>
      <c r="SY31" s="279"/>
      <c r="SZ31" s="279"/>
      <c r="TA31" s="279"/>
      <c r="TB31" s="279"/>
      <c r="TC31" s="279"/>
      <c r="TD31" s="279"/>
      <c r="TE31" s="279"/>
      <c r="TF31" s="279"/>
      <c r="TG31" s="279"/>
      <c r="TH31" s="279"/>
      <c r="TI31" s="279"/>
      <c r="TJ31" s="279"/>
      <c r="TK31" s="279"/>
      <c r="TL31" s="279"/>
      <c r="TM31" s="279"/>
      <c r="TN31" s="279"/>
      <c r="TO31" s="279"/>
      <c r="TP31" s="279"/>
      <c r="TQ31" s="279"/>
      <c r="TR31" s="279"/>
      <c r="TS31" s="279"/>
      <c r="TT31" s="279"/>
      <c r="TU31" s="279"/>
      <c r="TV31" s="279"/>
      <c r="TW31" s="279"/>
      <c r="TX31" s="279"/>
      <c r="TY31" s="279"/>
      <c r="TZ31" s="279"/>
      <c r="UA31" s="279"/>
      <c r="UB31" s="279"/>
      <c r="UC31" s="279"/>
      <c r="UD31" s="279"/>
      <c r="UE31" s="279"/>
      <c r="UF31" s="279"/>
      <c r="UG31" s="279"/>
      <c r="UH31" s="279"/>
      <c r="UI31" s="279"/>
      <c r="UJ31" s="279"/>
      <c r="UK31" s="279"/>
      <c r="UL31" s="279"/>
      <c r="UM31" s="279"/>
      <c r="UN31" s="279"/>
      <c r="UO31" s="279"/>
      <c r="UP31" s="279"/>
      <c r="UQ31" s="279"/>
      <c r="UR31" s="279"/>
      <c r="US31" s="279"/>
      <c r="UT31" s="279"/>
      <c r="UU31" s="279"/>
      <c r="UV31" s="279"/>
      <c r="UW31" s="279"/>
      <c r="UX31" s="279"/>
      <c r="UY31" s="279"/>
      <c r="UZ31" s="279"/>
      <c r="VA31" s="279"/>
      <c r="VB31" s="279"/>
      <c r="VC31" s="279"/>
      <c r="VD31" s="279"/>
      <c r="VE31" s="279"/>
      <c r="VF31" s="279"/>
      <c r="VG31" s="279"/>
      <c r="VH31" s="279"/>
      <c r="VI31" s="279"/>
      <c r="VJ31" s="279"/>
      <c r="VK31" s="279"/>
      <c r="VL31" s="279"/>
      <c r="VM31" s="279"/>
      <c r="VN31" s="279"/>
      <c r="VO31" s="279"/>
      <c r="VP31" s="279"/>
      <c r="VQ31" s="279"/>
      <c r="VR31" s="279"/>
      <c r="VS31" s="279"/>
      <c r="VT31" s="279"/>
      <c r="VU31" s="279"/>
      <c r="VV31" s="279"/>
      <c r="VW31" s="279"/>
      <c r="VX31" s="279"/>
      <c r="VY31" s="279"/>
      <c r="VZ31" s="279"/>
      <c r="WA31" s="279"/>
      <c r="WB31" s="279"/>
      <c r="WC31" s="279"/>
      <c r="WD31" s="279"/>
      <c r="WE31" s="279"/>
      <c r="WF31" s="279"/>
      <c r="WG31" s="279"/>
      <c r="WH31" s="279"/>
      <c r="WI31" s="279"/>
      <c r="WJ31" s="279"/>
      <c r="WK31" s="279"/>
      <c r="WL31" s="279"/>
      <c r="WM31" s="279"/>
      <c r="WN31" s="279"/>
      <c r="WO31" s="279"/>
      <c r="WP31" s="279"/>
      <c r="WQ31" s="279"/>
      <c r="WR31" s="279"/>
      <c r="WS31" s="279"/>
      <c r="WT31" s="279"/>
      <c r="WU31" s="279"/>
      <c r="WV31" s="279"/>
      <c r="WW31" s="279"/>
      <c r="WX31" s="279"/>
      <c r="WY31" s="279"/>
      <c r="WZ31" s="279"/>
      <c r="XA31" s="279"/>
      <c r="XB31" s="279"/>
      <c r="XC31" s="279"/>
      <c r="XD31" s="279"/>
      <c r="XE31" s="279"/>
      <c r="XF31" s="279"/>
      <c r="XG31" s="279"/>
      <c r="XH31" s="279"/>
      <c r="XI31" s="279"/>
      <c r="XJ31" s="279"/>
      <c r="XK31" s="279"/>
      <c r="XL31" s="279"/>
      <c r="XM31" s="279"/>
      <c r="XN31" s="279"/>
      <c r="XO31" s="279"/>
      <c r="XP31" s="279"/>
      <c r="XQ31" s="279"/>
      <c r="XR31" s="279"/>
      <c r="XS31" s="279"/>
      <c r="XT31" s="279"/>
      <c r="XU31" s="279"/>
      <c r="XV31" s="279"/>
      <c r="XW31" s="279"/>
      <c r="XX31" s="279"/>
      <c r="XY31" s="279"/>
      <c r="XZ31" s="279"/>
      <c r="YA31" s="279"/>
      <c r="YB31" s="279"/>
      <c r="YC31" s="279"/>
      <c r="YD31" s="279"/>
      <c r="YE31" s="279"/>
      <c r="YF31" s="279"/>
      <c r="YG31" s="279"/>
      <c r="YH31" s="279"/>
      <c r="YI31" s="279"/>
      <c r="YJ31" s="279"/>
      <c r="YK31" s="279"/>
      <c r="YL31" s="279"/>
      <c r="YM31" s="279"/>
      <c r="YN31" s="279"/>
      <c r="YO31" s="279"/>
      <c r="YP31" s="279"/>
      <c r="YQ31" s="279"/>
      <c r="YR31" s="279"/>
      <c r="YS31" s="279"/>
      <c r="YT31" s="279"/>
      <c r="YU31" s="279"/>
      <c r="YV31" s="279"/>
      <c r="YW31" s="279"/>
      <c r="YX31" s="279"/>
      <c r="YY31" s="279"/>
      <c r="YZ31" s="279"/>
      <c r="ZA31" s="279"/>
      <c r="ZB31" s="279"/>
      <c r="ZC31" s="279"/>
      <c r="ZD31" s="279"/>
      <c r="ZE31" s="279"/>
      <c r="ZF31" s="279"/>
      <c r="ZG31" s="279"/>
      <c r="ZH31" s="279"/>
      <c r="ZI31" s="279"/>
      <c r="ZJ31" s="279"/>
      <c r="ZK31" s="279"/>
      <c r="ZL31" s="279"/>
      <c r="ZM31" s="279"/>
      <c r="ZN31" s="279"/>
      <c r="ZO31" s="279"/>
      <c r="ZP31" s="279"/>
      <c r="ZQ31" s="279"/>
      <c r="ZR31" s="279"/>
      <c r="ZS31" s="279"/>
      <c r="ZT31" s="279"/>
      <c r="ZU31" s="279"/>
      <c r="ZV31" s="279"/>
      <c r="ZW31" s="279"/>
      <c r="ZX31" s="279"/>
      <c r="ZY31" s="279"/>
      <c r="ZZ31" s="279"/>
      <c r="AAA31" s="279"/>
      <c r="AAB31" s="279"/>
      <c r="AAC31" s="279"/>
      <c r="AAD31" s="279"/>
      <c r="AAE31" s="279"/>
      <c r="AAF31" s="279"/>
      <c r="AAG31" s="279"/>
      <c r="AAH31" s="279"/>
      <c r="AAI31" s="279"/>
      <c r="AAJ31" s="279"/>
      <c r="AAK31" s="279"/>
      <c r="AAL31" s="279"/>
      <c r="AAM31" s="279"/>
      <c r="AAN31" s="279"/>
      <c r="AAO31" s="279"/>
      <c r="AAP31" s="279"/>
      <c r="AAQ31" s="279"/>
      <c r="AAR31" s="279"/>
      <c r="AAS31" s="279"/>
      <c r="AAT31" s="279"/>
      <c r="AAU31" s="279"/>
      <c r="AAV31" s="279"/>
      <c r="AAW31" s="279"/>
      <c r="AAX31" s="279"/>
      <c r="AAY31" s="279"/>
      <c r="AAZ31" s="279"/>
      <c r="ABA31" s="279"/>
      <c r="ABB31" s="279"/>
      <c r="ABC31" s="279"/>
      <c r="ABD31" s="279"/>
      <c r="ABE31" s="279"/>
      <c r="ABF31" s="279"/>
      <c r="ABG31" s="279"/>
      <c r="ABH31" s="279"/>
      <c r="ABI31" s="279"/>
      <c r="ABJ31" s="279"/>
      <c r="ABK31" s="279"/>
      <c r="ABL31" s="279"/>
      <c r="ABM31" s="279"/>
      <c r="ABN31" s="279"/>
      <c r="ABO31" s="279"/>
      <c r="ABP31" s="279"/>
      <c r="ABQ31" s="279"/>
      <c r="ABR31" s="279"/>
      <c r="ABS31" s="279"/>
      <c r="ABT31" s="279"/>
      <c r="ABU31" s="279"/>
      <c r="ABV31" s="279"/>
      <c r="ABW31" s="279"/>
      <c r="ABX31" s="279"/>
      <c r="ABY31" s="279"/>
      <c r="ABZ31" s="279"/>
      <c r="ACA31" s="279"/>
      <c r="ACB31" s="279"/>
      <c r="ACC31" s="279"/>
      <c r="ACD31" s="279"/>
      <c r="ACE31" s="279"/>
      <c r="ACF31" s="279"/>
      <c r="ACG31" s="279"/>
      <c r="ACH31" s="279"/>
      <c r="ACI31" s="279"/>
      <c r="ACJ31" s="279"/>
      <c r="ACK31" s="279"/>
      <c r="ACL31" s="279"/>
      <c r="ACM31" s="279"/>
      <c r="ACN31" s="279"/>
      <c r="ACO31" s="279"/>
      <c r="ACP31" s="279"/>
      <c r="ACQ31" s="279"/>
      <c r="ACR31" s="279"/>
      <c r="ACS31" s="279"/>
      <c r="ACT31" s="279"/>
      <c r="ACU31" s="279"/>
      <c r="ACV31" s="279"/>
      <c r="ACW31" s="279"/>
      <c r="ACX31" s="279"/>
      <c r="ACY31" s="279"/>
      <c r="ACZ31" s="279"/>
      <c r="ADA31" s="279"/>
      <c r="ADB31" s="279"/>
      <c r="ADC31" s="279"/>
      <c r="ADD31" s="279"/>
      <c r="ADE31" s="279"/>
      <c r="ADF31" s="279"/>
      <c r="ADG31" s="279"/>
      <c r="ADH31" s="279"/>
      <c r="ADI31" s="279"/>
      <c r="ADJ31" s="279"/>
      <c r="ADK31" s="279"/>
      <c r="ADL31" s="279"/>
      <c r="ADM31" s="279"/>
      <c r="ADN31" s="279"/>
      <c r="ADO31" s="279"/>
      <c r="ADP31" s="279"/>
      <c r="ADQ31" s="279"/>
      <c r="ADR31" s="279"/>
      <c r="ADS31" s="279"/>
      <c r="ADT31" s="279"/>
      <c r="ADU31" s="279"/>
      <c r="ADV31" s="279"/>
      <c r="ADW31" s="279"/>
      <c r="ADX31" s="279"/>
      <c r="ADY31" s="279"/>
      <c r="ADZ31" s="279"/>
      <c r="AEA31" s="279"/>
      <c r="AEB31" s="279"/>
      <c r="AEC31" s="279"/>
      <c r="AED31" s="279"/>
      <c r="AEE31" s="279"/>
      <c r="AEF31" s="279"/>
      <c r="AEG31" s="279"/>
      <c r="AEH31" s="279"/>
      <c r="AEI31" s="279"/>
      <c r="AEJ31" s="279"/>
      <c r="AEK31" s="279"/>
      <c r="AEL31" s="279"/>
      <c r="AEM31" s="279"/>
      <c r="AEN31" s="279"/>
      <c r="AEO31" s="279"/>
      <c r="AEP31" s="279"/>
      <c r="AEQ31" s="279"/>
      <c r="AER31" s="279"/>
      <c r="AES31" s="279"/>
      <c r="AET31" s="279"/>
      <c r="AEU31" s="279"/>
      <c r="AEV31" s="279"/>
      <c r="AEW31" s="279"/>
      <c r="AEX31" s="279"/>
      <c r="AEY31" s="279"/>
      <c r="AEZ31" s="279"/>
      <c r="AFA31" s="279"/>
      <c r="AFB31" s="279"/>
      <c r="AFC31" s="279"/>
      <c r="AFD31" s="279"/>
      <c r="AFE31" s="279"/>
      <c r="AFF31" s="279"/>
      <c r="AFG31" s="279"/>
      <c r="AFH31" s="279"/>
      <c r="AFI31" s="279"/>
      <c r="AFJ31" s="279"/>
      <c r="AFK31" s="279"/>
      <c r="AFL31" s="279"/>
      <c r="AFM31" s="279"/>
      <c r="AFN31" s="279"/>
      <c r="AFO31" s="279"/>
      <c r="AFP31" s="279"/>
      <c r="AFQ31" s="279"/>
      <c r="AFR31" s="279"/>
      <c r="AFS31" s="279"/>
      <c r="AFT31" s="279"/>
      <c r="AFU31" s="279"/>
      <c r="AFV31" s="279"/>
      <c r="AFW31" s="279"/>
      <c r="AFX31" s="279"/>
      <c r="AFY31" s="279"/>
      <c r="AFZ31" s="279"/>
      <c r="AGA31" s="279"/>
      <c r="AGB31" s="279"/>
      <c r="AGC31" s="279"/>
      <c r="AGD31" s="279"/>
      <c r="AGE31" s="279"/>
      <c r="AGF31" s="279"/>
      <c r="AGG31" s="279"/>
      <c r="AGH31" s="279"/>
      <c r="AGI31" s="279"/>
      <c r="AGJ31" s="279"/>
      <c r="AGK31" s="279"/>
      <c r="AGL31" s="279"/>
      <c r="AGM31" s="279"/>
      <c r="AGN31" s="279"/>
      <c r="AGO31" s="279"/>
      <c r="AGP31" s="279"/>
      <c r="AGQ31" s="279"/>
      <c r="AGR31" s="279"/>
      <c r="AGS31" s="279"/>
      <c r="AGT31" s="279"/>
      <c r="AGU31" s="279"/>
      <c r="AGV31" s="279"/>
      <c r="AGW31" s="279"/>
      <c r="AGX31" s="279"/>
      <c r="AGY31" s="279"/>
      <c r="AGZ31" s="279"/>
      <c r="AHA31" s="279"/>
      <c r="AHB31" s="279"/>
      <c r="AHC31" s="279"/>
      <c r="AHD31" s="279"/>
      <c r="AHE31" s="279"/>
      <c r="AHF31" s="279"/>
      <c r="AHG31" s="279"/>
      <c r="AHH31" s="279"/>
      <c r="AHI31" s="279"/>
      <c r="AHJ31" s="279"/>
      <c r="AHK31" s="279"/>
      <c r="AHL31" s="279"/>
      <c r="AHM31" s="279"/>
      <c r="AHN31" s="279"/>
      <c r="AHO31" s="279"/>
      <c r="AHP31" s="279"/>
      <c r="AHQ31" s="279"/>
      <c r="AHR31" s="279"/>
      <c r="AHS31" s="279"/>
      <c r="AHT31" s="279"/>
      <c r="AHU31" s="279"/>
      <c r="AHV31" s="279"/>
      <c r="AHW31" s="279"/>
      <c r="AHX31" s="279"/>
      <c r="AHY31" s="279"/>
      <c r="AHZ31" s="279"/>
      <c r="AIA31" s="279"/>
      <c r="AIB31" s="279"/>
      <c r="AIC31" s="279"/>
      <c r="AID31" s="279"/>
      <c r="AIE31" s="279"/>
      <c r="AIF31" s="279"/>
      <c r="AIG31" s="279"/>
      <c r="AIH31" s="279"/>
      <c r="AII31" s="279"/>
      <c r="AIJ31" s="279"/>
      <c r="AIK31" s="279"/>
      <c r="AIL31" s="279"/>
      <c r="AIM31" s="279"/>
      <c r="AIN31" s="279"/>
      <c r="AIO31" s="279"/>
      <c r="AIP31" s="279"/>
      <c r="AIQ31" s="279"/>
      <c r="AIR31" s="279"/>
      <c r="AIS31" s="279"/>
      <c r="AIT31" s="279"/>
      <c r="AIU31" s="279"/>
      <c r="AIV31" s="279"/>
      <c r="AIW31" s="279"/>
      <c r="AIX31" s="279"/>
      <c r="AIY31" s="279"/>
      <c r="AIZ31" s="279"/>
      <c r="AJA31" s="279"/>
      <c r="AJB31" s="279"/>
      <c r="AJC31" s="279"/>
      <c r="AJD31" s="279"/>
      <c r="AJE31" s="279"/>
      <c r="AJF31" s="279"/>
      <c r="AJG31" s="279"/>
      <c r="AJH31" s="279"/>
      <c r="AJI31" s="279"/>
      <c r="AJJ31" s="279"/>
      <c r="AJK31" s="279"/>
      <c r="AJL31" s="279"/>
      <c r="AJM31" s="279"/>
      <c r="AJN31" s="279"/>
      <c r="AJO31" s="279"/>
      <c r="AJP31" s="279"/>
      <c r="AJQ31" s="279"/>
      <c r="AJR31" s="279"/>
      <c r="AJS31" s="279"/>
      <c r="AJT31" s="279"/>
      <c r="AJU31" s="279"/>
      <c r="AJV31" s="279"/>
      <c r="AJW31" s="279"/>
      <c r="AJX31" s="279"/>
      <c r="AJY31" s="279"/>
      <c r="AJZ31" s="279"/>
      <c r="AKA31" s="279"/>
      <c r="AKB31" s="279"/>
      <c r="AKC31" s="279"/>
      <c r="AKD31" s="279"/>
      <c r="AKE31" s="279"/>
      <c r="AKF31" s="279"/>
      <c r="AKG31" s="279"/>
      <c r="AKH31" s="279"/>
      <c r="AKI31" s="279"/>
      <c r="AKJ31" s="279"/>
      <c r="AKK31" s="279"/>
      <c r="AKL31" s="279"/>
      <c r="AKM31" s="279"/>
      <c r="AKN31" s="279"/>
      <c r="AKO31" s="279"/>
      <c r="AKP31" s="279"/>
      <c r="AKQ31" s="279"/>
      <c r="AKR31" s="279"/>
      <c r="AKS31" s="279"/>
      <c r="AKT31" s="279"/>
      <c r="AKU31" s="279"/>
      <c r="AKV31" s="279"/>
      <c r="AKW31" s="279"/>
      <c r="AKX31" s="279"/>
      <c r="AKY31" s="279"/>
      <c r="AKZ31" s="279"/>
      <c r="ALA31" s="279"/>
      <c r="ALB31" s="279"/>
      <c r="ALC31" s="279"/>
      <c r="ALD31" s="279"/>
      <c r="ALE31" s="279"/>
      <c r="ALF31" s="279"/>
      <c r="ALG31" s="279"/>
      <c r="ALH31" s="279"/>
      <c r="ALI31" s="279"/>
      <c r="ALJ31" s="279"/>
      <c r="ALK31" s="279"/>
      <c r="ALL31" s="279"/>
      <c r="ALM31" s="279"/>
      <c r="ALN31" s="279"/>
      <c r="ALO31" s="279"/>
      <c r="ALP31" s="279"/>
      <c r="ALQ31" s="279"/>
      <c r="ALR31" s="279"/>
      <c r="ALS31" s="279"/>
      <c r="ALT31" s="279"/>
      <c r="ALU31" s="279"/>
      <c r="ALV31" s="279"/>
      <c r="ALW31" s="279"/>
      <c r="ALX31" s="279"/>
      <c r="ALY31" s="279"/>
      <c r="ALZ31" s="279"/>
      <c r="AMA31" s="279"/>
      <c r="AMB31" s="279"/>
      <c r="AMC31" s="279"/>
      <c r="AMD31" s="279"/>
      <c r="AME31" s="279"/>
      <c r="AMF31" s="279"/>
      <c r="AMG31" s="279"/>
      <c r="AMH31" s="279"/>
      <c r="AMI31" s="279"/>
      <c r="AMJ31" s="279"/>
      <c r="AMK31" s="279"/>
      <c r="AML31" s="279"/>
      <c r="AMM31" s="279"/>
      <c r="AMN31" s="279"/>
      <c r="AMO31" s="279"/>
      <c r="AMP31" s="279"/>
      <c r="AMQ31" s="279"/>
      <c r="AMR31" s="279"/>
      <c r="AMS31" s="279"/>
      <c r="AMT31" s="279"/>
      <c r="AMU31" s="279"/>
      <c r="AMV31" s="279"/>
      <c r="AMW31" s="279"/>
      <c r="AMX31" s="279"/>
      <c r="AMY31" s="279"/>
      <c r="AMZ31" s="279"/>
      <c r="ANA31" s="279"/>
      <c r="ANB31" s="279"/>
      <c r="ANC31" s="279"/>
      <c r="AND31" s="279"/>
      <c r="ANE31" s="279"/>
      <c r="ANF31" s="279"/>
      <c r="ANG31" s="279"/>
      <c r="ANH31" s="279"/>
      <c r="ANI31" s="279"/>
      <c r="ANJ31" s="279"/>
      <c r="ANK31" s="279"/>
      <c r="ANL31" s="279"/>
      <c r="ANM31" s="279"/>
      <c r="ANN31" s="279"/>
      <c r="ANO31" s="279"/>
      <c r="ANP31" s="279"/>
      <c r="ANQ31" s="279"/>
      <c r="ANR31" s="279"/>
      <c r="ANS31" s="279"/>
      <c r="ANT31" s="279"/>
      <c r="ANU31" s="279"/>
      <c r="ANV31" s="279"/>
      <c r="ANW31" s="279"/>
      <c r="ANX31" s="279"/>
      <c r="ANY31" s="279"/>
      <c r="ANZ31" s="279"/>
      <c r="AOA31" s="279"/>
      <c r="AOB31" s="279"/>
      <c r="AOC31" s="279"/>
      <c r="AOD31" s="279"/>
      <c r="AOE31" s="279"/>
      <c r="AOF31" s="279"/>
      <c r="AOG31" s="279"/>
      <c r="AOH31" s="279"/>
      <c r="AOI31" s="279"/>
      <c r="AOJ31" s="279"/>
      <c r="AOK31" s="279"/>
      <c r="AOL31" s="279"/>
      <c r="AOM31" s="279"/>
      <c r="AON31" s="279"/>
      <c r="AOO31" s="279"/>
      <c r="AOP31" s="279"/>
      <c r="AOQ31" s="279"/>
      <c r="AOR31" s="279"/>
      <c r="AOS31" s="279"/>
      <c r="AOT31" s="279"/>
      <c r="AOU31" s="279"/>
      <c r="AOV31" s="279"/>
      <c r="AOW31" s="279"/>
      <c r="AOX31" s="279"/>
      <c r="AOY31" s="279"/>
      <c r="AOZ31" s="279"/>
      <c r="APA31" s="279"/>
      <c r="APB31" s="279"/>
      <c r="APC31" s="279"/>
      <c r="APD31" s="279"/>
      <c r="APE31" s="279"/>
      <c r="APF31" s="279"/>
      <c r="APG31" s="279"/>
      <c r="APH31" s="279"/>
      <c r="API31" s="279"/>
      <c r="APJ31" s="279"/>
      <c r="APK31" s="279"/>
      <c r="APL31" s="279"/>
      <c r="APM31" s="279"/>
      <c r="APN31" s="279"/>
      <c r="APO31" s="279"/>
      <c r="APP31" s="279"/>
      <c r="APQ31" s="279"/>
      <c r="APR31" s="279"/>
      <c r="APS31" s="279"/>
      <c r="APT31" s="279"/>
      <c r="APU31" s="279"/>
      <c r="APV31" s="279"/>
      <c r="APW31" s="279"/>
      <c r="APX31" s="279"/>
      <c r="APY31" s="279"/>
      <c r="APZ31" s="279"/>
      <c r="AQA31" s="279"/>
      <c r="AQB31" s="279"/>
      <c r="AQC31" s="279"/>
      <c r="AQD31" s="279"/>
      <c r="AQE31" s="279"/>
      <c r="AQF31" s="279"/>
      <c r="AQG31" s="279"/>
      <c r="AQH31" s="279"/>
      <c r="AQI31" s="279"/>
      <c r="AQJ31" s="279"/>
      <c r="AQK31" s="279"/>
      <c r="AQL31" s="279"/>
      <c r="AQM31" s="279"/>
      <c r="AQN31" s="279"/>
      <c r="AQO31" s="279"/>
      <c r="AQP31" s="279"/>
      <c r="AQQ31" s="279"/>
      <c r="AQR31" s="279"/>
      <c r="AQS31" s="279"/>
      <c r="AQT31" s="279"/>
      <c r="AQU31" s="279"/>
      <c r="AQV31" s="279"/>
      <c r="AQW31" s="279"/>
      <c r="AQX31" s="279"/>
      <c r="AQY31" s="279"/>
      <c r="AQZ31" s="279"/>
      <c r="ARA31" s="279"/>
      <c r="ARB31" s="279"/>
      <c r="ARC31" s="279"/>
      <c r="ARD31" s="279"/>
      <c r="ARE31" s="279"/>
      <c r="ARF31" s="279"/>
      <c r="ARG31" s="279"/>
      <c r="ARH31" s="279"/>
      <c r="ARI31" s="279"/>
      <c r="ARJ31" s="279"/>
      <c r="ARK31" s="279"/>
      <c r="ARL31" s="279"/>
      <c r="ARM31" s="279"/>
      <c r="ARN31" s="279"/>
      <c r="ARO31" s="279"/>
      <c r="ARP31" s="279"/>
      <c r="ARQ31" s="279"/>
      <c r="ARR31" s="279"/>
      <c r="ARS31" s="279"/>
      <c r="ART31" s="279"/>
      <c r="ARU31" s="279"/>
      <c r="ARV31" s="279"/>
      <c r="ARW31" s="279"/>
      <c r="ARX31" s="279"/>
      <c r="ARY31" s="279"/>
      <c r="ARZ31" s="279"/>
      <c r="ASA31" s="279"/>
      <c r="ASB31" s="279"/>
      <c r="ASC31" s="279"/>
      <c r="ASD31" s="279"/>
      <c r="ASE31" s="279"/>
      <c r="ASF31" s="279"/>
      <c r="ASG31" s="279"/>
      <c r="ASH31" s="279"/>
      <c r="ASI31" s="279"/>
      <c r="ASJ31" s="279"/>
      <c r="ASK31" s="279"/>
      <c r="ASL31" s="279"/>
      <c r="ASM31" s="279"/>
      <c r="ASN31" s="279"/>
      <c r="ASO31" s="279"/>
      <c r="ASP31" s="279"/>
      <c r="ASQ31" s="279"/>
      <c r="ASR31" s="279"/>
      <c r="ASS31" s="279"/>
      <c r="AST31" s="279"/>
      <c r="ASU31" s="279"/>
      <c r="ASV31" s="279"/>
      <c r="ASW31" s="279"/>
      <c r="ASX31" s="279"/>
      <c r="ASY31" s="279"/>
      <c r="ASZ31" s="279"/>
      <c r="ATA31" s="279"/>
      <c r="ATB31" s="279"/>
      <c r="ATC31" s="279"/>
      <c r="ATD31" s="279"/>
      <c r="ATE31" s="279"/>
      <c r="ATF31" s="279"/>
      <c r="ATG31" s="279"/>
      <c r="ATH31" s="279"/>
      <c r="ATI31" s="279"/>
      <c r="ATJ31" s="279"/>
      <c r="ATK31" s="279"/>
      <c r="ATL31" s="279"/>
      <c r="ATM31" s="279"/>
      <c r="ATN31" s="279"/>
      <c r="ATO31" s="279"/>
      <c r="ATP31" s="279"/>
      <c r="ATQ31" s="279"/>
      <c r="ATR31" s="279"/>
      <c r="ATS31" s="279"/>
      <c r="ATT31" s="279"/>
      <c r="ATU31" s="279"/>
      <c r="ATV31" s="279"/>
      <c r="ATW31" s="279"/>
      <c r="ATX31" s="279"/>
      <c r="ATY31" s="279"/>
      <c r="ATZ31" s="279"/>
      <c r="AUA31" s="279"/>
      <c r="AUB31" s="279"/>
      <c r="AUC31" s="279"/>
      <c r="AUD31" s="279"/>
      <c r="AUE31" s="279"/>
      <c r="AUF31" s="279"/>
      <c r="AUG31" s="279"/>
      <c r="AUH31" s="279"/>
      <c r="AUI31" s="279"/>
      <c r="AUJ31" s="279"/>
      <c r="AUK31" s="279"/>
      <c r="AUL31" s="279"/>
      <c r="AUM31" s="279"/>
      <c r="AUN31" s="279"/>
      <c r="AUO31" s="279"/>
      <c r="AUP31" s="279"/>
      <c r="AUQ31" s="279"/>
      <c r="AUR31" s="279"/>
      <c r="AUS31" s="279"/>
      <c r="AUT31" s="279"/>
      <c r="AUU31" s="279"/>
      <c r="AUV31" s="279"/>
      <c r="AUW31" s="279"/>
      <c r="AUX31" s="279"/>
      <c r="AUY31" s="279"/>
      <c r="AUZ31" s="279"/>
      <c r="AVA31" s="279"/>
      <c r="AVB31" s="279"/>
      <c r="AVC31" s="279"/>
      <c r="AVD31" s="279"/>
      <c r="AVE31" s="279"/>
      <c r="AVF31" s="279"/>
      <c r="AVG31" s="279"/>
      <c r="AVH31" s="279"/>
      <c r="AVI31" s="279"/>
      <c r="AVJ31" s="279"/>
      <c r="AVK31" s="279"/>
      <c r="AVL31" s="279"/>
      <c r="AVM31" s="279"/>
      <c r="AVN31" s="279"/>
      <c r="AVO31" s="279"/>
      <c r="AVP31" s="279"/>
      <c r="AVQ31" s="279"/>
      <c r="AVR31" s="279"/>
      <c r="AVS31" s="279"/>
      <c r="AVT31" s="279"/>
      <c r="AVU31" s="279"/>
      <c r="AVV31" s="279"/>
      <c r="AVW31" s="279"/>
      <c r="AVX31" s="279"/>
      <c r="AVY31" s="279"/>
      <c r="AVZ31" s="279"/>
      <c r="AWA31" s="279"/>
      <c r="AWB31" s="279"/>
      <c r="AWC31" s="279"/>
      <c r="AWD31" s="279"/>
      <c r="AWE31" s="279"/>
      <c r="AWF31" s="279"/>
      <c r="AWG31" s="279"/>
      <c r="AWH31" s="279"/>
      <c r="AWI31" s="279"/>
      <c r="AWJ31" s="279"/>
      <c r="AWK31" s="279"/>
      <c r="AWL31" s="279"/>
      <c r="AWM31" s="279"/>
      <c r="AWN31" s="279"/>
      <c r="AWO31" s="279"/>
      <c r="AWP31" s="279"/>
      <c r="AWQ31" s="279"/>
      <c r="AWR31" s="279"/>
      <c r="AWS31" s="279"/>
      <c r="AWT31" s="279"/>
      <c r="AWU31" s="279"/>
      <c r="AWV31" s="279"/>
      <c r="AWW31" s="279"/>
      <c r="AWX31" s="279"/>
      <c r="AWY31" s="279"/>
      <c r="AWZ31" s="279"/>
      <c r="AXA31" s="279"/>
      <c r="AXB31" s="279"/>
      <c r="AXC31" s="279"/>
      <c r="AXD31" s="279"/>
      <c r="AXE31" s="279"/>
      <c r="AXF31" s="279"/>
      <c r="AXG31" s="279"/>
      <c r="AXH31" s="279"/>
      <c r="AXI31" s="279"/>
      <c r="AXJ31" s="279"/>
      <c r="AXK31" s="279"/>
      <c r="AXL31" s="279"/>
      <c r="AXM31" s="279"/>
      <c r="AXN31" s="279"/>
      <c r="AXO31" s="279"/>
      <c r="AXP31" s="279"/>
      <c r="AXQ31" s="279"/>
      <c r="AXR31" s="279"/>
      <c r="AXS31" s="279"/>
      <c r="AXT31" s="279"/>
      <c r="AXU31" s="279"/>
      <c r="AXV31" s="279"/>
      <c r="AXW31" s="279"/>
      <c r="AXX31" s="279"/>
      <c r="AXY31" s="279"/>
      <c r="AXZ31" s="279"/>
      <c r="AYA31" s="279"/>
      <c r="AYB31" s="279"/>
      <c r="AYC31" s="279"/>
      <c r="AYD31" s="279"/>
      <c r="AYE31" s="279"/>
      <c r="AYF31" s="279"/>
      <c r="AYG31" s="279"/>
      <c r="AYH31" s="279"/>
      <c r="AYI31" s="279"/>
      <c r="AYJ31" s="279"/>
      <c r="AYK31" s="279"/>
      <c r="AYL31" s="279"/>
      <c r="AYM31" s="279"/>
      <c r="AYN31" s="279"/>
      <c r="AYO31" s="279"/>
      <c r="AYP31" s="279"/>
      <c r="AYQ31" s="279"/>
      <c r="AYR31" s="279"/>
      <c r="AYS31" s="279"/>
      <c r="AYT31" s="279"/>
      <c r="AYU31" s="279"/>
      <c r="AYV31" s="279"/>
      <c r="AYW31" s="279"/>
      <c r="AYX31" s="279"/>
      <c r="AYY31" s="279"/>
      <c r="AYZ31" s="279"/>
      <c r="AZA31" s="279"/>
      <c r="AZB31" s="279"/>
      <c r="AZC31" s="279"/>
      <c r="AZD31" s="279"/>
      <c r="AZE31" s="279"/>
      <c r="AZF31" s="279"/>
      <c r="AZG31" s="279"/>
      <c r="AZH31" s="279"/>
      <c r="AZI31" s="279"/>
      <c r="AZJ31" s="279"/>
      <c r="AZK31" s="279"/>
      <c r="AZL31" s="279"/>
      <c r="AZM31" s="279"/>
      <c r="AZN31" s="279"/>
      <c r="AZO31" s="279"/>
      <c r="AZP31" s="279"/>
      <c r="AZQ31" s="279"/>
      <c r="AZR31" s="279"/>
      <c r="AZS31" s="279"/>
      <c r="AZT31" s="279"/>
      <c r="AZU31" s="279"/>
      <c r="AZV31" s="279"/>
      <c r="AZW31" s="279"/>
      <c r="AZX31" s="279"/>
      <c r="AZY31" s="279"/>
      <c r="AZZ31" s="279"/>
      <c r="BAA31" s="279"/>
      <c r="BAB31" s="279"/>
      <c r="BAC31" s="279"/>
      <c r="BAD31" s="279"/>
      <c r="BAE31" s="279"/>
      <c r="BAF31" s="279"/>
      <c r="BAG31" s="279"/>
      <c r="BAH31" s="279"/>
      <c r="BAI31" s="279"/>
      <c r="BAJ31" s="279"/>
      <c r="BAK31" s="279"/>
      <c r="BAL31" s="279"/>
      <c r="BAM31" s="279"/>
      <c r="BAN31" s="279"/>
      <c r="BAO31" s="279"/>
      <c r="BAP31" s="279"/>
      <c r="BAQ31" s="279"/>
      <c r="BAR31" s="279"/>
      <c r="BAS31" s="279"/>
      <c r="BAT31" s="279"/>
      <c r="BAU31" s="279"/>
      <c r="BAV31" s="279"/>
      <c r="BAW31" s="279"/>
      <c r="BAX31" s="279"/>
      <c r="BAY31" s="279"/>
      <c r="BAZ31" s="279"/>
      <c r="BBA31" s="279"/>
      <c r="BBB31" s="279"/>
      <c r="BBC31" s="279"/>
      <c r="BBD31" s="279"/>
      <c r="BBE31" s="279"/>
      <c r="BBF31" s="279"/>
      <c r="BBG31" s="279"/>
      <c r="BBH31" s="279"/>
      <c r="BBI31" s="279"/>
      <c r="BBJ31" s="279"/>
      <c r="BBK31" s="279"/>
      <c r="BBL31" s="279"/>
      <c r="BBM31" s="279"/>
      <c r="BBN31" s="279"/>
      <c r="BBO31" s="279"/>
      <c r="BBP31" s="279"/>
      <c r="BBQ31" s="279"/>
      <c r="BBR31" s="279"/>
      <c r="BBS31" s="279"/>
      <c r="BBT31" s="279"/>
      <c r="BBU31" s="279"/>
      <c r="BBV31" s="279"/>
      <c r="BBW31" s="279"/>
      <c r="BBX31" s="279"/>
      <c r="BBY31" s="279"/>
      <c r="BBZ31" s="279"/>
      <c r="BCA31" s="279"/>
      <c r="BCB31" s="279"/>
      <c r="BCC31" s="279"/>
      <c r="BCD31" s="279"/>
      <c r="BCE31" s="279"/>
      <c r="BCF31" s="279"/>
      <c r="BCG31" s="279"/>
      <c r="BCH31" s="279"/>
      <c r="BCI31" s="279"/>
      <c r="BCJ31" s="279"/>
      <c r="BCK31" s="279"/>
      <c r="BCL31" s="279"/>
      <c r="BCM31" s="279"/>
      <c r="BCN31" s="279"/>
      <c r="BCO31" s="279"/>
      <c r="BCP31" s="279"/>
      <c r="BCQ31" s="279"/>
      <c r="BCR31" s="279"/>
      <c r="BCS31" s="279"/>
      <c r="BCT31" s="279"/>
      <c r="BCU31" s="279"/>
      <c r="BCV31" s="279"/>
      <c r="BCW31" s="279"/>
      <c r="BCX31" s="279"/>
      <c r="BCY31" s="279"/>
      <c r="BCZ31" s="279"/>
      <c r="BDA31" s="279"/>
      <c r="BDB31" s="279"/>
      <c r="BDC31" s="279"/>
      <c r="BDD31" s="279"/>
      <c r="BDE31" s="279"/>
      <c r="BDF31" s="279"/>
      <c r="BDG31" s="279"/>
      <c r="BDH31" s="279"/>
      <c r="BDI31" s="279"/>
      <c r="BDJ31" s="279"/>
      <c r="BDK31" s="279"/>
      <c r="BDL31" s="279"/>
      <c r="BDM31" s="279"/>
      <c r="BDN31" s="279"/>
      <c r="BDO31" s="279"/>
      <c r="BDP31" s="279"/>
      <c r="BDQ31" s="279"/>
      <c r="BDR31" s="279"/>
      <c r="BDS31" s="279"/>
      <c r="BDT31" s="279"/>
      <c r="BDU31" s="279"/>
      <c r="BDV31" s="279"/>
      <c r="BDW31" s="279"/>
      <c r="BDX31" s="279"/>
      <c r="BDY31" s="279"/>
      <c r="BDZ31" s="279"/>
      <c r="BEA31" s="279"/>
      <c r="BEB31" s="279"/>
      <c r="BEC31" s="279"/>
      <c r="BED31" s="279"/>
      <c r="BEE31" s="279"/>
      <c r="BEF31" s="279"/>
      <c r="BEG31" s="279"/>
      <c r="BEH31" s="279"/>
      <c r="BEI31" s="279"/>
      <c r="BEJ31" s="279"/>
      <c r="BEK31" s="279"/>
      <c r="BEL31" s="279"/>
      <c r="BEM31" s="279"/>
      <c r="BEN31" s="279"/>
      <c r="BEO31" s="279"/>
      <c r="BEP31" s="279"/>
      <c r="BEQ31" s="279"/>
      <c r="BER31" s="279"/>
      <c r="BES31" s="279"/>
      <c r="BET31" s="279"/>
      <c r="BEU31" s="279"/>
      <c r="BEV31" s="279"/>
      <c r="BEW31" s="279"/>
      <c r="BEX31" s="279"/>
      <c r="BEY31" s="279"/>
      <c r="BEZ31" s="279"/>
      <c r="BFA31" s="279"/>
      <c r="BFB31" s="279"/>
      <c r="BFC31" s="279"/>
      <c r="BFD31" s="279"/>
      <c r="BFE31" s="279"/>
      <c r="BFF31" s="279"/>
      <c r="BFG31" s="279"/>
      <c r="BFH31" s="279"/>
      <c r="BFI31" s="279"/>
      <c r="BFJ31" s="279"/>
      <c r="BFK31" s="279"/>
      <c r="BFL31" s="279"/>
      <c r="BFM31" s="279"/>
      <c r="BFN31" s="279"/>
      <c r="BFO31" s="279"/>
      <c r="BFP31" s="279"/>
      <c r="BFQ31" s="279"/>
      <c r="BFR31" s="279"/>
      <c r="BFS31" s="279"/>
      <c r="BFT31" s="279"/>
      <c r="BFU31" s="279"/>
      <c r="BFV31" s="279"/>
      <c r="BFW31" s="279"/>
      <c r="BFX31" s="279"/>
      <c r="BFY31" s="279"/>
      <c r="BFZ31" s="279"/>
      <c r="BGA31" s="279"/>
      <c r="BGB31" s="279"/>
      <c r="BGC31" s="279"/>
      <c r="BGD31" s="279"/>
      <c r="BGE31" s="279"/>
      <c r="BGF31" s="279"/>
      <c r="BGG31" s="279"/>
      <c r="BGH31" s="279"/>
      <c r="BGI31" s="279"/>
      <c r="BGJ31" s="279"/>
      <c r="BGK31" s="279"/>
      <c r="BGL31" s="279"/>
      <c r="BGM31" s="279"/>
      <c r="BGN31" s="279"/>
      <c r="BGO31" s="279"/>
      <c r="BGP31" s="279"/>
      <c r="BGQ31" s="279"/>
      <c r="BGR31" s="279"/>
      <c r="BGS31" s="279"/>
      <c r="BGT31" s="279"/>
      <c r="BGU31" s="279"/>
      <c r="BGV31" s="279"/>
      <c r="BGW31" s="279"/>
      <c r="BGX31" s="279"/>
      <c r="BGY31" s="279"/>
      <c r="BGZ31" s="279"/>
      <c r="BHA31" s="279"/>
      <c r="BHB31" s="279"/>
      <c r="BHC31" s="279"/>
      <c r="BHD31" s="279"/>
      <c r="BHE31" s="279"/>
      <c r="BHF31" s="279"/>
      <c r="BHG31" s="279"/>
      <c r="BHH31" s="279"/>
      <c r="BHI31" s="279"/>
      <c r="BHJ31" s="279"/>
      <c r="BHK31" s="279"/>
      <c r="BHL31" s="279"/>
      <c r="BHM31" s="279"/>
      <c r="BHN31" s="279"/>
      <c r="BHO31" s="279"/>
      <c r="BHP31" s="279"/>
      <c r="BHQ31" s="279"/>
      <c r="BHR31" s="279"/>
      <c r="BHS31" s="279"/>
      <c r="BHT31" s="279"/>
      <c r="BHU31" s="279"/>
      <c r="BHV31" s="279"/>
      <c r="BHW31" s="279"/>
      <c r="BHX31" s="279"/>
      <c r="BHY31" s="279"/>
      <c r="BHZ31" s="279"/>
      <c r="BIA31" s="279"/>
      <c r="BIB31" s="279"/>
      <c r="BIC31" s="279"/>
      <c r="BID31" s="279"/>
      <c r="BIE31" s="279"/>
      <c r="BIF31" s="279"/>
      <c r="BIG31" s="279"/>
      <c r="BIH31" s="279"/>
      <c r="BII31" s="279"/>
      <c r="BIJ31" s="279"/>
      <c r="BIK31" s="279"/>
      <c r="BIL31" s="279"/>
      <c r="BIM31" s="279"/>
      <c r="BIN31" s="279"/>
      <c r="BIO31" s="279"/>
      <c r="BIP31" s="279"/>
      <c r="BIQ31" s="279"/>
      <c r="BIR31" s="279"/>
      <c r="BIS31" s="279"/>
      <c r="BIT31" s="279"/>
      <c r="BIU31" s="279"/>
      <c r="BIV31" s="279"/>
      <c r="BIW31" s="279"/>
      <c r="BIX31" s="279"/>
      <c r="BIY31" s="279"/>
      <c r="BIZ31" s="279"/>
      <c r="BJA31" s="279"/>
      <c r="BJB31" s="279"/>
      <c r="BJC31" s="279"/>
      <c r="BJD31" s="279"/>
      <c r="BJE31" s="279"/>
      <c r="BJF31" s="279"/>
      <c r="BJG31" s="279"/>
      <c r="BJH31" s="279"/>
      <c r="BJI31" s="279"/>
      <c r="BJJ31" s="279"/>
      <c r="BJK31" s="279"/>
      <c r="BJL31" s="279"/>
      <c r="BJM31" s="279"/>
      <c r="BJN31" s="279"/>
      <c r="BJO31" s="279"/>
      <c r="BJP31" s="279"/>
      <c r="BJQ31" s="279"/>
      <c r="BJR31" s="279"/>
      <c r="BJS31" s="279"/>
      <c r="BJT31" s="279"/>
      <c r="BJU31" s="279"/>
      <c r="BJV31" s="279"/>
      <c r="BJW31" s="279"/>
      <c r="BJX31" s="279"/>
      <c r="BJY31" s="279"/>
      <c r="BJZ31" s="279"/>
      <c r="BKA31" s="279"/>
      <c r="BKB31" s="279"/>
      <c r="BKC31" s="279"/>
      <c r="BKD31" s="279"/>
      <c r="BKE31" s="279"/>
      <c r="BKF31" s="279"/>
      <c r="BKG31" s="279"/>
      <c r="BKH31" s="279"/>
      <c r="BKI31" s="279"/>
      <c r="BKJ31" s="279"/>
      <c r="BKK31" s="279"/>
      <c r="BKL31" s="279"/>
      <c r="BKM31" s="279"/>
      <c r="BKN31" s="279"/>
      <c r="BKO31" s="279"/>
      <c r="BKP31" s="279"/>
      <c r="BKQ31" s="279"/>
      <c r="BKR31" s="279"/>
      <c r="BKS31" s="279"/>
      <c r="BKT31" s="279"/>
      <c r="BKU31" s="279"/>
      <c r="BKV31" s="279"/>
      <c r="BKW31" s="279"/>
      <c r="BKX31" s="279"/>
      <c r="BKY31" s="279"/>
      <c r="BKZ31" s="279"/>
      <c r="BLA31" s="279"/>
      <c r="BLB31" s="279"/>
      <c r="BLC31" s="279"/>
      <c r="BLD31" s="279"/>
      <c r="BLE31" s="279"/>
      <c r="BLF31" s="279"/>
      <c r="BLG31" s="279"/>
      <c r="BLH31" s="279"/>
      <c r="BLI31" s="279"/>
      <c r="BLJ31" s="279"/>
      <c r="BLK31" s="279"/>
      <c r="BLL31" s="279"/>
      <c r="BLM31" s="279"/>
      <c r="BLN31" s="279"/>
      <c r="BLO31" s="279"/>
      <c r="BLP31" s="279"/>
      <c r="BLQ31" s="279"/>
      <c r="BLR31" s="279"/>
      <c r="BLS31" s="279"/>
      <c r="BLT31" s="279"/>
      <c r="BLU31" s="279"/>
      <c r="BLV31" s="279"/>
      <c r="BLW31" s="279"/>
      <c r="BLX31" s="279"/>
      <c r="BLY31" s="279"/>
      <c r="BLZ31" s="279"/>
      <c r="BMA31" s="279"/>
      <c r="BMB31" s="279"/>
      <c r="BMC31" s="279"/>
      <c r="BMD31" s="279"/>
      <c r="BME31" s="279"/>
      <c r="BMF31" s="279"/>
      <c r="BMG31" s="279"/>
      <c r="BMH31" s="279"/>
      <c r="BMI31" s="279"/>
      <c r="BMJ31" s="279"/>
      <c r="BMK31" s="279"/>
      <c r="BML31" s="279"/>
      <c r="BMM31" s="279"/>
      <c r="BMN31" s="279"/>
      <c r="BMO31" s="279"/>
      <c r="BMP31" s="279"/>
      <c r="BMQ31" s="279"/>
      <c r="BMR31" s="279"/>
      <c r="BMS31" s="279"/>
      <c r="BMT31" s="279"/>
      <c r="BMU31" s="279"/>
      <c r="BMV31" s="279"/>
      <c r="BMW31" s="279"/>
      <c r="BMX31" s="279"/>
      <c r="BMY31" s="279"/>
      <c r="BMZ31" s="279"/>
      <c r="BNA31" s="279"/>
      <c r="BNB31" s="279"/>
      <c r="BNC31" s="279"/>
      <c r="BND31" s="279"/>
      <c r="BNE31" s="279"/>
      <c r="BNF31" s="279"/>
      <c r="BNG31" s="279"/>
      <c r="BNH31" s="279"/>
      <c r="BNI31" s="279"/>
      <c r="BNJ31" s="279"/>
      <c r="BNK31" s="279"/>
      <c r="BNL31" s="279"/>
      <c r="BNM31" s="279"/>
      <c r="BNN31" s="279"/>
      <c r="BNO31" s="279"/>
      <c r="BNP31" s="279"/>
      <c r="BNQ31" s="279"/>
      <c r="BNR31" s="279"/>
      <c r="BNS31" s="279"/>
      <c r="BNT31" s="279"/>
      <c r="BNU31" s="279"/>
      <c r="BNV31" s="279"/>
      <c r="BNW31" s="279"/>
      <c r="BNX31" s="279"/>
      <c r="BNY31" s="279"/>
      <c r="BNZ31" s="279"/>
      <c r="BOA31" s="279"/>
      <c r="BOB31" s="279"/>
      <c r="BOC31" s="279"/>
      <c r="BOD31" s="279"/>
      <c r="BOE31" s="279"/>
      <c r="BOF31" s="279"/>
      <c r="BOG31" s="279"/>
      <c r="BOH31" s="279"/>
      <c r="BOI31" s="279"/>
      <c r="BOJ31" s="279"/>
      <c r="BOK31" s="279"/>
      <c r="BOL31" s="279"/>
      <c r="BOM31" s="279"/>
      <c r="BON31" s="279"/>
      <c r="BOO31" s="279"/>
      <c r="BOP31" s="279"/>
      <c r="BOQ31" s="279"/>
      <c r="BOR31" s="279"/>
      <c r="BOS31" s="279"/>
      <c r="BOT31" s="279"/>
      <c r="BOU31" s="279"/>
      <c r="BOV31" s="279"/>
      <c r="BOW31" s="279"/>
      <c r="BOX31" s="279"/>
      <c r="BOY31" s="279"/>
      <c r="BOZ31" s="279"/>
      <c r="BPA31" s="279"/>
      <c r="BPB31" s="279"/>
      <c r="BPC31" s="279"/>
      <c r="BPD31" s="279"/>
      <c r="BPE31" s="279"/>
      <c r="BPF31" s="279"/>
      <c r="BPG31" s="279"/>
      <c r="BPH31" s="279"/>
      <c r="BPI31" s="279"/>
      <c r="BPJ31" s="279"/>
      <c r="BPK31" s="279"/>
      <c r="BPL31" s="279"/>
      <c r="BPM31" s="279"/>
      <c r="BPN31" s="279"/>
      <c r="BPO31" s="279"/>
      <c r="BPP31" s="279"/>
      <c r="BPQ31" s="279"/>
      <c r="BPR31" s="279"/>
      <c r="BPS31" s="279"/>
      <c r="BPT31" s="279"/>
      <c r="BPU31" s="279"/>
      <c r="BPV31" s="279"/>
      <c r="BPW31" s="279"/>
      <c r="BPX31" s="279"/>
      <c r="BPY31" s="279"/>
      <c r="BPZ31" s="279"/>
      <c r="BQA31" s="279"/>
      <c r="BQB31" s="279"/>
      <c r="BQC31" s="279"/>
      <c r="BQD31" s="279"/>
      <c r="BQE31" s="279"/>
      <c r="BQF31" s="279"/>
      <c r="BQG31" s="279"/>
      <c r="BQH31" s="279"/>
      <c r="BQI31" s="279"/>
      <c r="BQJ31" s="279"/>
      <c r="BQK31" s="279"/>
      <c r="BQL31" s="279"/>
      <c r="BQM31" s="279"/>
      <c r="BQN31" s="279"/>
      <c r="BQO31" s="279"/>
      <c r="BQP31" s="279"/>
      <c r="BQQ31" s="279"/>
      <c r="BQR31" s="279"/>
      <c r="BQS31" s="279"/>
      <c r="BQT31" s="279"/>
      <c r="BQU31" s="279"/>
      <c r="BQV31" s="279"/>
      <c r="BQW31" s="279"/>
      <c r="BQX31" s="279"/>
      <c r="BQY31" s="279"/>
      <c r="BQZ31" s="279"/>
      <c r="BRA31" s="279"/>
      <c r="BRB31" s="279"/>
      <c r="BRC31" s="279"/>
      <c r="BRD31" s="279"/>
      <c r="BRE31" s="279"/>
      <c r="BRF31" s="279"/>
      <c r="BRG31" s="279"/>
      <c r="BRH31" s="279"/>
      <c r="BRI31" s="279"/>
      <c r="BRJ31" s="279"/>
      <c r="BRK31" s="279"/>
      <c r="BRL31" s="279"/>
      <c r="BRM31" s="279"/>
      <c r="BRN31" s="279"/>
      <c r="BRO31" s="279"/>
      <c r="BRP31" s="279"/>
      <c r="BRQ31" s="279"/>
      <c r="BRR31" s="279"/>
      <c r="BRS31" s="279"/>
      <c r="BRT31" s="279"/>
      <c r="BRU31" s="279"/>
      <c r="BRV31" s="279"/>
      <c r="BRW31" s="279"/>
      <c r="BRX31" s="279"/>
      <c r="BRY31" s="279"/>
      <c r="BRZ31" s="279"/>
      <c r="BSA31" s="279"/>
      <c r="BSB31" s="279"/>
      <c r="BSC31" s="279"/>
      <c r="BSD31" s="279"/>
      <c r="BSE31" s="279"/>
      <c r="BSF31" s="279"/>
      <c r="BSG31" s="279"/>
      <c r="BSH31" s="279"/>
      <c r="BSI31" s="279"/>
      <c r="BSJ31" s="279"/>
      <c r="BSK31" s="279"/>
      <c r="BSL31" s="279"/>
      <c r="BSM31" s="279"/>
      <c r="BSN31" s="279"/>
      <c r="BSO31" s="279"/>
      <c r="BSP31" s="279"/>
      <c r="BSQ31" s="279"/>
      <c r="BSR31" s="279"/>
      <c r="BSS31" s="279"/>
      <c r="BST31" s="279"/>
      <c r="BSU31" s="279"/>
      <c r="BSV31" s="279"/>
      <c r="BSW31" s="279"/>
      <c r="BSX31" s="279"/>
      <c r="BSY31" s="279"/>
      <c r="BSZ31" s="279"/>
      <c r="BTA31" s="279"/>
      <c r="BTB31" s="279"/>
      <c r="BTC31" s="279"/>
      <c r="BTD31" s="279"/>
      <c r="BTE31" s="279"/>
      <c r="BTF31" s="279"/>
      <c r="BTG31" s="279"/>
      <c r="BTH31" s="279"/>
      <c r="BTI31" s="279"/>
      <c r="BTJ31" s="279"/>
      <c r="BTK31" s="279"/>
      <c r="BTL31" s="279"/>
      <c r="BTM31" s="279"/>
      <c r="BTN31" s="279"/>
      <c r="BTO31" s="279"/>
      <c r="BTP31" s="279"/>
      <c r="BTQ31" s="279"/>
      <c r="BTR31" s="279"/>
      <c r="BTS31" s="279"/>
      <c r="BTT31" s="279"/>
      <c r="BTU31" s="279"/>
      <c r="BTV31" s="279"/>
      <c r="BTW31" s="279"/>
      <c r="BTX31" s="279"/>
      <c r="BTY31" s="279"/>
      <c r="BTZ31" s="279"/>
      <c r="BUA31" s="279"/>
      <c r="BUB31" s="279"/>
      <c r="BUC31" s="279"/>
      <c r="BUD31" s="279"/>
      <c r="BUE31" s="279"/>
      <c r="BUF31" s="279"/>
      <c r="BUG31" s="279"/>
      <c r="BUH31" s="279"/>
      <c r="BUI31" s="279"/>
      <c r="BUJ31" s="279"/>
      <c r="BUK31" s="279"/>
      <c r="BUL31" s="279"/>
      <c r="BUM31" s="279"/>
      <c r="BUN31" s="279"/>
      <c r="BUO31" s="279"/>
      <c r="BUP31" s="279"/>
      <c r="BUQ31" s="279"/>
      <c r="BUR31" s="279"/>
      <c r="BUS31" s="279"/>
      <c r="BUT31" s="279"/>
      <c r="BUU31" s="279"/>
      <c r="BUV31" s="279"/>
      <c r="BUW31" s="279"/>
      <c r="BUX31" s="279"/>
      <c r="BUY31" s="279"/>
      <c r="BUZ31" s="279"/>
      <c r="BVA31" s="279"/>
      <c r="BVB31" s="279"/>
      <c r="BVC31" s="279"/>
      <c r="BVD31" s="279"/>
      <c r="BVE31" s="279"/>
      <c r="BVF31" s="279"/>
      <c r="BVG31" s="279"/>
      <c r="BVH31" s="279"/>
      <c r="BVI31" s="279"/>
      <c r="BVJ31" s="279"/>
      <c r="BVK31" s="279"/>
      <c r="BVL31" s="279"/>
      <c r="BVM31" s="279"/>
      <c r="BVN31" s="279"/>
      <c r="BVO31" s="279"/>
      <c r="BVP31" s="279"/>
      <c r="BVQ31" s="279"/>
      <c r="BVR31" s="279"/>
      <c r="BVS31" s="279"/>
      <c r="BVT31" s="279"/>
      <c r="BVU31" s="279"/>
      <c r="BVV31" s="279"/>
      <c r="BVW31" s="279"/>
      <c r="BVX31" s="279"/>
      <c r="BVY31" s="279"/>
      <c r="BVZ31" s="279"/>
      <c r="BWA31" s="279"/>
      <c r="BWB31" s="279"/>
      <c r="BWC31" s="279"/>
      <c r="BWD31" s="279"/>
      <c r="BWE31" s="279"/>
      <c r="BWF31" s="279"/>
      <c r="BWG31" s="279"/>
      <c r="BWH31" s="279"/>
      <c r="BWI31" s="279"/>
      <c r="BWJ31" s="279"/>
      <c r="BWK31" s="279"/>
      <c r="BWL31" s="279"/>
      <c r="BWM31" s="279"/>
      <c r="BWN31" s="279"/>
      <c r="BWO31" s="279"/>
      <c r="BWP31" s="279"/>
      <c r="BWQ31" s="279"/>
      <c r="BWR31" s="279"/>
      <c r="BWS31" s="279"/>
      <c r="BWT31" s="279"/>
      <c r="BWU31" s="279"/>
      <c r="BWV31" s="279"/>
      <c r="BWW31" s="279"/>
      <c r="BWX31" s="279"/>
      <c r="BWY31" s="279"/>
      <c r="BWZ31" s="279"/>
      <c r="BXA31" s="279"/>
      <c r="BXB31" s="279"/>
      <c r="BXC31" s="279"/>
      <c r="BXD31" s="279"/>
      <c r="BXE31" s="279"/>
      <c r="BXF31" s="279"/>
      <c r="BXG31" s="279"/>
      <c r="BXH31" s="279"/>
      <c r="BXI31" s="279"/>
      <c r="BXJ31" s="279"/>
      <c r="BXK31" s="279"/>
      <c r="BXL31" s="279"/>
      <c r="BXM31" s="279"/>
      <c r="BXN31" s="279"/>
      <c r="BXO31" s="279"/>
      <c r="BXP31" s="279"/>
      <c r="BXQ31" s="279"/>
      <c r="BXR31" s="279"/>
      <c r="BXS31" s="279"/>
      <c r="BXT31" s="279"/>
      <c r="BXU31" s="279"/>
      <c r="BXV31" s="279"/>
      <c r="BXW31" s="279"/>
      <c r="BXX31" s="279"/>
      <c r="BXY31" s="279"/>
      <c r="BXZ31" s="279"/>
      <c r="BYA31" s="279"/>
      <c r="BYB31" s="279"/>
      <c r="BYC31" s="279"/>
      <c r="BYD31" s="279"/>
      <c r="BYE31" s="279"/>
      <c r="BYF31" s="279"/>
      <c r="BYG31" s="279"/>
      <c r="BYH31" s="279"/>
      <c r="BYI31" s="279"/>
      <c r="BYJ31" s="279"/>
      <c r="BYK31" s="279"/>
      <c r="BYL31" s="279"/>
      <c r="BYM31" s="279"/>
      <c r="BYN31" s="279"/>
      <c r="BYO31" s="279"/>
      <c r="BYP31" s="279"/>
      <c r="BYQ31" s="279"/>
    </row>
    <row r="32" spans="1:2019" s="571" customFormat="1" ht="15" hidden="1" customHeight="1" thickBot="1" x14ac:dyDescent="0.3">
      <c r="A32" s="564"/>
      <c r="B32" s="564"/>
      <c r="C32" s="564"/>
      <c r="D32" s="564"/>
      <c r="E32" s="564"/>
      <c r="F32" s="564"/>
      <c r="G32" s="564"/>
      <c r="H32" s="584"/>
      <c r="I32" s="569"/>
      <c r="J32" s="584"/>
      <c r="K32" s="567"/>
      <c r="L32" s="567"/>
      <c r="M32" s="567"/>
      <c r="N32" s="564"/>
      <c r="O32" s="569"/>
      <c r="P32" s="569"/>
      <c r="Q32" s="570"/>
      <c r="R32" s="570"/>
      <c r="S32" s="570"/>
      <c r="T32" s="570"/>
      <c r="U32" s="570"/>
      <c r="V32" s="570"/>
      <c r="W32" s="570"/>
      <c r="X32" s="570"/>
      <c r="Y32" s="570"/>
      <c r="Z32" s="570"/>
      <c r="AA32" s="570"/>
      <c r="AB32" s="564"/>
      <c r="AC32" s="564"/>
      <c r="AD32" s="564"/>
      <c r="AE32" s="564"/>
      <c r="AF32" s="564"/>
      <c r="AG32" s="564"/>
      <c r="AH32" s="629"/>
      <c r="AI32" s="564"/>
      <c r="AJ32" s="564"/>
      <c r="AK32" s="570"/>
      <c r="AL32" s="564"/>
      <c r="AM32" s="564"/>
      <c r="AN32" s="592"/>
      <c r="AO32" s="629"/>
      <c r="AP32" s="564"/>
      <c r="AQ32" s="564"/>
      <c r="AR32" s="570"/>
      <c r="AS32" s="570"/>
      <c r="AT32" s="570"/>
      <c r="AU32" s="570"/>
      <c r="AV32" s="570"/>
      <c r="AW32" s="570"/>
      <c r="AX32" s="570"/>
      <c r="AY32" s="570"/>
      <c r="AZ32" s="570"/>
      <c r="BA32" s="570"/>
      <c r="BB32" s="570"/>
      <c r="BC32" s="570"/>
      <c r="BD32" s="570"/>
      <c r="BE32" s="570"/>
      <c r="BF32" s="570"/>
      <c r="BG32" s="570"/>
      <c r="BH32" s="570"/>
      <c r="BI32" s="570"/>
      <c r="BJ32" s="570"/>
      <c r="BK32" s="570"/>
      <c r="BL32" s="570"/>
      <c r="BM32" s="570"/>
      <c r="BN32" s="570"/>
      <c r="BO32" s="570"/>
      <c r="BP32" s="570"/>
      <c r="BQ32" s="570"/>
      <c r="BR32" s="570"/>
      <c r="BS32" s="570"/>
      <c r="BT32" s="570"/>
      <c r="BU32" s="570"/>
      <c r="BV32" s="570"/>
      <c r="BW32" s="570"/>
      <c r="BX32" s="570"/>
      <c r="BY32" s="570"/>
      <c r="BZ32" s="570"/>
      <c r="CA32" s="570"/>
      <c r="CB32" s="570"/>
      <c r="CC32" s="570"/>
      <c r="CD32" s="570"/>
      <c r="CE32" s="570"/>
      <c r="CF32" s="570"/>
      <c r="CG32" s="570"/>
      <c r="CH32" s="570"/>
      <c r="CI32" s="570"/>
      <c r="CJ32" s="570"/>
      <c r="CK32" s="570"/>
      <c r="CL32" s="570"/>
      <c r="CM32" s="570"/>
      <c r="CN32" s="570"/>
      <c r="CO32" s="570"/>
      <c r="CP32" s="570"/>
      <c r="CQ32" s="570"/>
      <c r="CR32" s="570"/>
      <c r="CS32" s="570"/>
      <c r="CT32" s="570"/>
      <c r="CU32" s="570"/>
      <c r="CV32" s="570"/>
      <c r="CW32" s="570"/>
      <c r="CX32" s="570"/>
      <c r="CY32" s="570"/>
      <c r="CZ32" s="570"/>
      <c r="DA32" s="570"/>
      <c r="DB32" s="570"/>
      <c r="DC32" s="570"/>
      <c r="DD32" s="570"/>
      <c r="DE32" s="570"/>
      <c r="DF32" s="570"/>
      <c r="DG32" s="570"/>
      <c r="DH32" s="570"/>
      <c r="DI32" s="570"/>
      <c r="DJ32" s="570"/>
      <c r="DK32" s="570"/>
      <c r="DL32" s="570"/>
      <c r="DM32" s="570"/>
      <c r="DN32" s="570"/>
      <c r="DO32" s="570"/>
      <c r="DP32" s="570"/>
      <c r="DQ32" s="570"/>
      <c r="DR32" s="570"/>
      <c r="DS32" s="570"/>
      <c r="DT32" s="570"/>
      <c r="DU32" s="570"/>
      <c r="DV32" s="570"/>
      <c r="DW32" s="570"/>
      <c r="DX32" s="570"/>
      <c r="DY32" s="570"/>
      <c r="DZ32" s="570"/>
      <c r="EA32" s="570"/>
      <c r="EB32" s="570"/>
      <c r="EC32" s="570"/>
      <c r="ED32" s="570"/>
      <c r="EE32" s="570"/>
      <c r="EF32" s="570"/>
      <c r="EG32" s="570"/>
      <c r="EH32" s="570"/>
      <c r="EI32" s="570"/>
      <c r="EJ32" s="570"/>
      <c r="EK32" s="570"/>
      <c r="EL32" s="570"/>
      <c r="EM32" s="570"/>
      <c r="EN32" s="570"/>
      <c r="EO32" s="570"/>
      <c r="EP32" s="570"/>
      <c r="EQ32" s="570"/>
      <c r="ER32" s="570"/>
      <c r="ES32" s="570"/>
      <c r="ET32" s="570"/>
      <c r="EU32" s="570"/>
      <c r="EV32" s="570"/>
      <c r="EW32" s="570"/>
      <c r="EX32" s="570"/>
      <c r="EY32" s="570"/>
      <c r="EZ32" s="570"/>
      <c r="FA32" s="570"/>
      <c r="FB32" s="570"/>
      <c r="FC32" s="570"/>
      <c r="FD32" s="570"/>
      <c r="FE32" s="570"/>
      <c r="FF32" s="570"/>
      <c r="FG32" s="570"/>
      <c r="FH32" s="570"/>
      <c r="FI32" s="570"/>
      <c r="FJ32" s="570"/>
      <c r="FK32" s="570"/>
      <c r="FL32" s="570"/>
      <c r="FM32" s="570"/>
      <c r="FN32" s="570"/>
      <c r="FO32" s="570"/>
      <c r="FP32" s="570"/>
      <c r="FQ32" s="570"/>
      <c r="FR32" s="570"/>
      <c r="FS32" s="570"/>
      <c r="FT32" s="570"/>
      <c r="FU32" s="570"/>
      <c r="FV32" s="570"/>
      <c r="FW32" s="570"/>
      <c r="FX32" s="570"/>
      <c r="FY32" s="570"/>
      <c r="FZ32" s="570"/>
      <c r="GA32" s="570"/>
      <c r="GB32" s="570"/>
      <c r="GC32" s="570"/>
      <c r="GD32" s="570"/>
      <c r="GE32" s="570"/>
      <c r="GF32" s="570"/>
      <c r="GG32" s="570"/>
      <c r="GH32" s="570"/>
      <c r="GI32" s="570"/>
      <c r="GJ32" s="570"/>
      <c r="GK32" s="570"/>
      <c r="GL32" s="570"/>
      <c r="GM32" s="570"/>
      <c r="GN32" s="570"/>
      <c r="GO32" s="570"/>
      <c r="GP32" s="570"/>
      <c r="GQ32" s="570"/>
      <c r="GR32" s="570"/>
      <c r="GS32" s="570"/>
      <c r="GT32" s="570"/>
      <c r="GU32" s="570"/>
      <c r="GV32" s="570"/>
      <c r="GW32" s="570"/>
      <c r="GX32" s="570"/>
      <c r="GY32" s="570"/>
      <c r="GZ32" s="570"/>
      <c r="HA32" s="570"/>
      <c r="HB32" s="570"/>
      <c r="HC32" s="570"/>
      <c r="HD32" s="570"/>
      <c r="HE32" s="570"/>
      <c r="HF32" s="570"/>
      <c r="HG32" s="570"/>
      <c r="HH32" s="570"/>
      <c r="HI32" s="570"/>
      <c r="HJ32" s="570"/>
      <c r="HK32" s="570"/>
      <c r="HL32" s="570"/>
      <c r="HM32" s="570"/>
      <c r="HN32" s="570"/>
      <c r="HO32" s="570"/>
      <c r="HP32" s="570"/>
      <c r="HQ32" s="570"/>
      <c r="HR32" s="570"/>
      <c r="HS32" s="570"/>
      <c r="HT32" s="570"/>
      <c r="HU32" s="570"/>
      <c r="HV32" s="570"/>
      <c r="HW32" s="570"/>
      <c r="HX32" s="570"/>
      <c r="HY32" s="570"/>
      <c r="HZ32" s="570"/>
      <c r="IA32" s="570"/>
      <c r="IB32" s="570"/>
      <c r="IC32" s="570"/>
      <c r="ID32" s="570"/>
      <c r="IE32" s="570"/>
      <c r="IF32" s="570"/>
      <c r="IG32" s="570"/>
      <c r="IH32" s="570"/>
      <c r="II32" s="570"/>
      <c r="IJ32" s="570"/>
      <c r="IK32" s="570"/>
      <c r="IL32" s="570"/>
      <c r="IM32" s="570"/>
      <c r="IN32" s="570"/>
      <c r="IO32" s="570"/>
      <c r="IP32" s="570"/>
      <c r="IQ32" s="570"/>
      <c r="IR32" s="570"/>
      <c r="IS32" s="570"/>
      <c r="IT32" s="570"/>
      <c r="IU32" s="570"/>
      <c r="IV32" s="570"/>
      <c r="IW32" s="570"/>
      <c r="IX32" s="570"/>
      <c r="IY32" s="570"/>
      <c r="IZ32" s="570"/>
      <c r="JA32" s="570"/>
      <c r="JB32" s="570"/>
      <c r="JC32" s="570"/>
      <c r="JD32" s="570"/>
      <c r="JE32" s="570"/>
      <c r="JF32" s="570"/>
      <c r="JG32" s="570"/>
      <c r="JH32" s="570"/>
      <c r="JI32" s="570"/>
      <c r="JJ32" s="570"/>
      <c r="JK32" s="570"/>
      <c r="JL32" s="570"/>
      <c r="JM32" s="570"/>
      <c r="JN32" s="570"/>
      <c r="JO32" s="570"/>
      <c r="JP32" s="570"/>
      <c r="JQ32" s="570"/>
      <c r="JR32" s="570"/>
      <c r="JS32" s="570"/>
      <c r="JT32" s="570"/>
      <c r="JU32" s="570"/>
      <c r="JV32" s="570"/>
      <c r="JW32" s="570"/>
      <c r="JX32" s="570"/>
      <c r="JY32" s="570"/>
      <c r="JZ32" s="570"/>
      <c r="KA32" s="570"/>
      <c r="KB32" s="570"/>
      <c r="KC32" s="570"/>
      <c r="KD32" s="570"/>
      <c r="KE32" s="570"/>
      <c r="KF32" s="570"/>
      <c r="KG32" s="570"/>
      <c r="KH32" s="570"/>
      <c r="KI32" s="570"/>
      <c r="KJ32" s="570"/>
      <c r="KK32" s="570"/>
      <c r="KL32" s="570"/>
      <c r="KM32" s="570"/>
      <c r="KN32" s="570"/>
      <c r="KO32" s="570"/>
      <c r="KP32" s="570"/>
      <c r="KQ32" s="570"/>
      <c r="KR32" s="570"/>
      <c r="KS32" s="570"/>
      <c r="KT32" s="570"/>
      <c r="KU32" s="570"/>
      <c r="KV32" s="570"/>
      <c r="KW32" s="570"/>
      <c r="KX32" s="570"/>
      <c r="KY32" s="570"/>
      <c r="KZ32" s="570"/>
      <c r="LA32" s="570"/>
      <c r="LB32" s="570"/>
      <c r="LC32" s="570"/>
      <c r="LD32" s="570"/>
      <c r="LE32" s="570"/>
      <c r="LF32" s="570"/>
      <c r="LG32" s="570"/>
      <c r="LH32" s="570"/>
      <c r="LI32" s="570"/>
      <c r="LJ32" s="570"/>
      <c r="LK32" s="570"/>
      <c r="LL32" s="570"/>
      <c r="LM32" s="570"/>
      <c r="LN32" s="570"/>
      <c r="LO32" s="570"/>
      <c r="LP32" s="570"/>
      <c r="LQ32" s="570"/>
      <c r="LR32" s="570"/>
      <c r="LS32" s="570"/>
      <c r="LT32" s="570"/>
      <c r="LU32" s="570"/>
      <c r="LV32" s="570"/>
      <c r="LW32" s="570"/>
      <c r="LX32" s="570"/>
      <c r="LY32" s="570"/>
      <c r="LZ32" s="570"/>
      <c r="MA32" s="570"/>
      <c r="MB32" s="570"/>
      <c r="MC32" s="570"/>
      <c r="MD32" s="570"/>
      <c r="ME32" s="570"/>
      <c r="MF32" s="570"/>
      <c r="MG32" s="570"/>
      <c r="MH32" s="570"/>
      <c r="MI32" s="570"/>
      <c r="MJ32" s="570"/>
      <c r="MK32" s="570"/>
      <c r="ML32" s="570"/>
      <c r="MM32" s="570"/>
      <c r="MN32" s="570"/>
      <c r="MO32" s="570"/>
      <c r="MP32" s="570"/>
      <c r="MQ32" s="570"/>
      <c r="MR32" s="570"/>
      <c r="MS32" s="570"/>
      <c r="MT32" s="570"/>
      <c r="MU32" s="570"/>
      <c r="MV32" s="570"/>
      <c r="MW32" s="570"/>
      <c r="MX32" s="570"/>
      <c r="MY32" s="570"/>
      <c r="MZ32" s="570"/>
      <c r="NA32" s="570"/>
      <c r="NB32" s="570"/>
      <c r="NC32" s="570"/>
      <c r="ND32" s="570"/>
      <c r="NE32" s="570"/>
      <c r="NF32" s="570"/>
      <c r="NG32" s="570"/>
      <c r="NH32" s="570"/>
      <c r="NI32" s="570"/>
      <c r="NJ32" s="570"/>
      <c r="NK32" s="570"/>
      <c r="NL32" s="570"/>
      <c r="NM32" s="570"/>
      <c r="NN32" s="570"/>
      <c r="NO32" s="570"/>
      <c r="NP32" s="570"/>
      <c r="NQ32" s="570"/>
      <c r="NR32" s="570"/>
      <c r="NS32" s="570"/>
      <c r="NT32" s="570"/>
      <c r="NU32" s="570"/>
      <c r="NV32" s="570"/>
      <c r="NW32" s="570"/>
      <c r="NX32" s="570"/>
      <c r="NY32" s="570"/>
      <c r="NZ32" s="570"/>
      <c r="OA32" s="570"/>
      <c r="OB32" s="570"/>
      <c r="OC32" s="570"/>
      <c r="OD32" s="570"/>
      <c r="OE32" s="570"/>
      <c r="OF32" s="570"/>
      <c r="OG32" s="570"/>
      <c r="OH32" s="570"/>
      <c r="OI32" s="570"/>
      <c r="OJ32" s="570"/>
      <c r="OK32" s="570"/>
      <c r="OL32" s="570"/>
      <c r="OM32" s="570"/>
      <c r="ON32" s="570"/>
      <c r="OO32" s="570"/>
      <c r="OP32" s="570"/>
      <c r="OQ32" s="570"/>
      <c r="OR32" s="570"/>
      <c r="OS32" s="570"/>
      <c r="OT32" s="570"/>
      <c r="OU32" s="570"/>
      <c r="OV32" s="570"/>
      <c r="OW32" s="570"/>
      <c r="OX32" s="570"/>
      <c r="OY32" s="570"/>
      <c r="OZ32" s="570"/>
      <c r="PA32" s="570"/>
      <c r="PB32" s="570"/>
      <c r="PC32" s="570"/>
      <c r="PD32" s="570"/>
      <c r="PE32" s="570"/>
      <c r="PF32" s="570"/>
      <c r="PG32" s="570"/>
      <c r="PH32" s="570"/>
      <c r="PI32" s="570"/>
      <c r="PJ32" s="570"/>
      <c r="PK32" s="570"/>
      <c r="PL32" s="570"/>
      <c r="PM32" s="570"/>
      <c r="PN32" s="570"/>
      <c r="PO32" s="570"/>
      <c r="PP32" s="570"/>
      <c r="PQ32" s="570"/>
      <c r="PR32" s="570"/>
      <c r="PS32" s="570"/>
      <c r="PT32" s="570"/>
      <c r="PU32" s="570"/>
      <c r="PV32" s="570"/>
      <c r="PW32" s="570"/>
      <c r="PX32" s="570"/>
      <c r="PY32" s="570"/>
      <c r="PZ32" s="570"/>
      <c r="QA32" s="570"/>
      <c r="QB32" s="570"/>
      <c r="QC32" s="570"/>
      <c r="QD32" s="570"/>
      <c r="QE32" s="570"/>
      <c r="QF32" s="570"/>
      <c r="QG32" s="570"/>
      <c r="QH32" s="570"/>
      <c r="QI32" s="570"/>
      <c r="QJ32" s="570"/>
      <c r="QK32" s="570"/>
      <c r="QL32" s="570"/>
      <c r="QM32" s="570"/>
      <c r="QN32" s="570"/>
      <c r="QO32" s="570"/>
      <c r="QP32" s="570"/>
      <c r="QQ32" s="570"/>
      <c r="QR32" s="570"/>
      <c r="QS32" s="570"/>
      <c r="QT32" s="570"/>
      <c r="QU32" s="570"/>
      <c r="QV32" s="570"/>
      <c r="QW32" s="570"/>
      <c r="QX32" s="570"/>
      <c r="QY32" s="570"/>
      <c r="QZ32" s="570"/>
      <c r="RA32" s="570"/>
      <c r="RB32" s="570"/>
      <c r="RC32" s="570"/>
      <c r="RD32" s="570"/>
      <c r="RE32" s="570"/>
      <c r="RF32" s="570"/>
      <c r="RG32" s="570"/>
      <c r="RH32" s="570"/>
      <c r="RI32" s="570"/>
      <c r="RJ32" s="570"/>
      <c r="RK32" s="570"/>
      <c r="RL32" s="570"/>
      <c r="RM32" s="570"/>
      <c r="RN32" s="570"/>
      <c r="RO32" s="570"/>
      <c r="RP32" s="570"/>
      <c r="RQ32" s="570"/>
      <c r="RR32" s="570"/>
      <c r="RS32" s="570"/>
      <c r="RT32" s="570"/>
      <c r="RU32" s="570"/>
      <c r="RV32" s="570"/>
      <c r="RW32" s="570"/>
      <c r="RX32" s="570"/>
      <c r="RY32" s="570"/>
      <c r="RZ32" s="570"/>
      <c r="SA32" s="570"/>
      <c r="SB32" s="570"/>
      <c r="SC32" s="570"/>
      <c r="SD32" s="570"/>
      <c r="SE32" s="570"/>
      <c r="SF32" s="570"/>
      <c r="SG32" s="570"/>
      <c r="SH32" s="570"/>
      <c r="SI32" s="570"/>
      <c r="SJ32" s="570"/>
      <c r="SK32" s="570"/>
      <c r="SL32" s="570"/>
      <c r="SM32" s="570"/>
      <c r="SN32" s="570"/>
      <c r="SO32" s="570"/>
      <c r="SP32" s="570"/>
      <c r="SQ32" s="570"/>
      <c r="SR32" s="570"/>
      <c r="SS32" s="570"/>
      <c r="ST32" s="570"/>
      <c r="SU32" s="570"/>
      <c r="SV32" s="570"/>
      <c r="SW32" s="570"/>
      <c r="SX32" s="570"/>
      <c r="SY32" s="570"/>
      <c r="SZ32" s="570"/>
      <c r="TA32" s="570"/>
      <c r="TB32" s="570"/>
      <c r="TC32" s="570"/>
      <c r="TD32" s="570"/>
      <c r="TE32" s="570"/>
      <c r="TF32" s="570"/>
      <c r="TG32" s="570"/>
      <c r="TH32" s="570"/>
      <c r="TI32" s="570"/>
      <c r="TJ32" s="570"/>
      <c r="TK32" s="570"/>
      <c r="TL32" s="570"/>
      <c r="TM32" s="570"/>
      <c r="TN32" s="570"/>
      <c r="TO32" s="570"/>
      <c r="TP32" s="570"/>
      <c r="TQ32" s="570"/>
      <c r="TR32" s="570"/>
      <c r="TS32" s="570"/>
      <c r="TT32" s="570"/>
      <c r="TU32" s="570"/>
      <c r="TV32" s="570"/>
      <c r="TW32" s="570"/>
      <c r="TX32" s="570"/>
      <c r="TY32" s="570"/>
      <c r="TZ32" s="570"/>
      <c r="UA32" s="570"/>
      <c r="UB32" s="570"/>
      <c r="UC32" s="570"/>
      <c r="UD32" s="570"/>
      <c r="UE32" s="570"/>
      <c r="UF32" s="570"/>
      <c r="UG32" s="570"/>
      <c r="UH32" s="570"/>
      <c r="UI32" s="570"/>
      <c r="UJ32" s="570"/>
      <c r="UK32" s="570"/>
      <c r="UL32" s="570"/>
      <c r="UM32" s="570"/>
      <c r="UN32" s="570"/>
      <c r="UO32" s="570"/>
      <c r="UP32" s="570"/>
      <c r="UQ32" s="570"/>
      <c r="UR32" s="570"/>
      <c r="US32" s="570"/>
      <c r="UT32" s="570"/>
      <c r="UU32" s="570"/>
      <c r="UV32" s="570"/>
      <c r="UW32" s="570"/>
      <c r="UX32" s="570"/>
      <c r="UY32" s="570"/>
      <c r="UZ32" s="570"/>
      <c r="VA32" s="570"/>
      <c r="VB32" s="570"/>
      <c r="VC32" s="570"/>
      <c r="VD32" s="570"/>
      <c r="VE32" s="570"/>
      <c r="VF32" s="570"/>
      <c r="VG32" s="570"/>
      <c r="VH32" s="570"/>
      <c r="VI32" s="570"/>
      <c r="VJ32" s="570"/>
      <c r="VK32" s="570"/>
      <c r="VL32" s="570"/>
      <c r="VM32" s="570"/>
      <c r="VN32" s="570"/>
      <c r="VO32" s="570"/>
      <c r="VP32" s="570"/>
      <c r="VQ32" s="570"/>
      <c r="VR32" s="570"/>
      <c r="VS32" s="570"/>
      <c r="VT32" s="570"/>
      <c r="VU32" s="570"/>
      <c r="VV32" s="570"/>
      <c r="VW32" s="570"/>
      <c r="VX32" s="570"/>
      <c r="VY32" s="570"/>
      <c r="VZ32" s="570"/>
      <c r="WA32" s="570"/>
      <c r="WB32" s="570"/>
      <c r="WC32" s="570"/>
      <c r="WD32" s="570"/>
      <c r="WE32" s="570"/>
      <c r="WF32" s="570"/>
      <c r="WG32" s="570"/>
      <c r="WH32" s="570"/>
      <c r="WI32" s="570"/>
      <c r="WJ32" s="570"/>
      <c r="WK32" s="570"/>
      <c r="WL32" s="570"/>
      <c r="WM32" s="570"/>
      <c r="WN32" s="570"/>
      <c r="WO32" s="570"/>
      <c r="WP32" s="570"/>
      <c r="WQ32" s="570"/>
      <c r="WR32" s="570"/>
      <c r="WS32" s="570"/>
      <c r="WT32" s="570"/>
      <c r="WU32" s="570"/>
      <c r="WV32" s="570"/>
      <c r="WW32" s="570"/>
      <c r="WX32" s="570"/>
      <c r="WY32" s="570"/>
      <c r="WZ32" s="570"/>
      <c r="XA32" s="570"/>
      <c r="XB32" s="570"/>
      <c r="XC32" s="570"/>
      <c r="XD32" s="570"/>
      <c r="XE32" s="570"/>
      <c r="XF32" s="570"/>
      <c r="XG32" s="570"/>
      <c r="XH32" s="570"/>
      <c r="XI32" s="570"/>
      <c r="XJ32" s="570"/>
      <c r="XK32" s="570"/>
      <c r="XL32" s="570"/>
      <c r="XM32" s="570"/>
      <c r="XN32" s="570"/>
      <c r="XO32" s="570"/>
      <c r="XP32" s="570"/>
      <c r="XQ32" s="570"/>
      <c r="XR32" s="570"/>
      <c r="XS32" s="570"/>
      <c r="XT32" s="570"/>
      <c r="XU32" s="570"/>
      <c r="XV32" s="570"/>
      <c r="XW32" s="570"/>
      <c r="XX32" s="570"/>
      <c r="XY32" s="570"/>
      <c r="XZ32" s="570"/>
      <c r="YA32" s="570"/>
      <c r="YB32" s="570"/>
      <c r="YC32" s="570"/>
      <c r="YD32" s="570"/>
      <c r="YE32" s="570"/>
      <c r="YF32" s="570"/>
      <c r="YG32" s="570"/>
      <c r="YH32" s="570"/>
      <c r="YI32" s="570"/>
      <c r="YJ32" s="570"/>
      <c r="YK32" s="570"/>
      <c r="YL32" s="570"/>
      <c r="YM32" s="570"/>
      <c r="YN32" s="570"/>
      <c r="YO32" s="570"/>
      <c r="YP32" s="570"/>
      <c r="YQ32" s="570"/>
      <c r="YR32" s="570"/>
      <c r="YS32" s="570"/>
      <c r="YT32" s="570"/>
      <c r="YU32" s="570"/>
      <c r="YV32" s="570"/>
      <c r="YW32" s="570"/>
      <c r="YX32" s="570"/>
      <c r="YY32" s="570"/>
      <c r="YZ32" s="570"/>
      <c r="ZA32" s="570"/>
      <c r="ZB32" s="570"/>
      <c r="ZC32" s="570"/>
      <c r="ZD32" s="570"/>
      <c r="ZE32" s="570"/>
      <c r="ZF32" s="570"/>
      <c r="ZG32" s="570"/>
      <c r="ZH32" s="570"/>
      <c r="ZI32" s="570"/>
      <c r="ZJ32" s="570"/>
      <c r="ZK32" s="570"/>
      <c r="ZL32" s="570"/>
      <c r="ZM32" s="570"/>
      <c r="ZN32" s="570"/>
      <c r="ZO32" s="570"/>
      <c r="ZP32" s="570"/>
      <c r="ZQ32" s="570"/>
      <c r="ZR32" s="570"/>
      <c r="ZS32" s="570"/>
      <c r="ZT32" s="570"/>
      <c r="ZU32" s="570"/>
      <c r="ZV32" s="570"/>
      <c r="ZW32" s="570"/>
      <c r="ZX32" s="570"/>
      <c r="ZY32" s="570"/>
      <c r="ZZ32" s="570"/>
      <c r="AAA32" s="570"/>
      <c r="AAB32" s="570"/>
      <c r="AAC32" s="570"/>
      <c r="AAD32" s="570"/>
      <c r="AAE32" s="570"/>
      <c r="AAF32" s="570"/>
      <c r="AAG32" s="570"/>
      <c r="AAH32" s="570"/>
      <c r="AAI32" s="570"/>
      <c r="AAJ32" s="570"/>
      <c r="AAK32" s="570"/>
      <c r="AAL32" s="570"/>
      <c r="AAM32" s="570"/>
      <c r="AAN32" s="570"/>
      <c r="AAO32" s="570"/>
      <c r="AAP32" s="570"/>
      <c r="AAQ32" s="570"/>
      <c r="AAR32" s="570"/>
      <c r="AAS32" s="570"/>
      <c r="AAT32" s="570"/>
      <c r="AAU32" s="570"/>
      <c r="AAV32" s="570"/>
      <c r="AAW32" s="570"/>
      <c r="AAX32" s="570"/>
      <c r="AAY32" s="570"/>
      <c r="AAZ32" s="570"/>
      <c r="ABA32" s="570"/>
      <c r="ABB32" s="570"/>
      <c r="ABC32" s="570"/>
      <c r="ABD32" s="570"/>
      <c r="ABE32" s="570"/>
      <c r="ABF32" s="570"/>
      <c r="ABG32" s="570"/>
      <c r="ABH32" s="570"/>
      <c r="ABI32" s="570"/>
      <c r="ABJ32" s="570"/>
      <c r="ABK32" s="570"/>
      <c r="ABL32" s="570"/>
      <c r="ABM32" s="570"/>
      <c r="ABN32" s="570"/>
      <c r="ABO32" s="570"/>
      <c r="ABP32" s="570"/>
      <c r="ABQ32" s="570"/>
      <c r="ABR32" s="570"/>
      <c r="ABS32" s="570"/>
      <c r="ABT32" s="570"/>
      <c r="ABU32" s="570"/>
      <c r="ABV32" s="570"/>
      <c r="ABW32" s="570"/>
      <c r="ABX32" s="570"/>
      <c r="ABY32" s="570"/>
      <c r="ABZ32" s="570"/>
      <c r="ACA32" s="570"/>
      <c r="ACB32" s="570"/>
      <c r="ACC32" s="570"/>
      <c r="ACD32" s="570"/>
      <c r="ACE32" s="570"/>
      <c r="ACF32" s="570"/>
      <c r="ACG32" s="570"/>
      <c r="ACH32" s="570"/>
      <c r="ACI32" s="570"/>
      <c r="ACJ32" s="570"/>
      <c r="ACK32" s="570"/>
      <c r="ACL32" s="570"/>
      <c r="ACM32" s="570"/>
      <c r="ACN32" s="570"/>
      <c r="ACO32" s="570"/>
      <c r="ACP32" s="570"/>
      <c r="ACQ32" s="570"/>
      <c r="ACR32" s="570"/>
      <c r="ACS32" s="570"/>
      <c r="ACT32" s="570"/>
      <c r="ACU32" s="570"/>
      <c r="ACV32" s="570"/>
      <c r="ACW32" s="570"/>
      <c r="ACX32" s="570"/>
      <c r="ACY32" s="570"/>
      <c r="ACZ32" s="570"/>
      <c r="ADA32" s="570"/>
      <c r="ADB32" s="570"/>
      <c r="ADC32" s="570"/>
      <c r="ADD32" s="570"/>
      <c r="ADE32" s="570"/>
      <c r="ADF32" s="570"/>
      <c r="ADG32" s="570"/>
      <c r="ADH32" s="570"/>
      <c r="ADI32" s="570"/>
      <c r="ADJ32" s="570"/>
      <c r="ADK32" s="570"/>
      <c r="ADL32" s="570"/>
      <c r="ADM32" s="570"/>
      <c r="ADN32" s="570"/>
      <c r="ADO32" s="570"/>
      <c r="ADP32" s="570"/>
      <c r="ADQ32" s="570"/>
      <c r="ADR32" s="570"/>
      <c r="ADS32" s="570"/>
      <c r="ADT32" s="570"/>
      <c r="ADU32" s="570"/>
      <c r="ADV32" s="570"/>
      <c r="ADW32" s="570"/>
      <c r="ADX32" s="570"/>
      <c r="ADY32" s="570"/>
      <c r="ADZ32" s="570"/>
      <c r="AEA32" s="570"/>
      <c r="AEB32" s="570"/>
      <c r="AEC32" s="570"/>
      <c r="AED32" s="570"/>
      <c r="AEE32" s="570"/>
      <c r="AEF32" s="570"/>
      <c r="AEG32" s="570"/>
      <c r="AEH32" s="570"/>
      <c r="AEI32" s="570"/>
      <c r="AEJ32" s="570"/>
      <c r="AEK32" s="570"/>
      <c r="AEL32" s="570"/>
      <c r="AEM32" s="570"/>
      <c r="AEN32" s="570"/>
      <c r="AEO32" s="570"/>
      <c r="AEP32" s="570"/>
      <c r="AEQ32" s="570"/>
      <c r="AER32" s="570"/>
      <c r="AES32" s="570"/>
      <c r="AET32" s="570"/>
      <c r="AEU32" s="570"/>
      <c r="AEV32" s="570"/>
      <c r="AEW32" s="570"/>
      <c r="AEX32" s="570"/>
      <c r="AEY32" s="570"/>
      <c r="AEZ32" s="570"/>
      <c r="AFA32" s="570"/>
      <c r="AFB32" s="570"/>
      <c r="AFC32" s="570"/>
      <c r="AFD32" s="570"/>
      <c r="AFE32" s="570"/>
      <c r="AFF32" s="570"/>
      <c r="AFG32" s="570"/>
      <c r="AFH32" s="570"/>
      <c r="AFI32" s="570"/>
      <c r="AFJ32" s="570"/>
      <c r="AFK32" s="570"/>
      <c r="AFL32" s="570"/>
      <c r="AFM32" s="570"/>
      <c r="AFN32" s="570"/>
      <c r="AFO32" s="570"/>
      <c r="AFP32" s="570"/>
      <c r="AFQ32" s="570"/>
      <c r="AFR32" s="570"/>
      <c r="AFS32" s="570"/>
      <c r="AFT32" s="570"/>
      <c r="AFU32" s="570"/>
      <c r="AFV32" s="570"/>
      <c r="AFW32" s="570"/>
      <c r="AFX32" s="570"/>
      <c r="AFY32" s="570"/>
      <c r="AFZ32" s="570"/>
      <c r="AGA32" s="570"/>
      <c r="AGB32" s="570"/>
      <c r="AGC32" s="570"/>
      <c r="AGD32" s="570"/>
      <c r="AGE32" s="570"/>
      <c r="AGF32" s="570"/>
      <c r="AGG32" s="570"/>
      <c r="AGH32" s="570"/>
      <c r="AGI32" s="570"/>
      <c r="AGJ32" s="570"/>
      <c r="AGK32" s="570"/>
      <c r="AGL32" s="570"/>
      <c r="AGM32" s="570"/>
      <c r="AGN32" s="570"/>
      <c r="AGO32" s="570"/>
      <c r="AGP32" s="570"/>
      <c r="AGQ32" s="570"/>
      <c r="AGR32" s="570"/>
      <c r="AGS32" s="570"/>
      <c r="AGT32" s="570"/>
      <c r="AGU32" s="570"/>
      <c r="AGV32" s="570"/>
      <c r="AGW32" s="570"/>
      <c r="AGX32" s="570"/>
      <c r="AGY32" s="570"/>
      <c r="AGZ32" s="570"/>
      <c r="AHA32" s="570"/>
      <c r="AHB32" s="570"/>
      <c r="AHC32" s="570"/>
      <c r="AHD32" s="570"/>
      <c r="AHE32" s="570"/>
      <c r="AHF32" s="570"/>
      <c r="AHG32" s="570"/>
      <c r="AHH32" s="570"/>
      <c r="AHI32" s="570"/>
      <c r="AHJ32" s="570"/>
      <c r="AHK32" s="570"/>
      <c r="AHL32" s="570"/>
      <c r="AHM32" s="570"/>
      <c r="AHN32" s="570"/>
      <c r="AHO32" s="570"/>
      <c r="AHP32" s="570"/>
      <c r="AHQ32" s="570"/>
      <c r="AHR32" s="570"/>
      <c r="AHS32" s="570"/>
      <c r="AHT32" s="570"/>
      <c r="AHU32" s="570"/>
      <c r="AHV32" s="570"/>
      <c r="AHW32" s="570"/>
      <c r="AHX32" s="570"/>
      <c r="AHY32" s="570"/>
      <c r="AHZ32" s="570"/>
      <c r="AIA32" s="570"/>
      <c r="AIB32" s="570"/>
      <c r="AIC32" s="570"/>
      <c r="AID32" s="570"/>
      <c r="AIE32" s="570"/>
      <c r="AIF32" s="570"/>
      <c r="AIG32" s="570"/>
      <c r="AIH32" s="570"/>
      <c r="AII32" s="570"/>
      <c r="AIJ32" s="570"/>
      <c r="AIK32" s="570"/>
      <c r="AIL32" s="570"/>
      <c r="AIM32" s="570"/>
      <c r="AIN32" s="570"/>
      <c r="AIO32" s="570"/>
      <c r="AIP32" s="570"/>
      <c r="AIQ32" s="570"/>
      <c r="AIR32" s="570"/>
      <c r="AIS32" s="570"/>
      <c r="AIT32" s="570"/>
      <c r="AIU32" s="570"/>
      <c r="AIV32" s="570"/>
      <c r="AIW32" s="570"/>
      <c r="AIX32" s="570"/>
      <c r="AIY32" s="570"/>
      <c r="AIZ32" s="570"/>
      <c r="AJA32" s="570"/>
      <c r="AJB32" s="570"/>
      <c r="AJC32" s="570"/>
      <c r="AJD32" s="570"/>
      <c r="AJE32" s="570"/>
      <c r="AJF32" s="570"/>
      <c r="AJG32" s="570"/>
      <c r="AJH32" s="570"/>
      <c r="AJI32" s="570"/>
      <c r="AJJ32" s="570"/>
      <c r="AJK32" s="570"/>
      <c r="AJL32" s="570"/>
      <c r="AJM32" s="570"/>
      <c r="AJN32" s="570"/>
      <c r="AJO32" s="570"/>
      <c r="AJP32" s="570"/>
      <c r="AJQ32" s="570"/>
      <c r="AJR32" s="570"/>
      <c r="AJS32" s="570"/>
      <c r="AJT32" s="570"/>
      <c r="AJU32" s="570"/>
      <c r="AJV32" s="570"/>
      <c r="AJW32" s="570"/>
      <c r="AJX32" s="570"/>
      <c r="AJY32" s="570"/>
      <c r="AJZ32" s="570"/>
      <c r="AKA32" s="570"/>
      <c r="AKB32" s="570"/>
      <c r="AKC32" s="570"/>
      <c r="AKD32" s="570"/>
      <c r="AKE32" s="570"/>
      <c r="AKF32" s="570"/>
      <c r="AKG32" s="570"/>
      <c r="AKH32" s="570"/>
      <c r="AKI32" s="570"/>
      <c r="AKJ32" s="570"/>
      <c r="AKK32" s="570"/>
      <c r="AKL32" s="570"/>
      <c r="AKM32" s="570"/>
      <c r="AKN32" s="570"/>
      <c r="AKO32" s="570"/>
      <c r="AKP32" s="570"/>
      <c r="AKQ32" s="570"/>
      <c r="AKR32" s="570"/>
      <c r="AKS32" s="570"/>
      <c r="AKT32" s="570"/>
      <c r="AKU32" s="570"/>
      <c r="AKV32" s="570"/>
      <c r="AKW32" s="570"/>
      <c r="AKX32" s="570"/>
      <c r="AKY32" s="570"/>
      <c r="AKZ32" s="570"/>
      <c r="ALA32" s="570"/>
      <c r="ALB32" s="570"/>
      <c r="ALC32" s="570"/>
      <c r="ALD32" s="570"/>
      <c r="ALE32" s="570"/>
      <c r="ALF32" s="570"/>
      <c r="ALG32" s="570"/>
      <c r="ALH32" s="570"/>
      <c r="ALI32" s="570"/>
      <c r="ALJ32" s="570"/>
      <c r="ALK32" s="570"/>
      <c r="ALL32" s="570"/>
      <c r="ALM32" s="570"/>
      <c r="ALN32" s="570"/>
      <c r="ALO32" s="570"/>
      <c r="ALP32" s="570"/>
      <c r="ALQ32" s="570"/>
      <c r="ALR32" s="570"/>
      <c r="ALS32" s="570"/>
      <c r="ALT32" s="570"/>
      <c r="ALU32" s="570"/>
      <c r="ALV32" s="570"/>
      <c r="ALW32" s="570"/>
      <c r="ALX32" s="570"/>
      <c r="ALY32" s="570"/>
      <c r="ALZ32" s="570"/>
      <c r="AMA32" s="570"/>
      <c r="AMB32" s="570"/>
      <c r="AMC32" s="570"/>
      <c r="AMD32" s="570"/>
      <c r="AME32" s="570"/>
      <c r="AMF32" s="570"/>
      <c r="AMG32" s="570"/>
      <c r="AMH32" s="570"/>
      <c r="AMI32" s="570"/>
      <c r="AMJ32" s="570"/>
      <c r="AMK32" s="570"/>
      <c r="AML32" s="570"/>
      <c r="AMM32" s="570"/>
      <c r="AMN32" s="570"/>
      <c r="AMO32" s="570"/>
      <c r="AMP32" s="570"/>
      <c r="AMQ32" s="570"/>
      <c r="AMR32" s="570"/>
      <c r="AMS32" s="570"/>
      <c r="AMT32" s="570"/>
      <c r="AMU32" s="570"/>
      <c r="AMV32" s="570"/>
      <c r="AMW32" s="570"/>
      <c r="AMX32" s="570"/>
      <c r="AMY32" s="570"/>
      <c r="AMZ32" s="570"/>
      <c r="ANA32" s="570"/>
      <c r="ANB32" s="570"/>
      <c r="ANC32" s="570"/>
      <c r="AND32" s="570"/>
      <c r="ANE32" s="570"/>
      <c r="ANF32" s="570"/>
      <c r="ANG32" s="570"/>
      <c r="ANH32" s="570"/>
      <c r="ANI32" s="570"/>
      <c r="ANJ32" s="570"/>
      <c r="ANK32" s="570"/>
      <c r="ANL32" s="570"/>
      <c r="ANM32" s="570"/>
      <c r="ANN32" s="570"/>
      <c r="ANO32" s="570"/>
      <c r="ANP32" s="570"/>
      <c r="ANQ32" s="570"/>
      <c r="ANR32" s="570"/>
      <c r="ANS32" s="570"/>
      <c r="ANT32" s="570"/>
      <c r="ANU32" s="570"/>
      <c r="ANV32" s="570"/>
      <c r="ANW32" s="570"/>
      <c r="ANX32" s="570"/>
      <c r="ANY32" s="570"/>
      <c r="ANZ32" s="570"/>
      <c r="AOA32" s="570"/>
      <c r="AOB32" s="570"/>
      <c r="AOC32" s="570"/>
      <c r="AOD32" s="570"/>
      <c r="AOE32" s="570"/>
      <c r="AOF32" s="570"/>
      <c r="AOG32" s="570"/>
      <c r="AOH32" s="570"/>
      <c r="AOI32" s="570"/>
      <c r="AOJ32" s="570"/>
      <c r="AOK32" s="570"/>
      <c r="AOL32" s="570"/>
      <c r="AOM32" s="570"/>
      <c r="AON32" s="570"/>
      <c r="AOO32" s="570"/>
      <c r="AOP32" s="570"/>
      <c r="AOQ32" s="570"/>
      <c r="AOR32" s="570"/>
      <c r="AOS32" s="570"/>
      <c r="AOT32" s="570"/>
      <c r="AOU32" s="570"/>
      <c r="AOV32" s="570"/>
      <c r="AOW32" s="570"/>
      <c r="AOX32" s="570"/>
      <c r="AOY32" s="570"/>
      <c r="AOZ32" s="570"/>
      <c r="APA32" s="570"/>
      <c r="APB32" s="570"/>
      <c r="APC32" s="570"/>
      <c r="APD32" s="570"/>
      <c r="APE32" s="570"/>
      <c r="APF32" s="570"/>
      <c r="APG32" s="570"/>
      <c r="APH32" s="570"/>
      <c r="API32" s="570"/>
      <c r="APJ32" s="570"/>
      <c r="APK32" s="570"/>
      <c r="APL32" s="570"/>
      <c r="APM32" s="570"/>
      <c r="APN32" s="570"/>
      <c r="APO32" s="570"/>
      <c r="APP32" s="570"/>
      <c r="APQ32" s="570"/>
      <c r="APR32" s="570"/>
      <c r="APS32" s="570"/>
      <c r="APT32" s="570"/>
      <c r="APU32" s="570"/>
      <c r="APV32" s="570"/>
      <c r="APW32" s="570"/>
      <c r="APX32" s="570"/>
      <c r="APY32" s="570"/>
      <c r="APZ32" s="570"/>
      <c r="AQA32" s="570"/>
      <c r="AQB32" s="570"/>
      <c r="AQC32" s="570"/>
      <c r="AQD32" s="570"/>
      <c r="AQE32" s="570"/>
      <c r="AQF32" s="570"/>
      <c r="AQG32" s="570"/>
      <c r="AQH32" s="570"/>
      <c r="AQI32" s="570"/>
      <c r="AQJ32" s="570"/>
      <c r="AQK32" s="570"/>
      <c r="AQL32" s="570"/>
      <c r="AQM32" s="570"/>
      <c r="AQN32" s="570"/>
      <c r="AQO32" s="570"/>
      <c r="AQP32" s="570"/>
      <c r="AQQ32" s="570"/>
      <c r="AQR32" s="570"/>
      <c r="AQS32" s="570"/>
      <c r="AQT32" s="570"/>
      <c r="AQU32" s="570"/>
      <c r="AQV32" s="570"/>
      <c r="AQW32" s="570"/>
      <c r="AQX32" s="570"/>
      <c r="AQY32" s="570"/>
      <c r="AQZ32" s="570"/>
      <c r="ARA32" s="570"/>
      <c r="ARB32" s="570"/>
      <c r="ARC32" s="570"/>
      <c r="ARD32" s="570"/>
      <c r="ARE32" s="570"/>
      <c r="ARF32" s="570"/>
      <c r="ARG32" s="570"/>
      <c r="ARH32" s="570"/>
      <c r="ARI32" s="570"/>
      <c r="ARJ32" s="570"/>
      <c r="ARK32" s="570"/>
      <c r="ARL32" s="570"/>
      <c r="ARM32" s="570"/>
      <c r="ARN32" s="570"/>
      <c r="ARO32" s="570"/>
      <c r="ARP32" s="570"/>
      <c r="ARQ32" s="570"/>
      <c r="ARR32" s="570"/>
      <c r="ARS32" s="570"/>
      <c r="ART32" s="570"/>
      <c r="ARU32" s="570"/>
      <c r="ARV32" s="570"/>
      <c r="ARW32" s="570"/>
      <c r="ARX32" s="570"/>
      <c r="ARY32" s="570"/>
      <c r="ARZ32" s="570"/>
      <c r="ASA32" s="570"/>
      <c r="ASB32" s="570"/>
      <c r="ASC32" s="570"/>
      <c r="ASD32" s="570"/>
      <c r="ASE32" s="570"/>
      <c r="ASF32" s="570"/>
      <c r="ASG32" s="570"/>
      <c r="ASH32" s="570"/>
      <c r="ASI32" s="570"/>
      <c r="ASJ32" s="570"/>
      <c r="ASK32" s="570"/>
      <c r="ASL32" s="570"/>
      <c r="ASM32" s="570"/>
      <c r="ASN32" s="570"/>
      <c r="ASO32" s="570"/>
      <c r="ASP32" s="570"/>
      <c r="ASQ32" s="570"/>
      <c r="ASR32" s="570"/>
      <c r="ASS32" s="570"/>
      <c r="AST32" s="570"/>
      <c r="ASU32" s="570"/>
      <c r="ASV32" s="570"/>
      <c r="ASW32" s="570"/>
      <c r="ASX32" s="570"/>
      <c r="ASY32" s="570"/>
      <c r="ASZ32" s="570"/>
      <c r="ATA32" s="570"/>
      <c r="ATB32" s="570"/>
      <c r="ATC32" s="570"/>
      <c r="ATD32" s="570"/>
      <c r="ATE32" s="570"/>
      <c r="ATF32" s="570"/>
      <c r="ATG32" s="570"/>
      <c r="ATH32" s="570"/>
      <c r="ATI32" s="570"/>
      <c r="ATJ32" s="570"/>
      <c r="ATK32" s="570"/>
      <c r="ATL32" s="570"/>
      <c r="ATM32" s="570"/>
      <c r="ATN32" s="570"/>
      <c r="ATO32" s="570"/>
      <c r="ATP32" s="570"/>
      <c r="ATQ32" s="570"/>
      <c r="ATR32" s="570"/>
      <c r="ATS32" s="570"/>
      <c r="ATT32" s="570"/>
      <c r="ATU32" s="570"/>
      <c r="ATV32" s="570"/>
      <c r="ATW32" s="570"/>
      <c r="ATX32" s="570"/>
      <c r="ATY32" s="570"/>
      <c r="ATZ32" s="570"/>
      <c r="AUA32" s="570"/>
      <c r="AUB32" s="570"/>
      <c r="AUC32" s="570"/>
      <c r="AUD32" s="570"/>
      <c r="AUE32" s="570"/>
      <c r="AUF32" s="570"/>
      <c r="AUG32" s="570"/>
      <c r="AUH32" s="570"/>
      <c r="AUI32" s="570"/>
      <c r="AUJ32" s="570"/>
      <c r="AUK32" s="570"/>
      <c r="AUL32" s="570"/>
      <c r="AUM32" s="570"/>
      <c r="AUN32" s="570"/>
      <c r="AUO32" s="570"/>
      <c r="AUP32" s="570"/>
      <c r="AUQ32" s="570"/>
      <c r="AUR32" s="570"/>
      <c r="AUS32" s="570"/>
      <c r="AUT32" s="570"/>
      <c r="AUU32" s="570"/>
      <c r="AUV32" s="570"/>
      <c r="AUW32" s="570"/>
      <c r="AUX32" s="570"/>
      <c r="AUY32" s="570"/>
      <c r="AUZ32" s="570"/>
      <c r="AVA32" s="570"/>
      <c r="AVB32" s="570"/>
      <c r="AVC32" s="570"/>
      <c r="AVD32" s="570"/>
      <c r="AVE32" s="570"/>
      <c r="AVF32" s="570"/>
      <c r="AVG32" s="570"/>
      <c r="AVH32" s="570"/>
      <c r="AVI32" s="570"/>
      <c r="AVJ32" s="570"/>
      <c r="AVK32" s="570"/>
      <c r="AVL32" s="570"/>
      <c r="AVM32" s="570"/>
      <c r="AVN32" s="570"/>
      <c r="AVO32" s="570"/>
      <c r="AVP32" s="570"/>
      <c r="AVQ32" s="570"/>
      <c r="AVR32" s="570"/>
      <c r="AVS32" s="570"/>
      <c r="AVT32" s="570"/>
      <c r="AVU32" s="570"/>
      <c r="AVV32" s="570"/>
      <c r="AVW32" s="570"/>
      <c r="AVX32" s="570"/>
      <c r="AVY32" s="570"/>
      <c r="AVZ32" s="570"/>
      <c r="AWA32" s="570"/>
      <c r="AWB32" s="570"/>
      <c r="AWC32" s="570"/>
      <c r="AWD32" s="570"/>
      <c r="AWE32" s="570"/>
      <c r="AWF32" s="570"/>
      <c r="AWG32" s="570"/>
      <c r="AWH32" s="570"/>
      <c r="AWI32" s="570"/>
      <c r="AWJ32" s="570"/>
      <c r="AWK32" s="570"/>
      <c r="AWL32" s="570"/>
      <c r="AWM32" s="570"/>
      <c r="AWN32" s="570"/>
      <c r="AWO32" s="570"/>
      <c r="AWP32" s="570"/>
      <c r="AWQ32" s="570"/>
      <c r="AWR32" s="570"/>
      <c r="AWS32" s="570"/>
      <c r="AWT32" s="570"/>
      <c r="AWU32" s="570"/>
      <c r="AWV32" s="570"/>
      <c r="AWW32" s="570"/>
      <c r="AWX32" s="570"/>
      <c r="AWY32" s="570"/>
      <c r="AWZ32" s="570"/>
      <c r="AXA32" s="570"/>
      <c r="AXB32" s="570"/>
      <c r="AXC32" s="570"/>
      <c r="AXD32" s="570"/>
      <c r="AXE32" s="570"/>
      <c r="AXF32" s="570"/>
      <c r="AXG32" s="570"/>
      <c r="AXH32" s="570"/>
      <c r="AXI32" s="570"/>
      <c r="AXJ32" s="570"/>
      <c r="AXK32" s="570"/>
      <c r="AXL32" s="570"/>
      <c r="AXM32" s="570"/>
      <c r="AXN32" s="570"/>
      <c r="AXO32" s="570"/>
      <c r="AXP32" s="570"/>
      <c r="AXQ32" s="570"/>
      <c r="AXR32" s="570"/>
      <c r="AXS32" s="570"/>
      <c r="AXT32" s="570"/>
      <c r="AXU32" s="570"/>
      <c r="AXV32" s="570"/>
      <c r="AXW32" s="570"/>
      <c r="AXX32" s="570"/>
      <c r="AXY32" s="570"/>
      <c r="AXZ32" s="570"/>
      <c r="AYA32" s="570"/>
      <c r="AYB32" s="570"/>
      <c r="AYC32" s="570"/>
      <c r="AYD32" s="570"/>
      <c r="AYE32" s="570"/>
      <c r="AYF32" s="570"/>
      <c r="AYG32" s="570"/>
      <c r="AYH32" s="570"/>
      <c r="AYI32" s="570"/>
      <c r="AYJ32" s="570"/>
      <c r="AYK32" s="570"/>
      <c r="AYL32" s="570"/>
      <c r="AYM32" s="570"/>
      <c r="AYN32" s="570"/>
      <c r="AYO32" s="570"/>
      <c r="AYP32" s="570"/>
      <c r="AYQ32" s="570"/>
      <c r="AYR32" s="570"/>
      <c r="AYS32" s="570"/>
      <c r="AYT32" s="570"/>
      <c r="AYU32" s="570"/>
      <c r="AYV32" s="570"/>
      <c r="AYW32" s="570"/>
      <c r="AYX32" s="570"/>
      <c r="AYY32" s="570"/>
      <c r="AYZ32" s="570"/>
      <c r="AZA32" s="570"/>
      <c r="AZB32" s="570"/>
      <c r="AZC32" s="570"/>
      <c r="AZD32" s="570"/>
      <c r="AZE32" s="570"/>
      <c r="AZF32" s="570"/>
      <c r="AZG32" s="570"/>
      <c r="AZH32" s="570"/>
      <c r="AZI32" s="570"/>
      <c r="AZJ32" s="570"/>
      <c r="AZK32" s="570"/>
      <c r="AZL32" s="570"/>
      <c r="AZM32" s="570"/>
      <c r="AZN32" s="570"/>
      <c r="AZO32" s="570"/>
      <c r="AZP32" s="570"/>
      <c r="AZQ32" s="570"/>
      <c r="AZR32" s="570"/>
      <c r="AZS32" s="570"/>
      <c r="AZT32" s="570"/>
      <c r="AZU32" s="570"/>
      <c r="AZV32" s="570"/>
      <c r="AZW32" s="570"/>
      <c r="AZX32" s="570"/>
      <c r="AZY32" s="570"/>
      <c r="AZZ32" s="570"/>
      <c r="BAA32" s="570"/>
      <c r="BAB32" s="570"/>
      <c r="BAC32" s="570"/>
      <c r="BAD32" s="570"/>
      <c r="BAE32" s="570"/>
      <c r="BAF32" s="570"/>
      <c r="BAG32" s="570"/>
      <c r="BAH32" s="570"/>
      <c r="BAI32" s="570"/>
      <c r="BAJ32" s="570"/>
      <c r="BAK32" s="570"/>
      <c r="BAL32" s="570"/>
      <c r="BAM32" s="570"/>
      <c r="BAN32" s="570"/>
      <c r="BAO32" s="570"/>
      <c r="BAP32" s="570"/>
      <c r="BAQ32" s="570"/>
      <c r="BAR32" s="570"/>
      <c r="BAS32" s="570"/>
      <c r="BAT32" s="570"/>
      <c r="BAU32" s="570"/>
      <c r="BAV32" s="570"/>
      <c r="BAW32" s="570"/>
      <c r="BAX32" s="570"/>
      <c r="BAY32" s="570"/>
      <c r="BAZ32" s="570"/>
      <c r="BBA32" s="570"/>
      <c r="BBB32" s="570"/>
      <c r="BBC32" s="570"/>
      <c r="BBD32" s="570"/>
      <c r="BBE32" s="570"/>
      <c r="BBF32" s="570"/>
      <c r="BBG32" s="570"/>
      <c r="BBH32" s="570"/>
      <c r="BBI32" s="570"/>
      <c r="BBJ32" s="570"/>
      <c r="BBK32" s="570"/>
      <c r="BBL32" s="570"/>
      <c r="BBM32" s="570"/>
      <c r="BBN32" s="570"/>
      <c r="BBO32" s="570"/>
      <c r="BBP32" s="570"/>
      <c r="BBQ32" s="570"/>
      <c r="BBR32" s="570"/>
      <c r="BBS32" s="570"/>
      <c r="BBT32" s="570"/>
      <c r="BBU32" s="570"/>
      <c r="BBV32" s="570"/>
      <c r="BBW32" s="570"/>
      <c r="BBX32" s="570"/>
      <c r="BBY32" s="570"/>
      <c r="BBZ32" s="570"/>
      <c r="BCA32" s="570"/>
      <c r="BCB32" s="570"/>
      <c r="BCC32" s="570"/>
      <c r="BCD32" s="570"/>
      <c r="BCE32" s="570"/>
      <c r="BCF32" s="570"/>
      <c r="BCG32" s="570"/>
      <c r="BCH32" s="570"/>
      <c r="BCI32" s="570"/>
      <c r="BCJ32" s="570"/>
      <c r="BCK32" s="570"/>
      <c r="BCL32" s="570"/>
      <c r="BCM32" s="570"/>
      <c r="BCN32" s="570"/>
      <c r="BCO32" s="570"/>
      <c r="BCP32" s="570"/>
      <c r="BCQ32" s="570"/>
      <c r="BCR32" s="570"/>
      <c r="BCS32" s="570"/>
      <c r="BCT32" s="570"/>
      <c r="BCU32" s="570"/>
      <c r="BCV32" s="570"/>
      <c r="BCW32" s="570"/>
      <c r="BCX32" s="570"/>
      <c r="BCY32" s="570"/>
      <c r="BCZ32" s="570"/>
      <c r="BDA32" s="570"/>
      <c r="BDB32" s="570"/>
      <c r="BDC32" s="570"/>
      <c r="BDD32" s="570"/>
      <c r="BDE32" s="570"/>
      <c r="BDF32" s="570"/>
      <c r="BDG32" s="570"/>
      <c r="BDH32" s="570"/>
      <c r="BDI32" s="570"/>
      <c r="BDJ32" s="570"/>
      <c r="BDK32" s="570"/>
      <c r="BDL32" s="570"/>
      <c r="BDM32" s="570"/>
      <c r="BDN32" s="570"/>
      <c r="BDO32" s="570"/>
      <c r="BDP32" s="570"/>
      <c r="BDQ32" s="570"/>
      <c r="BDR32" s="570"/>
      <c r="BDS32" s="570"/>
      <c r="BDT32" s="570"/>
      <c r="BDU32" s="570"/>
      <c r="BDV32" s="570"/>
      <c r="BDW32" s="570"/>
      <c r="BDX32" s="570"/>
      <c r="BDY32" s="570"/>
      <c r="BDZ32" s="570"/>
      <c r="BEA32" s="570"/>
      <c r="BEB32" s="570"/>
      <c r="BEC32" s="570"/>
      <c r="BED32" s="570"/>
      <c r="BEE32" s="570"/>
      <c r="BEF32" s="570"/>
      <c r="BEG32" s="570"/>
      <c r="BEH32" s="570"/>
      <c r="BEI32" s="570"/>
      <c r="BEJ32" s="570"/>
      <c r="BEK32" s="570"/>
      <c r="BEL32" s="570"/>
      <c r="BEM32" s="570"/>
      <c r="BEN32" s="570"/>
      <c r="BEO32" s="570"/>
      <c r="BEP32" s="570"/>
      <c r="BEQ32" s="570"/>
      <c r="BER32" s="570"/>
      <c r="BES32" s="570"/>
      <c r="BET32" s="570"/>
      <c r="BEU32" s="570"/>
      <c r="BEV32" s="570"/>
      <c r="BEW32" s="570"/>
      <c r="BEX32" s="570"/>
      <c r="BEY32" s="570"/>
      <c r="BEZ32" s="570"/>
      <c r="BFA32" s="570"/>
      <c r="BFB32" s="570"/>
      <c r="BFC32" s="570"/>
      <c r="BFD32" s="570"/>
      <c r="BFE32" s="570"/>
      <c r="BFF32" s="570"/>
      <c r="BFG32" s="570"/>
      <c r="BFH32" s="570"/>
      <c r="BFI32" s="570"/>
      <c r="BFJ32" s="570"/>
      <c r="BFK32" s="570"/>
      <c r="BFL32" s="570"/>
      <c r="BFM32" s="570"/>
      <c r="BFN32" s="570"/>
      <c r="BFO32" s="570"/>
      <c r="BFP32" s="570"/>
      <c r="BFQ32" s="570"/>
      <c r="BFR32" s="570"/>
      <c r="BFS32" s="570"/>
      <c r="BFT32" s="570"/>
      <c r="BFU32" s="570"/>
      <c r="BFV32" s="570"/>
      <c r="BFW32" s="570"/>
      <c r="BFX32" s="570"/>
      <c r="BFY32" s="570"/>
      <c r="BFZ32" s="570"/>
      <c r="BGA32" s="570"/>
      <c r="BGB32" s="570"/>
      <c r="BGC32" s="570"/>
      <c r="BGD32" s="570"/>
      <c r="BGE32" s="570"/>
      <c r="BGF32" s="570"/>
      <c r="BGG32" s="570"/>
      <c r="BGH32" s="570"/>
      <c r="BGI32" s="570"/>
      <c r="BGJ32" s="570"/>
      <c r="BGK32" s="570"/>
      <c r="BGL32" s="570"/>
      <c r="BGM32" s="570"/>
      <c r="BGN32" s="570"/>
      <c r="BGO32" s="570"/>
      <c r="BGP32" s="570"/>
      <c r="BGQ32" s="570"/>
      <c r="BGR32" s="570"/>
      <c r="BGS32" s="570"/>
      <c r="BGT32" s="570"/>
      <c r="BGU32" s="570"/>
      <c r="BGV32" s="570"/>
      <c r="BGW32" s="570"/>
      <c r="BGX32" s="570"/>
      <c r="BGY32" s="570"/>
      <c r="BGZ32" s="570"/>
      <c r="BHA32" s="570"/>
      <c r="BHB32" s="570"/>
      <c r="BHC32" s="570"/>
      <c r="BHD32" s="570"/>
      <c r="BHE32" s="570"/>
      <c r="BHF32" s="570"/>
      <c r="BHG32" s="570"/>
      <c r="BHH32" s="570"/>
      <c r="BHI32" s="570"/>
      <c r="BHJ32" s="570"/>
      <c r="BHK32" s="570"/>
      <c r="BHL32" s="570"/>
      <c r="BHM32" s="570"/>
      <c r="BHN32" s="570"/>
      <c r="BHO32" s="570"/>
      <c r="BHP32" s="570"/>
      <c r="BHQ32" s="570"/>
      <c r="BHR32" s="570"/>
      <c r="BHS32" s="570"/>
      <c r="BHT32" s="570"/>
      <c r="BHU32" s="570"/>
      <c r="BHV32" s="570"/>
      <c r="BHW32" s="570"/>
      <c r="BHX32" s="570"/>
      <c r="BHY32" s="570"/>
      <c r="BHZ32" s="570"/>
      <c r="BIA32" s="570"/>
      <c r="BIB32" s="570"/>
      <c r="BIC32" s="570"/>
      <c r="BID32" s="570"/>
      <c r="BIE32" s="570"/>
      <c r="BIF32" s="570"/>
      <c r="BIG32" s="570"/>
      <c r="BIH32" s="570"/>
      <c r="BII32" s="570"/>
      <c r="BIJ32" s="570"/>
      <c r="BIK32" s="570"/>
      <c r="BIL32" s="570"/>
      <c r="BIM32" s="570"/>
      <c r="BIN32" s="570"/>
      <c r="BIO32" s="570"/>
      <c r="BIP32" s="570"/>
      <c r="BIQ32" s="570"/>
      <c r="BIR32" s="570"/>
      <c r="BIS32" s="570"/>
      <c r="BIT32" s="570"/>
      <c r="BIU32" s="570"/>
      <c r="BIV32" s="570"/>
      <c r="BIW32" s="570"/>
      <c r="BIX32" s="570"/>
      <c r="BIY32" s="570"/>
      <c r="BIZ32" s="570"/>
      <c r="BJA32" s="570"/>
      <c r="BJB32" s="570"/>
      <c r="BJC32" s="570"/>
      <c r="BJD32" s="570"/>
      <c r="BJE32" s="570"/>
      <c r="BJF32" s="570"/>
      <c r="BJG32" s="570"/>
      <c r="BJH32" s="570"/>
      <c r="BJI32" s="570"/>
      <c r="BJJ32" s="570"/>
      <c r="BJK32" s="570"/>
      <c r="BJL32" s="570"/>
      <c r="BJM32" s="570"/>
      <c r="BJN32" s="570"/>
      <c r="BJO32" s="570"/>
      <c r="BJP32" s="570"/>
      <c r="BJQ32" s="570"/>
      <c r="BJR32" s="570"/>
      <c r="BJS32" s="570"/>
      <c r="BJT32" s="570"/>
      <c r="BJU32" s="570"/>
      <c r="BJV32" s="570"/>
      <c r="BJW32" s="570"/>
      <c r="BJX32" s="570"/>
      <c r="BJY32" s="570"/>
      <c r="BJZ32" s="570"/>
      <c r="BKA32" s="570"/>
      <c r="BKB32" s="570"/>
      <c r="BKC32" s="570"/>
      <c r="BKD32" s="570"/>
      <c r="BKE32" s="570"/>
      <c r="BKF32" s="570"/>
      <c r="BKG32" s="570"/>
      <c r="BKH32" s="570"/>
      <c r="BKI32" s="570"/>
      <c r="BKJ32" s="570"/>
      <c r="BKK32" s="570"/>
      <c r="BKL32" s="570"/>
      <c r="BKM32" s="570"/>
      <c r="BKN32" s="570"/>
      <c r="BKO32" s="570"/>
      <c r="BKP32" s="570"/>
      <c r="BKQ32" s="570"/>
      <c r="BKR32" s="570"/>
      <c r="BKS32" s="570"/>
      <c r="BKT32" s="570"/>
      <c r="BKU32" s="570"/>
      <c r="BKV32" s="570"/>
      <c r="BKW32" s="570"/>
      <c r="BKX32" s="570"/>
      <c r="BKY32" s="570"/>
      <c r="BKZ32" s="570"/>
      <c r="BLA32" s="570"/>
      <c r="BLB32" s="570"/>
      <c r="BLC32" s="570"/>
      <c r="BLD32" s="570"/>
      <c r="BLE32" s="570"/>
      <c r="BLF32" s="570"/>
      <c r="BLG32" s="570"/>
      <c r="BLH32" s="570"/>
      <c r="BLI32" s="570"/>
      <c r="BLJ32" s="570"/>
      <c r="BLK32" s="570"/>
      <c r="BLL32" s="570"/>
      <c r="BLM32" s="570"/>
      <c r="BLN32" s="570"/>
      <c r="BLO32" s="570"/>
      <c r="BLP32" s="570"/>
      <c r="BLQ32" s="570"/>
      <c r="BLR32" s="570"/>
      <c r="BLS32" s="570"/>
      <c r="BLT32" s="570"/>
      <c r="BLU32" s="570"/>
      <c r="BLV32" s="570"/>
      <c r="BLW32" s="570"/>
      <c r="BLX32" s="570"/>
      <c r="BLY32" s="570"/>
      <c r="BLZ32" s="570"/>
      <c r="BMA32" s="570"/>
      <c r="BMB32" s="570"/>
      <c r="BMC32" s="570"/>
      <c r="BMD32" s="570"/>
      <c r="BME32" s="570"/>
      <c r="BMF32" s="570"/>
      <c r="BMG32" s="570"/>
      <c r="BMH32" s="570"/>
      <c r="BMI32" s="570"/>
      <c r="BMJ32" s="570"/>
      <c r="BMK32" s="570"/>
      <c r="BML32" s="570"/>
      <c r="BMM32" s="570"/>
      <c r="BMN32" s="570"/>
      <c r="BMO32" s="570"/>
      <c r="BMP32" s="570"/>
      <c r="BMQ32" s="570"/>
      <c r="BMR32" s="570"/>
      <c r="BMS32" s="570"/>
      <c r="BMT32" s="570"/>
      <c r="BMU32" s="570"/>
      <c r="BMV32" s="570"/>
      <c r="BMW32" s="570"/>
      <c r="BMX32" s="570"/>
      <c r="BMY32" s="570"/>
      <c r="BMZ32" s="570"/>
      <c r="BNA32" s="570"/>
      <c r="BNB32" s="570"/>
      <c r="BNC32" s="570"/>
      <c r="BND32" s="570"/>
      <c r="BNE32" s="570"/>
      <c r="BNF32" s="570"/>
      <c r="BNG32" s="570"/>
      <c r="BNH32" s="570"/>
      <c r="BNI32" s="570"/>
      <c r="BNJ32" s="570"/>
      <c r="BNK32" s="570"/>
      <c r="BNL32" s="570"/>
      <c r="BNM32" s="570"/>
      <c r="BNN32" s="570"/>
      <c r="BNO32" s="570"/>
      <c r="BNP32" s="570"/>
      <c r="BNQ32" s="570"/>
      <c r="BNR32" s="570"/>
      <c r="BNS32" s="570"/>
      <c r="BNT32" s="570"/>
      <c r="BNU32" s="570"/>
      <c r="BNV32" s="570"/>
      <c r="BNW32" s="570"/>
      <c r="BNX32" s="570"/>
      <c r="BNY32" s="570"/>
      <c r="BNZ32" s="570"/>
      <c r="BOA32" s="570"/>
      <c r="BOB32" s="570"/>
      <c r="BOC32" s="570"/>
      <c r="BOD32" s="570"/>
      <c r="BOE32" s="570"/>
      <c r="BOF32" s="570"/>
      <c r="BOG32" s="570"/>
      <c r="BOH32" s="570"/>
      <c r="BOI32" s="570"/>
      <c r="BOJ32" s="570"/>
      <c r="BOK32" s="570"/>
      <c r="BOL32" s="570"/>
      <c r="BOM32" s="570"/>
      <c r="BON32" s="570"/>
      <c r="BOO32" s="570"/>
      <c r="BOP32" s="570"/>
      <c r="BOQ32" s="570"/>
      <c r="BOR32" s="570"/>
      <c r="BOS32" s="570"/>
      <c r="BOT32" s="570"/>
      <c r="BOU32" s="570"/>
      <c r="BOV32" s="570"/>
      <c r="BOW32" s="570"/>
      <c r="BOX32" s="570"/>
      <c r="BOY32" s="570"/>
      <c r="BOZ32" s="570"/>
      <c r="BPA32" s="570"/>
      <c r="BPB32" s="570"/>
      <c r="BPC32" s="570"/>
      <c r="BPD32" s="570"/>
      <c r="BPE32" s="570"/>
      <c r="BPF32" s="570"/>
      <c r="BPG32" s="570"/>
      <c r="BPH32" s="570"/>
      <c r="BPI32" s="570"/>
      <c r="BPJ32" s="570"/>
      <c r="BPK32" s="570"/>
      <c r="BPL32" s="570"/>
      <c r="BPM32" s="570"/>
      <c r="BPN32" s="570"/>
      <c r="BPO32" s="570"/>
      <c r="BPP32" s="570"/>
      <c r="BPQ32" s="570"/>
      <c r="BPR32" s="570"/>
      <c r="BPS32" s="570"/>
      <c r="BPT32" s="570"/>
      <c r="BPU32" s="570"/>
      <c r="BPV32" s="570"/>
      <c r="BPW32" s="570"/>
      <c r="BPX32" s="570"/>
      <c r="BPY32" s="570"/>
      <c r="BPZ32" s="570"/>
      <c r="BQA32" s="570"/>
      <c r="BQB32" s="570"/>
      <c r="BQC32" s="570"/>
      <c r="BQD32" s="570"/>
      <c r="BQE32" s="570"/>
      <c r="BQF32" s="570"/>
      <c r="BQG32" s="570"/>
      <c r="BQH32" s="570"/>
      <c r="BQI32" s="570"/>
      <c r="BQJ32" s="570"/>
      <c r="BQK32" s="570"/>
      <c r="BQL32" s="570"/>
      <c r="BQM32" s="570"/>
      <c r="BQN32" s="570"/>
      <c r="BQO32" s="570"/>
      <c r="BQP32" s="570"/>
      <c r="BQQ32" s="570"/>
      <c r="BQR32" s="570"/>
      <c r="BQS32" s="570"/>
      <c r="BQT32" s="570"/>
      <c r="BQU32" s="570"/>
      <c r="BQV32" s="570"/>
      <c r="BQW32" s="570"/>
      <c r="BQX32" s="570"/>
      <c r="BQY32" s="570"/>
      <c r="BQZ32" s="570"/>
      <c r="BRA32" s="570"/>
      <c r="BRB32" s="570"/>
      <c r="BRC32" s="570"/>
      <c r="BRD32" s="570"/>
      <c r="BRE32" s="570"/>
      <c r="BRF32" s="570"/>
      <c r="BRG32" s="570"/>
      <c r="BRH32" s="570"/>
      <c r="BRI32" s="570"/>
      <c r="BRJ32" s="570"/>
      <c r="BRK32" s="570"/>
      <c r="BRL32" s="570"/>
      <c r="BRM32" s="570"/>
      <c r="BRN32" s="570"/>
      <c r="BRO32" s="570"/>
      <c r="BRP32" s="570"/>
      <c r="BRQ32" s="570"/>
      <c r="BRR32" s="570"/>
      <c r="BRS32" s="570"/>
      <c r="BRT32" s="570"/>
      <c r="BRU32" s="570"/>
      <c r="BRV32" s="570"/>
      <c r="BRW32" s="570"/>
      <c r="BRX32" s="570"/>
      <c r="BRY32" s="570"/>
      <c r="BRZ32" s="570"/>
      <c r="BSA32" s="570"/>
      <c r="BSB32" s="570"/>
      <c r="BSC32" s="570"/>
      <c r="BSD32" s="570"/>
      <c r="BSE32" s="570"/>
      <c r="BSF32" s="570"/>
      <c r="BSG32" s="570"/>
      <c r="BSH32" s="570"/>
      <c r="BSI32" s="570"/>
      <c r="BSJ32" s="570"/>
      <c r="BSK32" s="570"/>
      <c r="BSL32" s="570"/>
      <c r="BSM32" s="570"/>
      <c r="BSN32" s="570"/>
      <c r="BSO32" s="570"/>
      <c r="BSP32" s="570"/>
      <c r="BSQ32" s="570"/>
      <c r="BSR32" s="570"/>
      <c r="BSS32" s="570"/>
      <c r="BST32" s="570"/>
      <c r="BSU32" s="570"/>
      <c r="BSV32" s="570"/>
      <c r="BSW32" s="570"/>
      <c r="BSX32" s="570"/>
      <c r="BSY32" s="570"/>
      <c r="BSZ32" s="570"/>
      <c r="BTA32" s="570"/>
      <c r="BTB32" s="570"/>
      <c r="BTC32" s="570"/>
      <c r="BTD32" s="570"/>
      <c r="BTE32" s="570"/>
      <c r="BTF32" s="570"/>
      <c r="BTG32" s="570"/>
      <c r="BTH32" s="570"/>
      <c r="BTI32" s="570"/>
      <c r="BTJ32" s="570"/>
      <c r="BTK32" s="570"/>
      <c r="BTL32" s="570"/>
      <c r="BTM32" s="570"/>
      <c r="BTN32" s="570"/>
      <c r="BTO32" s="570"/>
      <c r="BTP32" s="570"/>
      <c r="BTQ32" s="570"/>
      <c r="BTR32" s="570"/>
      <c r="BTS32" s="570"/>
      <c r="BTT32" s="570"/>
      <c r="BTU32" s="570"/>
      <c r="BTV32" s="570"/>
      <c r="BTW32" s="570"/>
      <c r="BTX32" s="570"/>
      <c r="BTY32" s="570"/>
      <c r="BTZ32" s="570"/>
      <c r="BUA32" s="570"/>
      <c r="BUB32" s="570"/>
      <c r="BUC32" s="570"/>
      <c r="BUD32" s="570"/>
      <c r="BUE32" s="570"/>
      <c r="BUF32" s="570"/>
      <c r="BUG32" s="570"/>
      <c r="BUH32" s="570"/>
      <c r="BUI32" s="570"/>
      <c r="BUJ32" s="570"/>
      <c r="BUK32" s="570"/>
      <c r="BUL32" s="570"/>
      <c r="BUM32" s="570"/>
      <c r="BUN32" s="570"/>
      <c r="BUO32" s="570"/>
      <c r="BUP32" s="570"/>
      <c r="BUQ32" s="570"/>
      <c r="BUR32" s="570"/>
      <c r="BUS32" s="570"/>
      <c r="BUT32" s="570"/>
      <c r="BUU32" s="570"/>
      <c r="BUV32" s="570"/>
      <c r="BUW32" s="570"/>
      <c r="BUX32" s="570"/>
      <c r="BUY32" s="570"/>
      <c r="BUZ32" s="570"/>
      <c r="BVA32" s="570"/>
      <c r="BVB32" s="570"/>
      <c r="BVC32" s="570"/>
      <c r="BVD32" s="570"/>
      <c r="BVE32" s="570"/>
      <c r="BVF32" s="570"/>
      <c r="BVG32" s="570"/>
      <c r="BVH32" s="570"/>
      <c r="BVI32" s="570"/>
      <c r="BVJ32" s="570"/>
      <c r="BVK32" s="570"/>
      <c r="BVL32" s="570"/>
      <c r="BVM32" s="570"/>
      <c r="BVN32" s="570"/>
      <c r="BVO32" s="570"/>
      <c r="BVP32" s="570"/>
      <c r="BVQ32" s="570"/>
      <c r="BVR32" s="570"/>
      <c r="BVS32" s="570"/>
      <c r="BVT32" s="570"/>
      <c r="BVU32" s="570"/>
      <c r="BVV32" s="570"/>
      <c r="BVW32" s="570"/>
      <c r="BVX32" s="570"/>
      <c r="BVY32" s="570"/>
      <c r="BVZ32" s="570"/>
      <c r="BWA32" s="570"/>
      <c r="BWB32" s="570"/>
      <c r="BWC32" s="570"/>
      <c r="BWD32" s="570"/>
      <c r="BWE32" s="570"/>
      <c r="BWF32" s="570"/>
      <c r="BWG32" s="570"/>
      <c r="BWH32" s="570"/>
      <c r="BWI32" s="570"/>
      <c r="BWJ32" s="570"/>
      <c r="BWK32" s="570"/>
      <c r="BWL32" s="570"/>
      <c r="BWM32" s="570"/>
      <c r="BWN32" s="570"/>
      <c r="BWO32" s="570"/>
      <c r="BWP32" s="570"/>
      <c r="BWQ32" s="570"/>
      <c r="BWR32" s="570"/>
      <c r="BWS32" s="570"/>
      <c r="BWT32" s="570"/>
      <c r="BWU32" s="570"/>
      <c r="BWV32" s="570"/>
      <c r="BWW32" s="570"/>
      <c r="BWX32" s="570"/>
      <c r="BWY32" s="570"/>
      <c r="BWZ32" s="570"/>
      <c r="BXA32" s="570"/>
      <c r="BXB32" s="570"/>
      <c r="BXC32" s="570"/>
      <c r="BXD32" s="570"/>
      <c r="BXE32" s="570"/>
      <c r="BXF32" s="570"/>
      <c r="BXG32" s="570"/>
      <c r="BXH32" s="570"/>
      <c r="BXI32" s="570"/>
      <c r="BXJ32" s="570"/>
      <c r="BXK32" s="570"/>
      <c r="BXL32" s="570"/>
      <c r="BXM32" s="570"/>
      <c r="BXN32" s="570"/>
      <c r="BXO32" s="570"/>
      <c r="BXP32" s="570"/>
      <c r="BXQ32" s="570"/>
      <c r="BXR32" s="570"/>
      <c r="BXS32" s="570"/>
      <c r="BXT32" s="570"/>
      <c r="BXU32" s="570"/>
      <c r="BXV32" s="570"/>
      <c r="BXW32" s="570"/>
      <c r="BXX32" s="570"/>
      <c r="BXY32" s="570"/>
      <c r="BXZ32" s="570"/>
      <c r="BYA32" s="570"/>
      <c r="BYB32" s="570"/>
      <c r="BYC32" s="570"/>
      <c r="BYD32" s="570"/>
      <c r="BYE32" s="570"/>
      <c r="BYF32" s="570"/>
      <c r="BYG32" s="570"/>
      <c r="BYH32" s="570"/>
      <c r="BYI32" s="570"/>
      <c r="BYJ32" s="570"/>
      <c r="BYK32" s="570"/>
      <c r="BYL32" s="570"/>
      <c r="BYM32" s="570"/>
      <c r="BYN32" s="570"/>
      <c r="BYO32" s="570"/>
      <c r="BYP32" s="570"/>
      <c r="BYQ32" s="570"/>
    </row>
    <row r="33" spans="1:2019" s="553" customFormat="1" ht="16.5" thickTop="1" thickBot="1" x14ac:dyDescent="0.3">
      <c r="A33" s="628"/>
      <c r="B33" s="593" t="s">
        <v>743</v>
      </c>
      <c r="C33" s="692"/>
      <c r="D33" s="693"/>
      <c r="E33" s="594" t="s">
        <v>744</v>
      </c>
      <c r="F33" s="595"/>
      <c r="G33" s="604">
        <f>NoteCount</f>
        <v>0</v>
      </c>
      <c r="H33" s="694" t="s">
        <v>2985</v>
      </c>
      <c r="I33" s="694"/>
      <c r="J33" s="694"/>
      <c r="K33" s="694"/>
      <c r="L33" s="694"/>
      <c r="M33" s="694"/>
      <c r="N33" s="694"/>
      <c r="O33" s="694"/>
      <c r="P33" s="694"/>
      <c r="Q33" s="552"/>
      <c r="R33" s="552"/>
      <c r="S33" s="672" t="s">
        <v>69</v>
      </c>
      <c r="T33" s="672"/>
      <c r="U33" s="672"/>
      <c r="V33" s="672"/>
      <c r="W33" s="672"/>
      <c r="X33" s="672"/>
      <c r="Y33" s="672"/>
      <c r="Z33" s="672"/>
      <c r="AA33" s="672"/>
      <c r="AB33" s="672" t="s">
        <v>80</v>
      </c>
      <c r="AC33" s="672"/>
      <c r="AD33" s="672"/>
      <c r="AE33" s="672"/>
      <c r="AF33" s="672" t="s">
        <v>84</v>
      </c>
      <c r="AG33" s="672"/>
      <c r="AH33" s="672"/>
      <c r="AI33" s="672"/>
      <c r="AJ33" s="672"/>
      <c r="AK33" s="672"/>
      <c r="AL33" s="672" t="s">
        <v>534</v>
      </c>
      <c r="AM33" s="672"/>
      <c r="AN33" s="672"/>
      <c r="AO33" s="672"/>
      <c r="AP33" s="672"/>
      <c r="AQ33" s="672"/>
      <c r="AR33" s="672"/>
      <c r="AS33" s="672"/>
      <c r="AT33" s="672"/>
      <c r="AU33" s="672"/>
      <c r="AV33" s="672"/>
      <c r="AW33" s="672"/>
      <c r="AX33" s="672"/>
      <c r="AY33" s="672"/>
      <c r="AZ33" s="672"/>
      <c r="BA33" s="672"/>
      <c r="BB33" s="672"/>
      <c r="BC33" s="672"/>
      <c r="BD33" s="683" t="s">
        <v>335</v>
      </c>
      <c r="BE33" s="683"/>
      <c r="BF33" s="683"/>
      <c r="BG33" s="683"/>
      <c r="BH33" s="683"/>
      <c r="BI33" s="683"/>
      <c r="BJ33" s="683"/>
      <c r="BK33" s="683"/>
      <c r="BL33" s="683"/>
      <c r="BM33" s="552"/>
      <c r="BN33" s="552"/>
      <c r="BO33" s="552"/>
      <c r="BP33" s="552"/>
      <c r="BQ33" s="552"/>
      <c r="BR33" s="552"/>
      <c r="BS33" s="552"/>
      <c r="BT33" s="552"/>
      <c r="BU33" s="552"/>
      <c r="BV33" s="552"/>
      <c r="BW33" s="552"/>
      <c r="BX33" s="552"/>
      <c r="BY33" s="552"/>
      <c r="BZ33" s="552"/>
      <c r="CA33" s="552"/>
      <c r="CB33" s="552"/>
      <c r="CC33" s="552"/>
      <c r="CD33" s="552"/>
      <c r="CE33" s="552"/>
      <c r="CF33" s="552"/>
      <c r="CG33" s="552"/>
      <c r="CH33" s="552"/>
      <c r="CI33" s="552"/>
      <c r="CJ33" s="552"/>
      <c r="CK33" s="552"/>
      <c r="CL33" s="552"/>
      <c r="CM33" s="552"/>
      <c r="CN33" s="552"/>
      <c r="CO33" s="552"/>
      <c r="CP33" s="552"/>
      <c r="CQ33" s="552"/>
      <c r="CR33" s="552"/>
      <c r="CS33" s="552"/>
      <c r="CT33" s="552"/>
      <c r="CU33" s="552"/>
      <c r="CV33" s="552" t="s">
        <v>126</v>
      </c>
      <c r="CW33" s="552" t="s">
        <v>119</v>
      </c>
      <c r="CX33" s="552">
        <f>COUNTA(#REF!)</f>
        <v>1</v>
      </c>
      <c r="CY33" s="552"/>
      <c r="CZ33" s="552"/>
      <c r="DA33" s="552"/>
      <c r="DB33" s="552"/>
      <c r="DC33" s="552"/>
      <c r="DD33" s="552"/>
      <c r="DE33" s="552"/>
      <c r="DF33" s="552"/>
      <c r="DG33" s="552"/>
      <c r="DH33" s="552"/>
      <c r="DI33" s="552"/>
      <c r="DJ33" s="552"/>
      <c r="DK33" s="552"/>
      <c r="DL33" s="552"/>
      <c r="DM33" s="552"/>
      <c r="DN33" s="552"/>
      <c r="DO33" s="552"/>
      <c r="DP33" s="552"/>
      <c r="DQ33" s="552"/>
      <c r="DR33" s="552"/>
      <c r="DS33" s="552"/>
      <c r="DT33" s="552"/>
      <c r="DU33" s="552"/>
      <c r="DV33" s="552"/>
      <c r="DW33" s="552"/>
      <c r="DX33" s="552"/>
      <c r="DY33" s="552"/>
      <c r="DZ33" s="552"/>
      <c r="EA33" s="552"/>
      <c r="EB33" s="552"/>
      <c r="EC33" s="552"/>
      <c r="ED33" s="552"/>
      <c r="EE33" s="552"/>
      <c r="EF33" s="552"/>
      <c r="EG33" s="552"/>
      <c r="EH33" s="552"/>
      <c r="EI33" s="552"/>
      <c r="EJ33" s="552"/>
      <c r="EK33" s="552"/>
      <c r="EL33" s="552"/>
      <c r="EM33" s="552"/>
      <c r="EN33" s="552"/>
      <c r="EO33" s="552"/>
      <c r="EP33" s="552"/>
      <c r="EQ33" s="552"/>
      <c r="ER33" s="552"/>
      <c r="ES33" s="552"/>
      <c r="ET33" s="552"/>
      <c r="EU33" s="552"/>
      <c r="EV33" s="552"/>
      <c r="EW33" s="552"/>
      <c r="EX33" s="552"/>
      <c r="EY33" s="552"/>
      <c r="EZ33" s="552"/>
      <c r="FA33" s="552"/>
      <c r="FB33" s="552"/>
      <c r="FC33" s="552"/>
      <c r="FD33" s="552" t="s">
        <v>126</v>
      </c>
      <c r="FE33" s="552" t="s">
        <v>115</v>
      </c>
      <c r="FF33" s="552">
        <f>COUNTA(#REF!)</f>
        <v>1</v>
      </c>
      <c r="FG33" s="552"/>
      <c r="FH33" s="552"/>
      <c r="FI33" s="552"/>
      <c r="FJ33" s="552"/>
      <c r="FK33" s="552"/>
      <c r="FL33" s="552"/>
      <c r="FM33" s="552"/>
      <c r="FN33" s="552"/>
      <c r="FO33" s="552"/>
      <c r="FP33" s="552"/>
      <c r="FQ33" s="552"/>
      <c r="FR33" s="552"/>
      <c r="FS33" s="552"/>
      <c r="FT33" s="552"/>
      <c r="FU33" s="552"/>
      <c r="FV33" s="552"/>
      <c r="FW33" s="552"/>
      <c r="FX33" s="552"/>
      <c r="FY33" s="552"/>
      <c r="FZ33" s="552"/>
      <c r="GA33" s="552"/>
      <c r="GB33" s="552"/>
      <c r="GC33" s="552"/>
      <c r="GD33" s="552"/>
      <c r="GE33" s="552"/>
      <c r="GF33" s="552"/>
      <c r="GG33" s="552"/>
      <c r="GH33" s="552"/>
      <c r="GI33" s="552"/>
      <c r="GJ33" s="552"/>
      <c r="GK33" s="552"/>
      <c r="GL33" s="552"/>
      <c r="GM33" s="552"/>
      <c r="GN33" s="552"/>
      <c r="GO33" s="552"/>
      <c r="GP33" s="552"/>
      <c r="GQ33" s="552"/>
      <c r="GR33" s="552"/>
      <c r="GS33" s="552"/>
      <c r="GT33" s="552"/>
      <c r="GU33" s="552"/>
      <c r="GV33" s="552"/>
      <c r="GW33" s="552"/>
      <c r="GX33" s="552"/>
      <c r="GY33" s="552"/>
      <c r="GZ33" s="552"/>
      <c r="HA33" s="552"/>
      <c r="HB33" s="552"/>
      <c r="HC33" s="552"/>
      <c r="HD33" s="552"/>
      <c r="HE33" s="552"/>
      <c r="HF33" s="552"/>
      <c r="HG33" s="552"/>
      <c r="HH33" s="552"/>
      <c r="HI33" s="552"/>
      <c r="HJ33" s="552"/>
      <c r="HK33" s="552"/>
      <c r="HL33" s="552" t="s">
        <v>126</v>
      </c>
      <c r="HM33" s="552" t="s">
        <v>116</v>
      </c>
      <c r="HN33" s="552">
        <v>0</v>
      </c>
      <c r="HO33" s="552"/>
      <c r="HP33" s="552"/>
      <c r="HQ33" s="552"/>
      <c r="HR33" s="552"/>
      <c r="HS33" s="552"/>
      <c r="HT33" s="552"/>
      <c r="HU33" s="552"/>
      <c r="HV33" s="552"/>
      <c r="HW33" s="552"/>
      <c r="HX33" s="552"/>
      <c r="HY33" s="552"/>
      <c r="HZ33" s="552"/>
      <c r="IA33" s="552"/>
      <c r="IB33" s="552"/>
      <c r="IC33" s="552"/>
      <c r="ID33" s="552"/>
      <c r="IE33" s="552"/>
      <c r="IF33" s="552"/>
      <c r="IG33" s="552"/>
      <c r="IH33" s="552"/>
      <c r="II33" s="552"/>
      <c r="IJ33" s="552"/>
      <c r="IK33" s="552"/>
      <c r="IL33" s="552"/>
      <c r="IM33" s="552"/>
      <c r="IN33" s="552"/>
      <c r="IO33" s="552"/>
      <c r="IP33" s="552"/>
      <c r="IQ33" s="552"/>
      <c r="IR33" s="552"/>
      <c r="IS33" s="552"/>
      <c r="IT33" s="552"/>
      <c r="IU33" s="552"/>
      <c r="IV33" s="552"/>
      <c r="IW33" s="552"/>
      <c r="IX33" s="552"/>
      <c r="IY33" s="552"/>
      <c r="IZ33" s="552"/>
      <c r="JA33" s="552"/>
      <c r="JB33" s="552"/>
      <c r="JC33" s="552"/>
      <c r="JD33" s="552"/>
      <c r="JE33" s="552"/>
      <c r="JF33" s="552"/>
      <c r="JG33" s="552"/>
      <c r="JH33" s="552"/>
      <c r="JI33" s="552"/>
      <c r="JJ33" s="552"/>
      <c r="JK33" s="552"/>
      <c r="JL33" s="552"/>
      <c r="JM33" s="552"/>
      <c r="JN33" s="552"/>
      <c r="JO33" s="552"/>
      <c r="JP33" s="552"/>
      <c r="JQ33" s="552"/>
      <c r="JR33" s="552"/>
      <c r="JS33" s="552"/>
      <c r="JT33" s="552" t="s">
        <v>126</v>
      </c>
      <c r="JU33" s="552" t="s">
        <v>117</v>
      </c>
      <c r="JV33" s="552">
        <f>COUNTA(#REF!)</f>
        <v>1</v>
      </c>
      <c r="JW33" s="552"/>
      <c r="JX33" s="552"/>
      <c r="JY33" s="552"/>
      <c r="JZ33" s="552"/>
      <c r="KA33" s="552"/>
      <c r="KB33" s="552"/>
      <c r="KC33" s="552"/>
      <c r="KD33" s="552"/>
      <c r="KE33" s="552"/>
      <c r="KF33" s="552"/>
      <c r="KG33" s="552"/>
      <c r="KH33" s="552"/>
      <c r="KI33" s="552"/>
      <c r="KJ33" s="552"/>
      <c r="KK33" s="552"/>
      <c r="KL33" s="552"/>
      <c r="KM33" s="552"/>
      <c r="KN33" s="552"/>
      <c r="KO33" s="552"/>
      <c r="KP33" s="552"/>
      <c r="KQ33" s="552"/>
      <c r="KR33" s="552"/>
      <c r="KS33" s="552"/>
      <c r="KT33" s="552"/>
      <c r="KU33" s="552"/>
      <c r="KV33" s="552"/>
      <c r="KW33" s="552"/>
      <c r="KX33" s="552"/>
      <c r="KY33" s="552"/>
      <c r="KZ33" s="552"/>
      <c r="LA33" s="552"/>
      <c r="LB33" s="552"/>
      <c r="LC33" s="552"/>
      <c r="LD33" s="552"/>
      <c r="LE33" s="552"/>
      <c r="LF33" s="552"/>
      <c r="LG33" s="552"/>
      <c r="LH33" s="552"/>
      <c r="LI33" s="552"/>
      <c r="LJ33" s="552"/>
      <c r="LK33" s="552"/>
      <c r="LL33" s="552"/>
      <c r="LM33" s="552"/>
      <c r="LN33" s="552"/>
      <c r="LO33" s="552"/>
      <c r="LP33" s="552"/>
      <c r="LQ33" s="552"/>
      <c r="LR33" s="552"/>
      <c r="LS33" s="552"/>
      <c r="LT33" s="552"/>
      <c r="LU33" s="552"/>
      <c r="LV33" s="552"/>
      <c r="LW33" s="552"/>
      <c r="LX33" s="552"/>
      <c r="LY33" s="552"/>
      <c r="LZ33" s="552"/>
      <c r="MA33" s="552"/>
      <c r="MB33" s="552" t="s">
        <v>126</v>
      </c>
      <c r="MC33" s="552" t="s">
        <v>118</v>
      </c>
      <c r="MD33" s="552">
        <f>COUNTA(#REF!)</f>
        <v>1</v>
      </c>
      <c r="ME33" s="552"/>
      <c r="MF33" s="552"/>
      <c r="MG33" s="552"/>
      <c r="MH33" s="552"/>
      <c r="MI33" s="552"/>
      <c r="MJ33" s="552"/>
      <c r="MK33" s="552"/>
      <c r="ML33" s="552"/>
      <c r="MM33" s="552"/>
      <c r="MN33" s="552"/>
      <c r="MO33" s="552"/>
      <c r="MP33" s="552"/>
      <c r="MQ33" s="552"/>
      <c r="MR33" s="552"/>
      <c r="MS33" s="552"/>
      <c r="MT33" s="552"/>
      <c r="MU33" s="552"/>
      <c r="MV33" s="552"/>
      <c r="MW33" s="552"/>
      <c r="MX33" s="552"/>
      <c r="MY33" s="552"/>
      <c r="MZ33" s="552"/>
      <c r="NA33" s="552"/>
      <c r="NB33" s="552"/>
      <c r="NC33" s="552"/>
      <c r="ND33" s="552"/>
      <c r="NE33" s="552"/>
      <c r="NF33" s="552"/>
      <c r="NG33" s="552"/>
      <c r="NH33" s="552"/>
      <c r="NI33" s="552"/>
      <c r="NJ33" s="552"/>
      <c r="NK33" s="552"/>
      <c r="NL33" s="552"/>
      <c r="NM33" s="552"/>
      <c r="NN33" s="552"/>
      <c r="NO33" s="552"/>
      <c r="NP33" s="552"/>
      <c r="NQ33" s="552"/>
      <c r="NR33" s="552"/>
      <c r="NS33" s="552"/>
      <c r="NT33" s="552"/>
      <c r="NU33" s="552"/>
      <c r="NV33" s="552"/>
      <c r="NW33" s="552"/>
      <c r="NX33" s="552"/>
      <c r="NY33" s="552"/>
      <c r="NZ33" s="552"/>
      <c r="OA33" s="552"/>
      <c r="OB33" s="552"/>
      <c r="OC33" s="552"/>
      <c r="OD33" s="552"/>
      <c r="OE33" s="552"/>
      <c r="OF33" s="552"/>
      <c r="OG33" s="552"/>
      <c r="OH33" s="552"/>
      <c r="OI33" s="552"/>
      <c r="OJ33" s="552" t="s">
        <v>126</v>
      </c>
      <c r="OK33" s="552" t="s">
        <v>120</v>
      </c>
      <c r="OL33" s="552">
        <v>0</v>
      </c>
      <c r="OM33" s="552"/>
      <c r="ON33" s="552"/>
      <c r="OO33" s="552"/>
      <c r="OP33" s="552"/>
      <c r="OQ33" s="552"/>
      <c r="OR33" s="552"/>
      <c r="OS33" s="552"/>
      <c r="OT33" s="552"/>
      <c r="OU33" s="552"/>
      <c r="OV33" s="552"/>
      <c r="OW33" s="552"/>
      <c r="OX33" s="552"/>
      <c r="OY33" s="552"/>
      <c r="OZ33" s="552"/>
      <c r="PA33" s="552"/>
      <c r="PB33" s="552"/>
      <c r="PC33" s="552"/>
      <c r="PD33" s="552"/>
      <c r="PE33" s="552"/>
      <c r="PF33" s="552"/>
      <c r="PG33" s="552"/>
      <c r="PH33" s="552"/>
      <c r="PI33" s="552"/>
      <c r="PJ33" s="552"/>
      <c r="PK33" s="552"/>
      <c r="PL33" s="552"/>
      <c r="PM33" s="552"/>
      <c r="PN33" s="552"/>
      <c r="PO33" s="552"/>
      <c r="PP33" s="552"/>
      <c r="PQ33" s="552"/>
      <c r="PR33" s="552"/>
      <c r="PS33" s="552"/>
      <c r="PT33" s="552"/>
      <c r="PU33" s="552"/>
      <c r="PV33" s="552"/>
      <c r="PW33" s="552"/>
      <c r="PX33" s="552"/>
      <c r="PY33" s="552"/>
      <c r="PZ33" s="552"/>
      <c r="QA33" s="552"/>
      <c r="QB33" s="552"/>
      <c r="QC33" s="552"/>
      <c r="QD33" s="552"/>
      <c r="QE33" s="552"/>
      <c r="QF33" s="552"/>
      <c r="QG33" s="552"/>
      <c r="QH33" s="552"/>
      <c r="QI33" s="552"/>
      <c r="QJ33" s="552"/>
      <c r="QK33" s="552"/>
      <c r="QL33" s="552"/>
      <c r="QM33" s="552"/>
      <c r="QN33" s="552"/>
      <c r="QO33" s="552"/>
      <c r="QP33" s="552"/>
      <c r="QQ33" s="552"/>
      <c r="QR33" s="552" t="s">
        <v>126</v>
      </c>
      <c r="QS33" s="552" t="s">
        <v>121</v>
      </c>
      <c r="QT33" s="552">
        <v>0</v>
      </c>
      <c r="QU33" s="552"/>
      <c r="QV33" s="552"/>
      <c r="QW33" s="552"/>
      <c r="QX33" s="552"/>
      <c r="QY33" s="552"/>
      <c r="QZ33" s="552"/>
      <c r="RA33" s="552"/>
      <c r="RB33" s="552"/>
      <c r="RC33" s="552"/>
      <c r="RD33" s="552"/>
      <c r="RE33" s="552"/>
      <c r="RF33" s="552"/>
      <c r="RG33" s="552"/>
      <c r="RH33" s="552"/>
      <c r="RI33" s="552"/>
      <c r="RJ33" s="552"/>
      <c r="RK33" s="552"/>
      <c r="RL33" s="552"/>
      <c r="RM33" s="552"/>
      <c r="RN33" s="552"/>
      <c r="RO33" s="552"/>
      <c r="RP33" s="552"/>
      <c r="RQ33" s="552"/>
      <c r="RR33" s="552"/>
      <c r="RS33" s="552"/>
      <c r="RT33" s="552"/>
      <c r="RU33" s="552"/>
      <c r="RV33" s="552"/>
      <c r="RW33" s="552"/>
      <c r="RX33" s="552"/>
      <c r="RY33" s="552"/>
      <c r="RZ33" s="552"/>
      <c r="SA33" s="552"/>
      <c r="SB33" s="552"/>
      <c r="SC33" s="552"/>
      <c r="SD33" s="552"/>
      <c r="SE33" s="552"/>
      <c r="SF33" s="552"/>
      <c r="SG33" s="552"/>
      <c r="SH33" s="552"/>
      <c r="SI33" s="552"/>
      <c r="SJ33" s="552"/>
      <c r="SK33" s="552"/>
      <c r="SL33" s="552"/>
      <c r="SM33" s="552"/>
      <c r="SN33" s="552"/>
      <c r="SO33" s="552"/>
      <c r="SP33" s="552"/>
      <c r="SQ33" s="552"/>
      <c r="SR33" s="552"/>
      <c r="SS33" s="552"/>
      <c r="ST33" s="552"/>
      <c r="SU33" s="552"/>
      <c r="SV33" s="552"/>
      <c r="SW33" s="552"/>
      <c r="SX33" s="552"/>
      <c r="SY33" s="552"/>
      <c r="SZ33" s="552" t="s">
        <v>126</v>
      </c>
      <c r="TA33" s="552" t="s">
        <v>122</v>
      </c>
      <c r="TB33" s="552">
        <v>0</v>
      </c>
      <c r="TC33" s="552"/>
      <c r="TD33" s="552"/>
      <c r="TE33" s="552"/>
      <c r="TF33" s="552"/>
      <c r="TG33" s="552"/>
      <c r="TH33" s="552"/>
      <c r="TI33" s="552"/>
      <c r="TJ33" s="552"/>
      <c r="TK33" s="552"/>
      <c r="TL33" s="552"/>
      <c r="TM33" s="552"/>
      <c r="TN33" s="552"/>
      <c r="TO33" s="552"/>
      <c r="TP33" s="552"/>
      <c r="TQ33" s="552"/>
      <c r="TR33" s="552"/>
      <c r="TS33" s="552"/>
      <c r="TT33" s="552"/>
      <c r="TU33" s="552"/>
      <c r="TV33" s="552"/>
      <c r="TW33" s="552"/>
      <c r="TX33" s="552"/>
      <c r="TY33" s="552"/>
      <c r="TZ33" s="552"/>
      <c r="UA33" s="552"/>
      <c r="UB33" s="552"/>
      <c r="UC33" s="552"/>
      <c r="UD33" s="552"/>
      <c r="UE33" s="552"/>
      <c r="UF33" s="552"/>
      <c r="UG33" s="552"/>
      <c r="UH33" s="552"/>
      <c r="UI33" s="552"/>
      <c r="UJ33" s="552"/>
      <c r="UK33" s="552"/>
      <c r="UL33" s="552"/>
      <c r="UM33" s="552"/>
      <c r="UN33" s="552"/>
      <c r="UO33" s="552"/>
      <c r="UP33" s="552"/>
      <c r="UQ33" s="552"/>
      <c r="UR33" s="552"/>
      <c r="US33" s="552"/>
      <c r="UT33" s="552"/>
      <c r="UU33" s="552"/>
      <c r="UV33" s="552"/>
      <c r="UW33" s="552"/>
      <c r="UX33" s="552"/>
      <c r="UY33" s="552"/>
      <c r="UZ33" s="552"/>
      <c r="VA33" s="552"/>
      <c r="VB33" s="552"/>
      <c r="VC33" s="552"/>
      <c r="VD33" s="552"/>
      <c r="VE33" s="552"/>
      <c r="VF33" s="552"/>
      <c r="VG33" s="552"/>
      <c r="VH33" s="552" t="s">
        <v>125</v>
      </c>
      <c r="VI33" s="552" t="s">
        <v>119</v>
      </c>
      <c r="VJ33" s="552">
        <f>COUNTA(#REF!)</f>
        <v>1</v>
      </c>
      <c r="VK33" s="552"/>
      <c r="VL33" s="552"/>
      <c r="VM33" s="552"/>
      <c r="VN33" s="552"/>
      <c r="VO33" s="552"/>
      <c r="VP33" s="552"/>
      <c r="VQ33" s="552"/>
      <c r="VR33" s="552"/>
      <c r="VS33" s="552"/>
      <c r="VT33" s="552"/>
      <c r="VU33" s="552"/>
      <c r="VV33" s="552"/>
      <c r="VW33" s="552"/>
      <c r="VX33" s="552"/>
      <c r="VY33" s="552"/>
      <c r="VZ33" s="552"/>
      <c r="WA33" s="552"/>
      <c r="WB33" s="552"/>
      <c r="WC33" s="552"/>
      <c r="WD33" s="552"/>
      <c r="WE33" s="552"/>
      <c r="WF33" s="552"/>
      <c r="WG33" s="552"/>
      <c r="WH33" s="552"/>
      <c r="WI33" s="552"/>
      <c r="WJ33" s="552"/>
      <c r="WK33" s="552"/>
      <c r="WL33" s="552"/>
      <c r="WM33" s="552"/>
      <c r="WN33" s="552"/>
      <c r="WO33" s="552"/>
      <c r="WP33" s="552"/>
      <c r="WQ33" s="552"/>
      <c r="WR33" s="552"/>
      <c r="WS33" s="552"/>
      <c r="WT33" s="552"/>
      <c r="WU33" s="552"/>
      <c r="WV33" s="552"/>
      <c r="WW33" s="552"/>
      <c r="WX33" s="552"/>
      <c r="WY33" s="552"/>
      <c r="WZ33" s="552"/>
      <c r="XA33" s="552"/>
      <c r="XB33" s="552"/>
      <c r="XC33" s="552"/>
      <c r="XD33" s="552"/>
      <c r="XE33" s="552"/>
      <c r="XF33" s="552"/>
      <c r="XG33" s="552"/>
      <c r="XH33" s="552"/>
      <c r="XI33" s="552"/>
      <c r="XJ33" s="552"/>
      <c r="XK33" s="552"/>
      <c r="XL33" s="552"/>
      <c r="XM33" s="552"/>
      <c r="XN33" s="552"/>
      <c r="XO33" s="552"/>
      <c r="XP33" s="552" t="s">
        <v>125</v>
      </c>
      <c r="XQ33" s="552" t="s">
        <v>115</v>
      </c>
      <c r="XR33" s="552">
        <f>COUNTA(#REF!)</f>
        <v>1</v>
      </c>
      <c r="XS33" s="552"/>
      <c r="XT33" s="552"/>
      <c r="XU33" s="552"/>
      <c r="XV33" s="552"/>
      <c r="XW33" s="552"/>
      <c r="XX33" s="552"/>
      <c r="XY33" s="552"/>
      <c r="XZ33" s="552"/>
      <c r="YA33" s="552"/>
      <c r="YB33" s="552"/>
      <c r="YC33" s="552"/>
      <c r="YD33" s="552"/>
      <c r="YE33" s="552"/>
      <c r="YF33" s="552"/>
      <c r="YG33" s="552"/>
      <c r="YH33" s="552"/>
      <c r="YI33" s="552"/>
      <c r="YJ33" s="552"/>
      <c r="YK33" s="552"/>
      <c r="YL33" s="552"/>
      <c r="YM33" s="552"/>
      <c r="YN33" s="552"/>
      <c r="YO33" s="552"/>
      <c r="YP33" s="552"/>
      <c r="YQ33" s="552"/>
      <c r="YR33" s="552"/>
      <c r="YS33" s="552"/>
      <c r="YT33" s="552"/>
      <c r="YU33" s="552"/>
      <c r="YV33" s="552"/>
      <c r="YW33" s="552"/>
      <c r="YX33" s="552"/>
      <c r="YY33" s="552"/>
      <c r="YZ33" s="552"/>
      <c r="ZA33" s="552"/>
      <c r="ZB33" s="552"/>
      <c r="ZC33" s="552"/>
      <c r="ZD33" s="552"/>
      <c r="ZE33" s="552"/>
      <c r="ZF33" s="552"/>
      <c r="ZG33" s="552"/>
      <c r="ZH33" s="552"/>
      <c r="ZI33" s="552"/>
      <c r="ZJ33" s="552"/>
      <c r="ZK33" s="552"/>
      <c r="ZL33" s="552"/>
      <c r="ZM33" s="552"/>
      <c r="ZN33" s="552"/>
      <c r="ZO33" s="552"/>
      <c r="ZP33" s="552"/>
      <c r="ZQ33" s="552"/>
      <c r="ZR33" s="552"/>
      <c r="ZS33" s="552"/>
      <c r="ZT33" s="552"/>
      <c r="ZU33" s="552"/>
      <c r="ZV33" s="552"/>
      <c r="ZW33" s="552"/>
      <c r="ZX33" s="552" t="s">
        <v>125</v>
      </c>
      <c r="ZY33" s="552" t="s">
        <v>116</v>
      </c>
      <c r="ZZ33" s="552">
        <v>0</v>
      </c>
      <c r="AAA33" s="552"/>
      <c r="AAB33" s="552"/>
      <c r="AAC33" s="552"/>
      <c r="AAD33" s="552"/>
      <c r="AAE33" s="552"/>
      <c r="AAF33" s="552"/>
      <c r="AAG33" s="552"/>
      <c r="AAH33" s="552"/>
      <c r="AAI33" s="552"/>
      <c r="AAJ33" s="552"/>
      <c r="AAK33" s="552"/>
      <c r="AAL33" s="552"/>
      <c r="AAM33" s="552"/>
      <c r="AAN33" s="552"/>
      <c r="AAO33" s="552"/>
      <c r="AAP33" s="552"/>
      <c r="AAQ33" s="552"/>
      <c r="AAR33" s="552"/>
      <c r="AAS33" s="552"/>
      <c r="AAT33" s="552"/>
      <c r="AAU33" s="552"/>
      <c r="AAV33" s="552"/>
      <c r="AAW33" s="552"/>
      <c r="AAX33" s="552"/>
      <c r="AAY33" s="552"/>
      <c r="AAZ33" s="552"/>
      <c r="ABA33" s="552"/>
      <c r="ABB33" s="552"/>
      <c r="ABC33" s="552"/>
      <c r="ABD33" s="552"/>
      <c r="ABE33" s="552"/>
      <c r="ABF33" s="552"/>
      <c r="ABG33" s="552"/>
      <c r="ABH33" s="552"/>
      <c r="ABI33" s="552"/>
      <c r="ABJ33" s="552"/>
      <c r="ABK33" s="552"/>
      <c r="ABL33" s="552"/>
      <c r="ABM33" s="552"/>
      <c r="ABN33" s="552"/>
      <c r="ABO33" s="552"/>
      <c r="ABP33" s="552"/>
      <c r="ABQ33" s="552"/>
      <c r="ABR33" s="552"/>
      <c r="ABS33" s="552"/>
      <c r="ABT33" s="552"/>
      <c r="ABU33" s="552"/>
      <c r="ABV33" s="552"/>
      <c r="ABW33" s="552"/>
      <c r="ABX33" s="552"/>
      <c r="ABY33" s="552"/>
      <c r="ABZ33" s="552"/>
      <c r="ACA33" s="552"/>
      <c r="ACB33" s="552"/>
      <c r="ACC33" s="552"/>
      <c r="ACD33" s="552"/>
      <c r="ACE33" s="552"/>
      <c r="ACF33" s="552" t="s">
        <v>125</v>
      </c>
      <c r="ACG33" s="552" t="s">
        <v>117</v>
      </c>
      <c r="ACH33" s="552">
        <f>COUNTA(#REF!)</f>
        <v>1</v>
      </c>
      <c r="ACI33" s="552"/>
      <c r="ACJ33" s="552"/>
      <c r="ACK33" s="552"/>
      <c r="ACL33" s="552"/>
      <c r="ACM33" s="552"/>
      <c r="ACN33" s="552"/>
      <c r="ACO33" s="552"/>
      <c r="ACP33" s="552"/>
      <c r="ACQ33" s="552"/>
      <c r="ACR33" s="552"/>
      <c r="ACS33" s="552"/>
      <c r="ACT33" s="552"/>
      <c r="ACU33" s="552"/>
      <c r="ACV33" s="552"/>
      <c r="ACW33" s="552"/>
      <c r="ACX33" s="552"/>
      <c r="ACY33" s="552"/>
      <c r="ACZ33" s="552"/>
      <c r="ADA33" s="552"/>
      <c r="ADB33" s="552"/>
      <c r="ADC33" s="552"/>
      <c r="ADD33" s="552"/>
      <c r="ADE33" s="552"/>
      <c r="ADF33" s="552"/>
      <c r="ADG33" s="552"/>
      <c r="ADH33" s="552"/>
      <c r="ADI33" s="552"/>
      <c r="ADJ33" s="552"/>
      <c r="ADK33" s="552"/>
      <c r="ADL33" s="552"/>
      <c r="ADM33" s="552"/>
      <c r="ADN33" s="552"/>
      <c r="ADO33" s="552"/>
      <c r="ADP33" s="552"/>
      <c r="ADQ33" s="552"/>
      <c r="ADR33" s="552"/>
      <c r="ADS33" s="552"/>
      <c r="ADT33" s="552"/>
      <c r="ADU33" s="552"/>
      <c r="ADV33" s="552"/>
      <c r="ADW33" s="552"/>
      <c r="ADX33" s="552"/>
      <c r="ADY33" s="552"/>
      <c r="ADZ33" s="552"/>
      <c r="AEA33" s="552"/>
      <c r="AEB33" s="552"/>
      <c r="AEC33" s="552"/>
      <c r="AED33" s="552"/>
      <c r="AEE33" s="552"/>
      <c r="AEF33" s="552"/>
      <c r="AEG33" s="552"/>
      <c r="AEH33" s="552"/>
      <c r="AEI33" s="552"/>
      <c r="AEJ33" s="552"/>
      <c r="AEK33" s="552"/>
      <c r="AEL33" s="552"/>
      <c r="AEM33" s="552"/>
      <c r="AEN33" s="552" t="s">
        <v>125</v>
      </c>
      <c r="AEO33" s="552" t="s">
        <v>118</v>
      </c>
      <c r="AEP33" s="552">
        <v>0</v>
      </c>
      <c r="AEQ33" s="552"/>
      <c r="AER33" s="552"/>
      <c r="AES33" s="552"/>
      <c r="AET33" s="552"/>
      <c r="AEU33" s="552"/>
      <c r="AEV33" s="552"/>
      <c r="AEW33" s="552"/>
      <c r="AEX33" s="552"/>
      <c r="AEY33" s="552"/>
      <c r="AEZ33" s="552"/>
      <c r="AFA33" s="552"/>
      <c r="AFB33" s="552"/>
      <c r="AFC33" s="552"/>
      <c r="AFD33" s="552"/>
      <c r="AFE33" s="552"/>
      <c r="AFF33" s="552"/>
      <c r="AFG33" s="552"/>
      <c r="AFH33" s="552"/>
      <c r="AFI33" s="552"/>
      <c r="AFJ33" s="552"/>
      <c r="AFK33" s="552"/>
      <c r="AFL33" s="552"/>
      <c r="AFM33" s="552"/>
      <c r="AFN33" s="552"/>
      <c r="AFO33" s="552"/>
      <c r="AFP33" s="552"/>
      <c r="AFQ33" s="552"/>
      <c r="AFR33" s="552"/>
      <c r="AFS33" s="552"/>
      <c r="AFT33" s="552"/>
      <c r="AFU33" s="552"/>
      <c r="AFV33" s="552"/>
      <c r="AFW33" s="552"/>
      <c r="AFX33" s="552"/>
      <c r="AFY33" s="552"/>
      <c r="AFZ33" s="552"/>
      <c r="AGA33" s="552"/>
      <c r="AGB33" s="552"/>
      <c r="AGC33" s="552"/>
      <c r="AGD33" s="552"/>
      <c r="AGE33" s="552"/>
      <c r="AGF33" s="552"/>
      <c r="AGG33" s="552"/>
      <c r="AGH33" s="552"/>
      <c r="AGI33" s="552"/>
      <c r="AGJ33" s="552"/>
      <c r="AGK33" s="552"/>
      <c r="AGL33" s="552"/>
      <c r="AGM33" s="552"/>
      <c r="AGN33" s="552"/>
      <c r="AGO33" s="552"/>
      <c r="AGP33" s="552"/>
      <c r="AGQ33" s="552"/>
      <c r="AGR33" s="552"/>
      <c r="AGS33" s="552"/>
      <c r="AGT33" s="552"/>
      <c r="AGU33" s="552"/>
      <c r="AGV33" s="552" t="s">
        <v>125</v>
      </c>
      <c r="AGW33" s="552" t="s">
        <v>120</v>
      </c>
      <c r="AGX33" s="552">
        <v>0</v>
      </c>
      <c r="AGY33" s="552"/>
      <c r="AGZ33" s="552"/>
      <c r="AHA33" s="552"/>
      <c r="AHB33" s="552"/>
      <c r="AHC33" s="552"/>
      <c r="AHD33" s="552"/>
      <c r="AHE33" s="552"/>
      <c r="AHF33" s="552"/>
      <c r="AHG33" s="552"/>
      <c r="AHH33" s="552"/>
      <c r="AHI33" s="552"/>
      <c r="AHJ33" s="552"/>
      <c r="AHK33" s="552"/>
      <c r="AHL33" s="552"/>
      <c r="AHM33" s="552"/>
      <c r="AHN33" s="552"/>
      <c r="AHO33" s="552"/>
      <c r="AHP33" s="552"/>
      <c r="AHQ33" s="552"/>
      <c r="AHR33" s="552"/>
      <c r="AHS33" s="552"/>
      <c r="AHT33" s="552"/>
      <c r="AHU33" s="552"/>
      <c r="AHV33" s="552"/>
      <c r="AHW33" s="552"/>
      <c r="AHX33" s="552"/>
      <c r="AHY33" s="552"/>
      <c r="AHZ33" s="552"/>
      <c r="AIA33" s="552"/>
      <c r="AIB33" s="552"/>
      <c r="AIC33" s="552"/>
      <c r="AID33" s="552"/>
      <c r="AIE33" s="552"/>
      <c r="AIF33" s="552"/>
      <c r="AIG33" s="552"/>
      <c r="AIH33" s="552"/>
      <c r="AII33" s="552"/>
      <c r="AIJ33" s="552"/>
      <c r="AIK33" s="552"/>
      <c r="AIL33" s="552"/>
      <c r="AIM33" s="552"/>
      <c r="AIN33" s="552"/>
      <c r="AIO33" s="552"/>
      <c r="AIP33" s="552"/>
      <c r="AIQ33" s="552"/>
      <c r="AIR33" s="552"/>
      <c r="AIS33" s="552"/>
      <c r="AIT33" s="552"/>
      <c r="AIU33" s="552"/>
      <c r="AIV33" s="552"/>
      <c r="AIW33" s="552"/>
      <c r="AIX33" s="552"/>
      <c r="AIY33" s="552"/>
      <c r="AIZ33" s="552"/>
      <c r="AJA33" s="552"/>
      <c r="AJB33" s="552"/>
      <c r="AJC33" s="552"/>
      <c r="AJD33" s="552" t="s">
        <v>125</v>
      </c>
      <c r="AJE33" s="552" t="s">
        <v>121</v>
      </c>
      <c r="AJF33" s="552">
        <v>0</v>
      </c>
      <c r="AJG33" s="552"/>
      <c r="AJH33" s="552"/>
      <c r="AJI33" s="552"/>
      <c r="AJJ33" s="552"/>
      <c r="AJK33" s="552"/>
      <c r="AJL33" s="552"/>
      <c r="AJM33" s="552"/>
      <c r="AJN33" s="552"/>
      <c r="AJO33" s="552"/>
      <c r="AJP33" s="552"/>
      <c r="AJQ33" s="552"/>
      <c r="AJR33" s="552"/>
      <c r="AJS33" s="552"/>
      <c r="AJT33" s="552"/>
      <c r="AJU33" s="552"/>
      <c r="AJV33" s="552"/>
      <c r="AJW33" s="552"/>
      <c r="AJX33" s="552"/>
      <c r="AJY33" s="552"/>
      <c r="AJZ33" s="552"/>
      <c r="AKA33" s="552"/>
      <c r="AKB33" s="552"/>
      <c r="AKC33" s="552"/>
      <c r="AKD33" s="552"/>
      <c r="AKE33" s="552"/>
      <c r="AKF33" s="552"/>
      <c r="AKG33" s="552"/>
      <c r="AKH33" s="552"/>
      <c r="AKI33" s="552"/>
      <c r="AKJ33" s="552"/>
      <c r="AKK33" s="552"/>
      <c r="AKL33" s="552"/>
      <c r="AKM33" s="552"/>
      <c r="AKN33" s="552"/>
      <c r="AKO33" s="552"/>
      <c r="AKP33" s="552"/>
      <c r="AKQ33" s="552"/>
      <c r="AKR33" s="552"/>
      <c r="AKS33" s="552"/>
      <c r="AKT33" s="552"/>
      <c r="AKU33" s="552"/>
      <c r="AKV33" s="552"/>
      <c r="AKW33" s="552"/>
      <c r="AKX33" s="552"/>
      <c r="AKY33" s="552"/>
      <c r="AKZ33" s="552"/>
      <c r="ALA33" s="552"/>
      <c r="ALB33" s="552"/>
      <c r="ALC33" s="552"/>
      <c r="ALD33" s="552"/>
      <c r="ALE33" s="552"/>
      <c r="ALF33" s="552"/>
      <c r="ALG33" s="552"/>
      <c r="ALH33" s="552"/>
      <c r="ALI33" s="552"/>
      <c r="ALJ33" s="552"/>
      <c r="ALK33" s="552"/>
      <c r="ALL33" s="552" t="s">
        <v>125</v>
      </c>
      <c r="ALM33" s="552" t="s">
        <v>122</v>
      </c>
      <c r="ALN33" s="552">
        <v>0</v>
      </c>
      <c r="ALO33" s="552"/>
      <c r="ALP33" s="552"/>
      <c r="ALQ33" s="552"/>
      <c r="ALR33" s="552"/>
      <c r="ALS33" s="552"/>
      <c r="ALT33" s="552"/>
      <c r="ALU33" s="552"/>
      <c r="ALV33" s="552"/>
      <c r="ALW33" s="552"/>
      <c r="ALX33" s="552"/>
      <c r="ALY33" s="552"/>
      <c r="ALZ33" s="552"/>
      <c r="AMA33" s="552"/>
      <c r="AMB33" s="552"/>
      <c r="AMC33" s="552"/>
      <c r="AMD33" s="552"/>
      <c r="AME33" s="552"/>
      <c r="AMF33" s="552"/>
      <c r="AMG33" s="552"/>
      <c r="AMH33" s="552"/>
      <c r="AMI33" s="552"/>
      <c r="AMJ33" s="552"/>
      <c r="AMK33" s="552"/>
      <c r="AML33" s="552"/>
      <c r="AMM33" s="552"/>
      <c r="AMN33" s="552"/>
      <c r="AMO33" s="552"/>
      <c r="AMP33" s="552"/>
      <c r="AMQ33" s="552"/>
      <c r="AMR33" s="552"/>
      <c r="AMS33" s="552"/>
      <c r="AMT33" s="552"/>
      <c r="AMU33" s="552"/>
      <c r="AMV33" s="552"/>
      <c r="AMW33" s="552"/>
      <c r="AMX33" s="552"/>
      <c r="AMY33" s="552"/>
      <c r="AMZ33" s="552"/>
      <c r="ANA33" s="552"/>
      <c r="ANB33" s="552"/>
      <c r="ANC33" s="552"/>
      <c r="AND33" s="552"/>
      <c r="ANE33" s="552"/>
      <c r="ANF33" s="552"/>
      <c r="ANG33" s="552"/>
      <c r="ANH33" s="552"/>
      <c r="ANI33" s="552"/>
      <c r="ANJ33" s="552"/>
      <c r="ANK33" s="552"/>
      <c r="ANL33" s="552"/>
      <c r="ANM33" s="552"/>
      <c r="ANN33" s="552"/>
      <c r="ANO33" s="552"/>
      <c r="ANP33" s="552"/>
      <c r="ANQ33" s="552"/>
      <c r="ANR33" s="552"/>
      <c r="ANS33" s="552"/>
      <c r="ANT33" s="552" t="s">
        <v>124</v>
      </c>
      <c r="ANU33" s="552" t="s">
        <v>119</v>
      </c>
      <c r="ANV33" s="552">
        <f>COUNTA(#REF!)</f>
        <v>1</v>
      </c>
      <c r="ANW33" s="552"/>
      <c r="ANX33" s="552"/>
      <c r="ANY33" s="552"/>
      <c r="ANZ33" s="552"/>
      <c r="AOA33" s="552"/>
      <c r="AOB33" s="552"/>
      <c r="AOC33" s="552"/>
      <c r="AOD33" s="552"/>
      <c r="AOE33" s="552"/>
      <c r="AOF33" s="552"/>
      <c r="AOG33" s="552"/>
      <c r="AOH33" s="552"/>
      <c r="AOI33" s="552"/>
      <c r="AOJ33" s="552"/>
      <c r="AOK33" s="552"/>
      <c r="AOL33" s="552"/>
      <c r="AOM33" s="552"/>
      <c r="AON33" s="552"/>
      <c r="AOO33" s="552"/>
      <c r="AOP33" s="552"/>
      <c r="AOQ33" s="552"/>
      <c r="AOR33" s="552"/>
      <c r="AOS33" s="552"/>
      <c r="AOT33" s="552"/>
      <c r="AOU33" s="552"/>
      <c r="AOV33" s="552"/>
      <c r="AOW33" s="552"/>
      <c r="AOX33" s="552"/>
      <c r="AOY33" s="552"/>
      <c r="AOZ33" s="552"/>
      <c r="APA33" s="552"/>
      <c r="APB33" s="552"/>
      <c r="APC33" s="552"/>
      <c r="APD33" s="552"/>
      <c r="APE33" s="552"/>
      <c r="APF33" s="552"/>
      <c r="APG33" s="552"/>
      <c r="APH33" s="552"/>
      <c r="API33" s="552"/>
      <c r="APJ33" s="552"/>
      <c r="APK33" s="552"/>
      <c r="APL33" s="552"/>
      <c r="APM33" s="552"/>
      <c r="APN33" s="552"/>
      <c r="APO33" s="552"/>
      <c r="APP33" s="552"/>
      <c r="APQ33" s="552"/>
      <c r="APR33" s="552"/>
      <c r="APS33" s="552"/>
      <c r="APT33" s="552"/>
      <c r="APU33" s="552"/>
      <c r="APV33" s="552"/>
      <c r="APW33" s="552"/>
      <c r="APX33" s="552"/>
      <c r="APY33" s="552"/>
      <c r="APZ33" s="552"/>
      <c r="AQA33" s="552"/>
      <c r="AQB33" s="552" t="s">
        <v>124</v>
      </c>
      <c r="AQC33" s="552" t="s">
        <v>115</v>
      </c>
      <c r="AQD33" s="552">
        <f>COUNTA(#REF!)</f>
        <v>1</v>
      </c>
      <c r="AQE33" s="552"/>
      <c r="AQF33" s="552"/>
      <c r="AQG33" s="552"/>
      <c r="AQH33" s="552"/>
      <c r="AQI33" s="552"/>
      <c r="AQJ33" s="552"/>
      <c r="AQK33" s="552"/>
      <c r="AQL33" s="552"/>
      <c r="AQM33" s="552"/>
      <c r="AQN33" s="552"/>
      <c r="AQO33" s="552"/>
      <c r="AQP33" s="552"/>
      <c r="AQQ33" s="552"/>
      <c r="AQR33" s="552"/>
      <c r="AQS33" s="552"/>
      <c r="AQT33" s="552"/>
      <c r="AQU33" s="552"/>
      <c r="AQV33" s="552"/>
      <c r="AQW33" s="552"/>
      <c r="AQX33" s="552"/>
      <c r="AQY33" s="552"/>
      <c r="AQZ33" s="552"/>
      <c r="ARA33" s="552"/>
      <c r="ARB33" s="552"/>
      <c r="ARC33" s="552"/>
      <c r="ARD33" s="552"/>
      <c r="ARE33" s="552"/>
      <c r="ARF33" s="552"/>
      <c r="ARG33" s="552"/>
      <c r="ARH33" s="552"/>
      <c r="ARI33" s="552"/>
      <c r="ARJ33" s="552"/>
      <c r="ARK33" s="552"/>
      <c r="ARL33" s="552"/>
      <c r="ARM33" s="552"/>
      <c r="ARN33" s="552"/>
      <c r="ARO33" s="552"/>
      <c r="ARP33" s="552"/>
      <c r="ARQ33" s="552"/>
      <c r="ARR33" s="552"/>
      <c r="ARS33" s="552"/>
      <c r="ART33" s="552"/>
      <c r="ARU33" s="552"/>
      <c r="ARV33" s="552"/>
      <c r="ARW33" s="552"/>
      <c r="ARX33" s="552"/>
      <c r="ARY33" s="552"/>
      <c r="ARZ33" s="552"/>
      <c r="ASA33" s="552"/>
      <c r="ASB33" s="552"/>
      <c r="ASC33" s="552"/>
      <c r="ASD33" s="552"/>
      <c r="ASE33" s="552"/>
      <c r="ASF33" s="552"/>
      <c r="ASG33" s="552"/>
      <c r="ASH33" s="552"/>
      <c r="ASI33" s="552"/>
      <c r="ASJ33" s="552" t="s">
        <v>124</v>
      </c>
      <c r="ASK33" s="552" t="s">
        <v>116</v>
      </c>
      <c r="ASL33" s="552">
        <v>0</v>
      </c>
      <c r="ASM33" s="552"/>
      <c r="ASN33" s="552"/>
      <c r="ASO33" s="552"/>
      <c r="ASP33" s="552"/>
      <c r="ASQ33" s="552"/>
      <c r="ASR33" s="552"/>
      <c r="ASS33" s="552"/>
      <c r="AST33" s="552"/>
      <c r="ASU33" s="552"/>
      <c r="ASV33" s="552"/>
      <c r="ASW33" s="552"/>
      <c r="ASX33" s="552"/>
      <c r="ASY33" s="552"/>
      <c r="ASZ33" s="552"/>
      <c r="ATA33" s="552"/>
      <c r="ATB33" s="552"/>
      <c r="ATC33" s="552"/>
      <c r="ATD33" s="552"/>
      <c r="ATE33" s="552"/>
      <c r="ATF33" s="552"/>
      <c r="ATG33" s="552"/>
      <c r="ATH33" s="552"/>
      <c r="ATI33" s="552"/>
      <c r="ATJ33" s="552"/>
      <c r="ATK33" s="552"/>
      <c r="ATL33" s="552"/>
      <c r="ATM33" s="552"/>
      <c r="ATN33" s="552"/>
      <c r="ATO33" s="552"/>
      <c r="ATP33" s="552"/>
      <c r="ATQ33" s="552"/>
      <c r="ATR33" s="552"/>
      <c r="ATS33" s="552"/>
      <c r="ATT33" s="552"/>
      <c r="ATU33" s="552"/>
      <c r="ATV33" s="552"/>
      <c r="ATW33" s="552"/>
      <c r="ATX33" s="552"/>
      <c r="ATY33" s="552"/>
      <c r="ATZ33" s="552"/>
      <c r="AUA33" s="552"/>
      <c r="AUB33" s="552"/>
      <c r="AUC33" s="552"/>
      <c r="AUD33" s="552"/>
      <c r="AUE33" s="552"/>
      <c r="AUF33" s="552"/>
      <c r="AUG33" s="552"/>
      <c r="AUH33" s="552"/>
      <c r="AUI33" s="552"/>
      <c r="AUJ33" s="552"/>
      <c r="AUK33" s="552"/>
      <c r="AUL33" s="552"/>
      <c r="AUM33" s="552"/>
      <c r="AUN33" s="552"/>
      <c r="AUO33" s="552"/>
      <c r="AUP33" s="552"/>
      <c r="AUQ33" s="552"/>
      <c r="AUR33" s="552" t="s">
        <v>124</v>
      </c>
      <c r="AUS33" s="552" t="s">
        <v>117</v>
      </c>
      <c r="AUT33" s="552">
        <f>COUNTA(#REF!)</f>
        <v>1</v>
      </c>
      <c r="AUU33" s="552"/>
      <c r="AUV33" s="552"/>
      <c r="AUW33" s="552"/>
      <c r="AUX33" s="552"/>
      <c r="AUY33" s="552"/>
      <c r="AUZ33" s="552"/>
      <c r="AVA33" s="552"/>
      <c r="AVB33" s="552"/>
      <c r="AVC33" s="552"/>
      <c r="AVD33" s="552"/>
      <c r="AVE33" s="552"/>
      <c r="AVF33" s="552"/>
      <c r="AVG33" s="552"/>
      <c r="AVH33" s="552"/>
      <c r="AVI33" s="552"/>
      <c r="AVJ33" s="552"/>
      <c r="AVK33" s="552"/>
      <c r="AVL33" s="552"/>
      <c r="AVM33" s="552"/>
      <c r="AVN33" s="552"/>
      <c r="AVO33" s="552"/>
      <c r="AVP33" s="552"/>
      <c r="AVQ33" s="552"/>
      <c r="AVR33" s="552"/>
      <c r="AVS33" s="552"/>
      <c r="AVT33" s="552"/>
      <c r="AVU33" s="552"/>
      <c r="AVV33" s="552"/>
      <c r="AVW33" s="552"/>
      <c r="AVX33" s="552"/>
      <c r="AVY33" s="552"/>
      <c r="AVZ33" s="552"/>
      <c r="AWA33" s="552"/>
      <c r="AWB33" s="552"/>
      <c r="AWC33" s="552"/>
      <c r="AWD33" s="552"/>
      <c r="AWE33" s="552"/>
      <c r="AWF33" s="552"/>
      <c r="AWG33" s="552"/>
      <c r="AWH33" s="552"/>
      <c r="AWI33" s="552"/>
      <c r="AWJ33" s="552"/>
      <c r="AWK33" s="552"/>
      <c r="AWL33" s="552"/>
      <c r="AWM33" s="552"/>
      <c r="AWN33" s="552"/>
      <c r="AWO33" s="552"/>
      <c r="AWP33" s="552"/>
      <c r="AWQ33" s="552"/>
      <c r="AWR33" s="552"/>
      <c r="AWS33" s="552"/>
      <c r="AWT33" s="552"/>
      <c r="AWU33" s="552"/>
      <c r="AWV33" s="552"/>
      <c r="AWW33" s="552"/>
      <c r="AWX33" s="552"/>
      <c r="AWY33" s="552"/>
      <c r="AWZ33" s="552" t="s">
        <v>124</v>
      </c>
      <c r="AXA33" s="552" t="s">
        <v>118</v>
      </c>
      <c r="AXB33" s="552">
        <v>0</v>
      </c>
      <c r="AXC33" s="552"/>
      <c r="AXD33" s="552"/>
      <c r="AXE33" s="552"/>
      <c r="AXF33" s="552"/>
      <c r="AXG33" s="552"/>
      <c r="AXH33" s="552"/>
      <c r="AXI33" s="552"/>
      <c r="AXJ33" s="552"/>
      <c r="AXK33" s="552"/>
      <c r="AXL33" s="552"/>
      <c r="AXM33" s="552"/>
      <c r="AXN33" s="552"/>
      <c r="AXO33" s="552"/>
      <c r="AXP33" s="552"/>
      <c r="AXQ33" s="552"/>
      <c r="AXR33" s="552"/>
      <c r="AXS33" s="552"/>
      <c r="AXT33" s="552"/>
      <c r="AXU33" s="552"/>
      <c r="AXV33" s="552"/>
      <c r="AXW33" s="552"/>
      <c r="AXX33" s="552"/>
      <c r="AXY33" s="552"/>
      <c r="AXZ33" s="552"/>
      <c r="AYA33" s="552"/>
      <c r="AYB33" s="552"/>
      <c r="AYC33" s="552"/>
      <c r="AYD33" s="552"/>
      <c r="AYE33" s="552"/>
      <c r="AYF33" s="552"/>
      <c r="AYG33" s="552"/>
      <c r="AYH33" s="552"/>
      <c r="AYI33" s="552"/>
      <c r="AYJ33" s="552"/>
      <c r="AYK33" s="552"/>
      <c r="AYL33" s="552"/>
      <c r="AYM33" s="552"/>
      <c r="AYN33" s="552"/>
      <c r="AYO33" s="552"/>
      <c r="AYP33" s="552"/>
      <c r="AYQ33" s="552"/>
      <c r="AYR33" s="552"/>
      <c r="AYS33" s="552"/>
      <c r="AYT33" s="552"/>
      <c r="AYU33" s="552"/>
      <c r="AYV33" s="552"/>
      <c r="AYW33" s="552"/>
      <c r="AYX33" s="552"/>
      <c r="AYY33" s="552"/>
      <c r="AYZ33" s="552"/>
      <c r="AZA33" s="552"/>
      <c r="AZB33" s="552"/>
      <c r="AZC33" s="552"/>
      <c r="AZD33" s="552"/>
      <c r="AZE33" s="552"/>
      <c r="AZF33" s="552"/>
      <c r="AZG33" s="552"/>
      <c r="AZH33" s="552" t="s">
        <v>124</v>
      </c>
      <c r="AZI33" s="552" t="s">
        <v>120</v>
      </c>
      <c r="AZJ33" s="552">
        <v>0</v>
      </c>
      <c r="AZK33" s="552"/>
      <c r="AZL33" s="552"/>
      <c r="AZM33" s="552"/>
      <c r="AZN33" s="552"/>
      <c r="AZO33" s="552"/>
      <c r="AZP33" s="552"/>
      <c r="AZQ33" s="552"/>
      <c r="AZR33" s="552"/>
      <c r="AZS33" s="552"/>
      <c r="AZT33" s="552"/>
      <c r="AZU33" s="552"/>
      <c r="AZV33" s="552"/>
      <c r="AZW33" s="552"/>
      <c r="AZX33" s="552"/>
      <c r="AZY33" s="552"/>
      <c r="AZZ33" s="552"/>
      <c r="BAA33" s="552"/>
      <c r="BAB33" s="552"/>
      <c r="BAC33" s="552"/>
      <c r="BAD33" s="552"/>
      <c r="BAE33" s="552"/>
      <c r="BAF33" s="552"/>
      <c r="BAG33" s="552"/>
      <c r="BAH33" s="552"/>
      <c r="BAI33" s="552"/>
      <c r="BAJ33" s="552"/>
      <c r="BAK33" s="552"/>
      <c r="BAL33" s="552"/>
      <c r="BAM33" s="552"/>
      <c r="BAN33" s="552"/>
      <c r="BAO33" s="552"/>
      <c r="BAP33" s="552"/>
      <c r="BAQ33" s="552"/>
      <c r="BAR33" s="552"/>
      <c r="BAS33" s="552"/>
      <c r="BAT33" s="552"/>
      <c r="BAU33" s="552"/>
      <c r="BAV33" s="552"/>
      <c r="BAW33" s="552"/>
      <c r="BAX33" s="552"/>
      <c r="BAY33" s="552"/>
      <c r="BAZ33" s="552"/>
      <c r="BBA33" s="552"/>
      <c r="BBB33" s="552"/>
      <c r="BBC33" s="552"/>
      <c r="BBD33" s="552"/>
      <c r="BBE33" s="552"/>
      <c r="BBF33" s="552"/>
      <c r="BBG33" s="552"/>
      <c r="BBH33" s="552"/>
      <c r="BBI33" s="552"/>
      <c r="BBJ33" s="552"/>
      <c r="BBK33" s="552"/>
      <c r="BBL33" s="552"/>
      <c r="BBM33" s="552"/>
      <c r="BBN33" s="552"/>
      <c r="BBO33" s="552"/>
      <c r="BBP33" s="552" t="s">
        <v>124</v>
      </c>
      <c r="BBQ33" s="552" t="s">
        <v>121</v>
      </c>
      <c r="BBR33" s="552">
        <v>0</v>
      </c>
      <c r="BBS33" s="552"/>
      <c r="BBT33" s="552"/>
      <c r="BBU33" s="552"/>
      <c r="BBV33" s="552"/>
      <c r="BBW33" s="552"/>
      <c r="BBX33" s="552"/>
      <c r="BBY33" s="552"/>
      <c r="BBZ33" s="552"/>
      <c r="BCA33" s="552"/>
      <c r="BCB33" s="552"/>
      <c r="BCC33" s="552"/>
      <c r="BCD33" s="552"/>
      <c r="BCE33" s="552"/>
      <c r="BCF33" s="552"/>
      <c r="BCG33" s="552"/>
      <c r="BCH33" s="552"/>
      <c r="BCI33" s="552"/>
      <c r="BCJ33" s="552"/>
      <c r="BCK33" s="552"/>
      <c r="BCL33" s="552"/>
      <c r="BCM33" s="552"/>
      <c r="BCN33" s="552"/>
      <c r="BCO33" s="552"/>
      <c r="BCP33" s="552"/>
      <c r="BCQ33" s="552"/>
      <c r="BCR33" s="552"/>
      <c r="BCS33" s="552"/>
      <c r="BCT33" s="552"/>
      <c r="BCU33" s="552"/>
      <c r="BCV33" s="552"/>
      <c r="BCW33" s="552"/>
      <c r="BCX33" s="552"/>
      <c r="BCY33" s="552"/>
      <c r="BCZ33" s="552"/>
      <c r="BDA33" s="552"/>
      <c r="BDB33" s="552"/>
      <c r="BDC33" s="552"/>
      <c r="BDD33" s="552"/>
      <c r="BDE33" s="552"/>
      <c r="BDF33" s="552"/>
      <c r="BDG33" s="552"/>
      <c r="BDH33" s="552"/>
      <c r="BDI33" s="552"/>
      <c r="BDJ33" s="552"/>
      <c r="BDK33" s="552"/>
      <c r="BDL33" s="552"/>
      <c r="BDM33" s="552"/>
      <c r="BDN33" s="552"/>
      <c r="BDO33" s="552"/>
      <c r="BDP33" s="552"/>
      <c r="BDQ33" s="552"/>
      <c r="BDR33" s="552"/>
      <c r="BDS33" s="552"/>
      <c r="BDT33" s="552"/>
      <c r="BDU33" s="552"/>
      <c r="BDV33" s="552"/>
      <c r="BDW33" s="552"/>
      <c r="BDX33" s="552" t="s">
        <v>124</v>
      </c>
      <c r="BDY33" s="552" t="s">
        <v>122</v>
      </c>
      <c r="BDZ33" s="552">
        <v>0</v>
      </c>
      <c r="BEA33" s="552"/>
      <c r="BEB33" s="552"/>
      <c r="BEC33" s="552"/>
      <c r="BED33" s="552"/>
      <c r="BEE33" s="552"/>
      <c r="BEF33" s="552"/>
      <c r="BEG33" s="552"/>
      <c r="BEH33" s="552"/>
      <c r="BEI33" s="552"/>
      <c r="BEJ33" s="552"/>
      <c r="BEK33" s="552"/>
      <c r="BEL33" s="552"/>
      <c r="BEM33" s="552"/>
      <c r="BEN33" s="552"/>
      <c r="BEO33" s="552"/>
      <c r="BEP33" s="552"/>
      <c r="BEQ33" s="552"/>
      <c r="BER33" s="552"/>
      <c r="BES33" s="552"/>
      <c r="BET33" s="552"/>
      <c r="BEU33" s="552"/>
      <c r="BEV33" s="552"/>
      <c r="BEW33" s="552"/>
      <c r="BEX33" s="552"/>
      <c r="BEY33" s="552"/>
      <c r="BEZ33" s="552"/>
      <c r="BFA33" s="552"/>
      <c r="BFB33" s="552"/>
      <c r="BFC33" s="552"/>
      <c r="BFD33" s="552"/>
      <c r="BFE33" s="552"/>
      <c r="BFF33" s="552"/>
      <c r="BFG33" s="552"/>
      <c r="BFH33" s="552"/>
      <c r="BFI33" s="552"/>
      <c r="BFJ33" s="552"/>
      <c r="BFK33" s="552"/>
      <c r="BFL33" s="552"/>
      <c r="BFM33" s="552"/>
      <c r="BFN33" s="552"/>
      <c r="BFO33" s="552"/>
      <c r="BFP33" s="552"/>
      <c r="BFQ33" s="552"/>
      <c r="BFR33" s="552"/>
      <c r="BFS33" s="552"/>
      <c r="BFT33" s="552"/>
      <c r="BFU33" s="552"/>
      <c r="BFV33" s="552"/>
      <c r="BFW33" s="552"/>
      <c r="BFX33" s="552"/>
      <c r="BFY33" s="552"/>
      <c r="BFZ33" s="552"/>
      <c r="BGA33" s="552"/>
      <c r="BGB33" s="552"/>
      <c r="BGC33" s="552"/>
      <c r="BGD33" s="552"/>
      <c r="BGE33" s="552"/>
      <c r="BGF33" s="552" t="s">
        <v>123</v>
      </c>
      <c r="BGG33" s="552" t="s">
        <v>119</v>
      </c>
      <c r="BGH33" s="552">
        <f>COUNTA(#REF!)</f>
        <v>1</v>
      </c>
      <c r="BGI33" s="552"/>
      <c r="BGJ33" s="552"/>
      <c r="BGK33" s="552"/>
      <c r="BGL33" s="552"/>
      <c r="BGM33" s="552"/>
      <c r="BGN33" s="552"/>
      <c r="BGO33" s="552"/>
      <c r="BGP33" s="552"/>
      <c r="BGQ33" s="552"/>
      <c r="BGR33" s="552"/>
      <c r="BGS33" s="552"/>
      <c r="BGT33" s="552"/>
      <c r="BGU33" s="552"/>
      <c r="BGV33" s="552"/>
      <c r="BGW33" s="552"/>
      <c r="BGX33" s="552"/>
      <c r="BGY33" s="552"/>
      <c r="BGZ33" s="552"/>
      <c r="BHA33" s="552"/>
      <c r="BHB33" s="552"/>
      <c r="BHC33" s="552"/>
      <c r="BHD33" s="552"/>
      <c r="BHE33" s="552"/>
      <c r="BHF33" s="552"/>
      <c r="BHG33" s="552"/>
      <c r="BHH33" s="552"/>
      <c r="BHI33" s="552"/>
      <c r="BHJ33" s="552"/>
      <c r="BHK33" s="552"/>
      <c r="BHL33" s="552"/>
      <c r="BHM33" s="552"/>
      <c r="BHN33" s="552"/>
      <c r="BHO33" s="552"/>
      <c r="BHP33" s="552"/>
      <c r="BHQ33" s="552"/>
      <c r="BHR33" s="552"/>
      <c r="BHS33" s="552"/>
      <c r="BHT33" s="552"/>
      <c r="BHU33" s="552"/>
      <c r="BHV33" s="552"/>
      <c r="BHW33" s="552"/>
      <c r="BHX33" s="552"/>
      <c r="BHY33" s="552"/>
      <c r="BHZ33" s="552"/>
      <c r="BIA33" s="552"/>
      <c r="BIB33" s="552"/>
      <c r="BIC33" s="552"/>
      <c r="BID33" s="552"/>
      <c r="BIE33" s="552"/>
      <c r="BIF33" s="552"/>
      <c r="BIG33" s="552"/>
      <c r="BIH33" s="552"/>
      <c r="BII33" s="552"/>
      <c r="BIJ33" s="552"/>
      <c r="BIK33" s="552"/>
      <c r="BIL33" s="552"/>
      <c r="BIM33" s="552"/>
      <c r="BIN33" s="552" t="s">
        <v>123</v>
      </c>
      <c r="BIO33" s="552" t="s">
        <v>115</v>
      </c>
      <c r="BIP33" s="552">
        <f>COUNTA(#REF!)</f>
        <v>1</v>
      </c>
      <c r="BIQ33" s="552"/>
      <c r="BIR33" s="552"/>
      <c r="BIS33" s="552"/>
      <c r="BIT33" s="552"/>
      <c r="BIU33" s="552"/>
      <c r="BIV33" s="552"/>
      <c r="BIW33" s="552"/>
      <c r="BIX33" s="552"/>
      <c r="BIY33" s="552"/>
      <c r="BIZ33" s="552"/>
      <c r="BJA33" s="552"/>
      <c r="BJB33" s="552"/>
      <c r="BJC33" s="552"/>
      <c r="BJD33" s="552"/>
      <c r="BJE33" s="552"/>
      <c r="BJF33" s="552"/>
      <c r="BJG33" s="552"/>
      <c r="BJH33" s="552"/>
      <c r="BJI33" s="552"/>
      <c r="BJJ33" s="552"/>
      <c r="BJK33" s="552"/>
      <c r="BJL33" s="552"/>
      <c r="BJM33" s="552"/>
      <c r="BJN33" s="552"/>
      <c r="BJO33" s="552"/>
      <c r="BJP33" s="552"/>
      <c r="BJQ33" s="552"/>
      <c r="BJR33" s="552"/>
      <c r="BJS33" s="552"/>
      <c r="BJT33" s="552"/>
      <c r="BJU33" s="552"/>
      <c r="BJV33" s="552"/>
      <c r="BJW33" s="552"/>
      <c r="BJX33" s="552"/>
      <c r="BJY33" s="552"/>
      <c r="BJZ33" s="552"/>
      <c r="BKA33" s="552"/>
      <c r="BKB33" s="552"/>
      <c r="BKC33" s="552"/>
      <c r="BKD33" s="552"/>
      <c r="BKE33" s="552"/>
      <c r="BKF33" s="552"/>
      <c r="BKG33" s="552"/>
      <c r="BKH33" s="552"/>
      <c r="BKI33" s="552"/>
      <c r="BKJ33" s="552"/>
      <c r="BKK33" s="552"/>
      <c r="BKL33" s="552"/>
      <c r="BKM33" s="552"/>
      <c r="BKN33" s="552"/>
      <c r="BKO33" s="552"/>
      <c r="BKP33" s="552"/>
      <c r="BKQ33" s="552"/>
      <c r="BKR33" s="552"/>
      <c r="BKS33" s="552"/>
      <c r="BKT33" s="552"/>
      <c r="BKU33" s="552"/>
      <c r="BKV33" s="552" t="s">
        <v>123</v>
      </c>
      <c r="BKW33" s="552" t="s">
        <v>116</v>
      </c>
      <c r="BKX33" s="552">
        <v>0</v>
      </c>
      <c r="BKY33" s="552"/>
      <c r="BKZ33" s="552"/>
      <c r="BLA33" s="552"/>
      <c r="BLB33" s="552"/>
      <c r="BLC33" s="552"/>
      <c r="BLD33" s="552"/>
      <c r="BLE33" s="552"/>
      <c r="BLF33" s="552"/>
      <c r="BLG33" s="552"/>
      <c r="BLH33" s="552"/>
      <c r="BLI33" s="552"/>
      <c r="BLJ33" s="552"/>
      <c r="BLK33" s="552"/>
      <c r="BLL33" s="552"/>
      <c r="BLM33" s="552"/>
      <c r="BLN33" s="552"/>
      <c r="BLO33" s="552"/>
      <c r="BLP33" s="552"/>
      <c r="BLQ33" s="552"/>
      <c r="BLR33" s="552"/>
      <c r="BLS33" s="552"/>
      <c r="BLT33" s="552"/>
      <c r="BLU33" s="552"/>
      <c r="BLV33" s="552"/>
      <c r="BLW33" s="552"/>
      <c r="BLX33" s="552"/>
      <c r="BLY33" s="552"/>
      <c r="BLZ33" s="552"/>
      <c r="BMA33" s="552"/>
      <c r="BMB33" s="552"/>
      <c r="BMC33" s="552"/>
      <c r="BMD33" s="552"/>
      <c r="BME33" s="552"/>
      <c r="BMF33" s="552"/>
      <c r="BMG33" s="552"/>
      <c r="BMH33" s="552"/>
      <c r="BMI33" s="552"/>
      <c r="BMJ33" s="552"/>
      <c r="BMK33" s="552"/>
      <c r="BML33" s="552"/>
      <c r="BMM33" s="552"/>
      <c r="BMN33" s="552"/>
      <c r="BMO33" s="552"/>
      <c r="BMP33" s="552"/>
      <c r="BMQ33" s="552"/>
      <c r="BMR33" s="552"/>
      <c r="BMS33" s="552"/>
      <c r="BMT33" s="552"/>
      <c r="BMU33" s="552"/>
      <c r="BMV33" s="552"/>
      <c r="BMW33" s="552"/>
      <c r="BMX33" s="552"/>
      <c r="BMY33" s="552"/>
      <c r="BMZ33" s="552"/>
      <c r="BNA33" s="552"/>
      <c r="BNB33" s="552"/>
      <c r="BNC33" s="552"/>
      <c r="BND33" s="552" t="s">
        <v>123</v>
      </c>
      <c r="BNE33" s="552" t="s">
        <v>117</v>
      </c>
      <c r="BNF33" s="552">
        <f>COUNTA(#REF!)</f>
        <v>1</v>
      </c>
      <c r="BNG33" s="552"/>
      <c r="BNH33" s="552"/>
      <c r="BNI33" s="552"/>
      <c r="BNJ33" s="552"/>
      <c r="BNK33" s="552"/>
      <c r="BNL33" s="552"/>
      <c r="BNM33" s="552"/>
      <c r="BNN33" s="552"/>
      <c r="BNO33" s="552"/>
      <c r="BNP33" s="552"/>
      <c r="BNQ33" s="552"/>
      <c r="BNR33" s="552"/>
      <c r="BNS33" s="552"/>
      <c r="BNT33" s="552"/>
      <c r="BNU33" s="552"/>
      <c r="BNV33" s="552"/>
      <c r="BNW33" s="552"/>
      <c r="BNX33" s="552"/>
      <c r="BNY33" s="552"/>
      <c r="BNZ33" s="552"/>
      <c r="BOA33" s="552"/>
      <c r="BOB33" s="552"/>
      <c r="BOC33" s="552"/>
      <c r="BOD33" s="552"/>
      <c r="BOE33" s="552"/>
      <c r="BOF33" s="552"/>
      <c r="BOG33" s="552"/>
      <c r="BOH33" s="552"/>
      <c r="BOI33" s="552"/>
      <c r="BOJ33" s="552"/>
      <c r="BOK33" s="552"/>
      <c r="BOL33" s="552"/>
      <c r="BOM33" s="552"/>
      <c r="BON33" s="552"/>
      <c r="BOO33" s="552"/>
      <c r="BOP33" s="552"/>
      <c r="BOQ33" s="552"/>
      <c r="BOR33" s="552"/>
      <c r="BOS33" s="552"/>
      <c r="BOT33" s="552"/>
      <c r="BOU33" s="552"/>
      <c r="BOV33" s="552"/>
      <c r="BOW33" s="552"/>
      <c r="BOX33" s="552"/>
      <c r="BOY33" s="552"/>
      <c r="BOZ33" s="552"/>
      <c r="BPA33" s="552"/>
      <c r="BPB33" s="552"/>
      <c r="BPC33" s="552"/>
      <c r="BPD33" s="552"/>
      <c r="BPE33" s="552"/>
      <c r="BPF33" s="552"/>
      <c r="BPG33" s="552"/>
      <c r="BPH33" s="552"/>
      <c r="BPI33" s="552"/>
      <c r="BPJ33" s="552"/>
      <c r="BPK33" s="552"/>
      <c r="BPL33" s="552" t="s">
        <v>123</v>
      </c>
      <c r="BPM33" s="552" t="s">
        <v>118</v>
      </c>
      <c r="BPN33" s="552">
        <v>0</v>
      </c>
      <c r="BPO33" s="552"/>
      <c r="BPP33" s="552"/>
      <c r="BPQ33" s="552"/>
      <c r="BPR33" s="552"/>
      <c r="BPS33" s="552"/>
      <c r="BPT33" s="552"/>
      <c r="BPU33" s="552"/>
      <c r="BPV33" s="552"/>
      <c r="BPW33" s="552"/>
      <c r="BPX33" s="552"/>
      <c r="BPY33" s="552"/>
      <c r="BPZ33" s="552"/>
      <c r="BQA33" s="552"/>
      <c r="BQB33" s="552"/>
      <c r="BQC33" s="552"/>
      <c r="BQD33" s="552"/>
      <c r="BQE33" s="552"/>
      <c r="BQF33" s="552"/>
      <c r="BQG33" s="552"/>
      <c r="BQH33" s="552"/>
      <c r="BQI33" s="552"/>
      <c r="BQJ33" s="552"/>
      <c r="BQK33" s="552"/>
      <c r="BQL33" s="552"/>
      <c r="BQM33" s="552"/>
      <c r="BQN33" s="552"/>
      <c r="BQO33" s="552"/>
      <c r="BQP33" s="552"/>
      <c r="BQQ33" s="552"/>
      <c r="BQR33" s="552"/>
      <c r="BQS33" s="552"/>
      <c r="BQT33" s="552"/>
      <c r="BQU33" s="552"/>
      <c r="BQV33" s="552"/>
      <c r="BQW33" s="552"/>
      <c r="BQX33" s="552"/>
      <c r="BQY33" s="552"/>
      <c r="BQZ33" s="552"/>
      <c r="BRA33" s="552"/>
      <c r="BRB33" s="552"/>
      <c r="BRC33" s="552"/>
      <c r="BRD33" s="552"/>
      <c r="BRE33" s="552"/>
      <c r="BRF33" s="552"/>
      <c r="BRG33" s="552"/>
      <c r="BRH33" s="552"/>
      <c r="BRI33" s="552"/>
      <c r="BRJ33" s="552"/>
      <c r="BRK33" s="552"/>
      <c r="BRL33" s="552"/>
      <c r="BRM33" s="552"/>
      <c r="BRN33" s="552"/>
      <c r="BRO33" s="552"/>
      <c r="BRP33" s="552"/>
      <c r="BRQ33" s="552"/>
      <c r="BRR33" s="552"/>
      <c r="BRS33" s="552"/>
      <c r="BRT33" s="552" t="s">
        <v>123</v>
      </c>
      <c r="BRU33" s="552" t="s">
        <v>120</v>
      </c>
      <c r="BRV33" s="552">
        <v>0</v>
      </c>
      <c r="BRW33" s="552"/>
      <c r="BRX33" s="552"/>
      <c r="BRY33" s="552"/>
      <c r="BRZ33" s="552"/>
      <c r="BSA33" s="552"/>
      <c r="BSB33" s="552"/>
      <c r="BSC33" s="552"/>
      <c r="BSD33" s="552"/>
      <c r="BSE33" s="552"/>
      <c r="BSF33" s="552"/>
      <c r="BSG33" s="552"/>
      <c r="BSH33" s="552"/>
      <c r="BSI33" s="552"/>
      <c r="BSJ33" s="552"/>
      <c r="BSK33" s="552"/>
      <c r="BSL33" s="552"/>
      <c r="BSM33" s="552"/>
      <c r="BSN33" s="552"/>
      <c r="BSO33" s="552"/>
      <c r="BSP33" s="552"/>
      <c r="BSQ33" s="552"/>
      <c r="BSR33" s="552"/>
      <c r="BSS33" s="552"/>
      <c r="BST33" s="552"/>
      <c r="BSU33" s="552"/>
      <c r="BSV33" s="552"/>
      <c r="BSW33" s="552"/>
      <c r="BSX33" s="552"/>
      <c r="BSY33" s="552"/>
      <c r="BSZ33" s="552"/>
      <c r="BTA33" s="552"/>
      <c r="BTB33" s="552"/>
      <c r="BTC33" s="552"/>
      <c r="BTD33" s="552"/>
      <c r="BTE33" s="552"/>
      <c r="BTF33" s="552"/>
      <c r="BTG33" s="552"/>
      <c r="BTH33" s="552"/>
      <c r="BTI33" s="552"/>
      <c r="BTJ33" s="552"/>
      <c r="BTK33" s="552"/>
      <c r="BTL33" s="552"/>
      <c r="BTM33" s="552"/>
      <c r="BTN33" s="552"/>
      <c r="BTO33" s="552"/>
      <c r="BTP33" s="552"/>
      <c r="BTQ33" s="552"/>
      <c r="BTR33" s="552"/>
      <c r="BTS33" s="552"/>
      <c r="BTT33" s="552"/>
      <c r="BTU33" s="552"/>
      <c r="BTV33" s="552"/>
      <c r="BTW33" s="552"/>
      <c r="BTX33" s="552"/>
      <c r="BTY33" s="552"/>
      <c r="BTZ33" s="552"/>
      <c r="BUA33" s="552"/>
      <c r="BUB33" s="552" t="s">
        <v>123</v>
      </c>
      <c r="BUC33" s="552" t="s">
        <v>121</v>
      </c>
      <c r="BUD33" s="552">
        <v>0</v>
      </c>
      <c r="BUE33" s="552"/>
      <c r="BUF33" s="552"/>
      <c r="BUG33" s="552"/>
      <c r="BUH33" s="552"/>
      <c r="BUI33" s="552"/>
      <c r="BUJ33" s="552"/>
      <c r="BUK33" s="552"/>
      <c r="BUL33" s="552"/>
      <c r="BUM33" s="552"/>
      <c r="BUN33" s="552"/>
      <c r="BUO33" s="552"/>
      <c r="BUP33" s="552"/>
      <c r="BUQ33" s="552"/>
      <c r="BUR33" s="552"/>
      <c r="BUS33" s="552"/>
      <c r="BUT33" s="552"/>
      <c r="BUU33" s="552"/>
      <c r="BUV33" s="552"/>
      <c r="BUW33" s="552"/>
      <c r="BUX33" s="552"/>
      <c r="BUY33" s="552"/>
      <c r="BUZ33" s="552"/>
      <c r="BVA33" s="552"/>
      <c r="BVB33" s="552"/>
      <c r="BVC33" s="552"/>
      <c r="BVD33" s="552"/>
      <c r="BVE33" s="552"/>
      <c r="BVF33" s="552"/>
      <c r="BVG33" s="552"/>
      <c r="BVH33" s="552"/>
      <c r="BVI33" s="552"/>
      <c r="BVJ33" s="552"/>
      <c r="BVK33" s="552"/>
      <c r="BVL33" s="552"/>
      <c r="BVM33" s="552"/>
      <c r="BVN33" s="552"/>
      <c r="BVO33" s="552"/>
      <c r="BVP33" s="552"/>
      <c r="BVQ33" s="552"/>
      <c r="BVR33" s="552"/>
      <c r="BVS33" s="552"/>
      <c r="BVT33" s="552"/>
      <c r="BVU33" s="552"/>
      <c r="BVV33" s="552"/>
      <c r="BVW33" s="552"/>
      <c r="BVX33" s="552"/>
      <c r="BVY33" s="552"/>
      <c r="BVZ33" s="552"/>
      <c r="BWA33" s="552"/>
      <c r="BWB33" s="552"/>
      <c r="BWC33" s="552"/>
      <c r="BWD33" s="552"/>
      <c r="BWE33" s="552"/>
      <c r="BWF33" s="552"/>
      <c r="BWG33" s="552"/>
      <c r="BWH33" s="552"/>
      <c r="BWI33" s="552"/>
      <c r="BWJ33" s="552" t="s">
        <v>123</v>
      </c>
      <c r="BWK33" s="552" t="s">
        <v>122</v>
      </c>
      <c r="BWL33" s="552">
        <v>0</v>
      </c>
      <c r="BWM33" s="552"/>
      <c r="BWN33" s="552"/>
      <c r="BWO33" s="552"/>
      <c r="BWP33" s="552"/>
      <c r="BWQ33" s="552"/>
      <c r="BWR33" s="552"/>
      <c r="BWS33" s="552"/>
      <c r="BWT33" s="552"/>
      <c r="BWU33" s="552"/>
      <c r="BWV33" s="552"/>
      <c r="BWW33" s="552"/>
      <c r="BWX33" s="552"/>
      <c r="BWY33" s="552"/>
      <c r="BWZ33" s="552"/>
      <c r="BXA33" s="552"/>
      <c r="BXB33" s="552"/>
      <c r="BXC33" s="552"/>
      <c r="BXD33" s="552"/>
      <c r="BXE33" s="552"/>
      <c r="BXF33" s="552"/>
      <c r="BXG33" s="552"/>
      <c r="BXH33" s="552"/>
      <c r="BXI33" s="552"/>
      <c r="BXJ33" s="552"/>
      <c r="BXK33" s="552"/>
      <c r="BXL33" s="552"/>
      <c r="BXM33" s="552"/>
      <c r="BXN33" s="552"/>
      <c r="BXO33" s="552"/>
      <c r="BXP33" s="552"/>
      <c r="BXQ33" s="552"/>
      <c r="BXR33" s="552"/>
      <c r="BXS33" s="552"/>
      <c r="BXT33" s="552"/>
      <c r="BXU33" s="552"/>
      <c r="BXV33" s="552"/>
      <c r="BXW33" s="552"/>
      <c r="BXX33" s="552"/>
      <c r="BXY33" s="552"/>
      <c r="BXZ33" s="552"/>
      <c r="BYA33" s="552"/>
      <c r="BYB33" s="552"/>
      <c r="BYC33" s="552"/>
      <c r="BYD33" s="552"/>
      <c r="BYE33" s="552"/>
      <c r="BYF33" s="552"/>
      <c r="BYG33" s="552"/>
      <c r="BYH33" s="552"/>
      <c r="BYI33" s="552"/>
      <c r="BYJ33" s="552"/>
      <c r="BYK33" s="552"/>
      <c r="BYL33" s="552"/>
      <c r="BYM33" s="552"/>
      <c r="BYN33" s="552"/>
      <c r="BYO33" s="552"/>
      <c r="BYP33" s="552"/>
      <c r="BYQ33" s="552"/>
    </row>
    <row r="34" spans="1:2019" s="324" customFormat="1" ht="45.75" thickBot="1" x14ac:dyDescent="0.3">
      <c r="A34" s="602" t="s">
        <v>4</v>
      </c>
      <c r="B34" s="602" t="s">
        <v>88</v>
      </c>
      <c r="C34" s="602" t="s">
        <v>6</v>
      </c>
      <c r="D34" s="602" t="s">
        <v>2800</v>
      </c>
      <c r="E34" s="602" t="s">
        <v>91</v>
      </c>
      <c r="F34" s="602" t="s">
        <v>54</v>
      </c>
      <c r="G34" s="606" t="s">
        <v>70</v>
      </c>
      <c r="H34" s="415" t="s">
        <v>38</v>
      </c>
      <c r="I34" s="416" t="s">
        <v>44</v>
      </c>
      <c r="J34" s="418" t="s">
        <v>46</v>
      </c>
      <c r="K34" s="422" t="s">
        <v>154</v>
      </c>
      <c r="L34" s="423" t="s">
        <v>39</v>
      </c>
      <c r="M34" s="417" t="s">
        <v>40</v>
      </c>
      <c r="N34" s="424" t="s">
        <v>42</v>
      </c>
      <c r="O34" s="414" t="s">
        <v>43</v>
      </c>
      <c r="P34" s="425" t="s">
        <v>41</v>
      </c>
      <c r="Q34" s="607" t="s">
        <v>229</v>
      </c>
      <c r="R34" s="274" t="s">
        <v>55</v>
      </c>
      <c r="S34" s="415" t="s">
        <v>38</v>
      </c>
      <c r="T34" s="416" t="s">
        <v>44</v>
      </c>
      <c r="U34" s="418" t="s">
        <v>46</v>
      </c>
      <c r="V34" s="422" t="s">
        <v>154</v>
      </c>
      <c r="W34" s="423" t="s">
        <v>39</v>
      </c>
      <c r="X34" s="417" t="s">
        <v>40</v>
      </c>
      <c r="Y34" s="424" t="s">
        <v>42</v>
      </c>
      <c r="Z34" s="414" t="s">
        <v>43</v>
      </c>
      <c r="AA34" s="425" t="s">
        <v>41</v>
      </c>
      <c r="AB34" s="294" t="s">
        <v>6</v>
      </c>
      <c r="AC34" s="275" t="s">
        <v>77</v>
      </c>
      <c r="AD34" s="275" t="s">
        <v>660</v>
      </c>
      <c r="AE34" s="295" t="s">
        <v>79</v>
      </c>
      <c r="AF34" s="294" t="s">
        <v>127</v>
      </c>
      <c r="AG34" s="295" t="s">
        <v>85</v>
      </c>
      <c r="AH34" s="295" t="s">
        <v>533</v>
      </c>
      <c r="AI34" s="295" t="s">
        <v>82</v>
      </c>
      <c r="AJ34" s="295" t="s">
        <v>83</v>
      </c>
      <c r="AK34" s="295" t="s">
        <v>86</v>
      </c>
      <c r="AL34" s="415" t="s">
        <v>38</v>
      </c>
      <c r="AM34" s="416" t="s">
        <v>44</v>
      </c>
      <c r="AN34" s="418" t="s">
        <v>46</v>
      </c>
      <c r="AO34" s="422" t="s">
        <v>154</v>
      </c>
      <c r="AP34" s="423" t="s">
        <v>39</v>
      </c>
      <c r="AQ34" s="417" t="s">
        <v>40</v>
      </c>
      <c r="AR34" s="424" t="s">
        <v>42</v>
      </c>
      <c r="AS34" s="414" t="s">
        <v>43</v>
      </c>
      <c r="AT34" s="425" t="s">
        <v>41</v>
      </c>
      <c r="AU34" s="295" t="s">
        <v>6</v>
      </c>
      <c r="AV34" s="295" t="s">
        <v>500</v>
      </c>
      <c r="AW34" s="295" t="s">
        <v>79</v>
      </c>
      <c r="AX34" s="295" t="s">
        <v>127</v>
      </c>
      <c r="AY34" s="295" t="s">
        <v>85</v>
      </c>
      <c r="AZ34" s="295" t="s">
        <v>533</v>
      </c>
      <c r="BA34" s="295" t="s">
        <v>82</v>
      </c>
      <c r="BB34" s="295" t="s">
        <v>83</v>
      </c>
      <c r="BC34" s="296" t="s">
        <v>86</v>
      </c>
      <c r="BD34" s="415" t="s">
        <v>38</v>
      </c>
      <c r="BE34" s="416" t="s">
        <v>44</v>
      </c>
      <c r="BF34" s="418" t="s">
        <v>46</v>
      </c>
      <c r="BG34" s="422" t="s">
        <v>154</v>
      </c>
      <c r="BH34" s="423" t="s">
        <v>39</v>
      </c>
      <c r="BI34" s="417" t="s">
        <v>40</v>
      </c>
      <c r="BJ34" s="424" t="s">
        <v>42</v>
      </c>
      <c r="BK34" s="414" t="s">
        <v>43</v>
      </c>
      <c r="BL34" s="425" t="s">
        <v>41</v>
      </c>
      <c r="BM34" s="322"/>
      <c r="BN34" s="322"/>
      <c r="BO34" s="322"/>
      <c r="BP34" s="322"/>
      <c r="BQ34" s="322"/>
      <c r="BR34" s="322"/>
      <c r="BS34" s="322"/>
      <c r="BT34" s="322"/>
      <c r="BU34" s="322"/>
      <c r="BV34" s="322"/>
      <c r="BW34" s="322"/>
      <c r="BX34" s="322"/>
      <c r="BY34" s="322"/>
      <c r="BZ34" s="322"/>
      <c r="CA34" s="322"/>
      <c r="CB34" s="322"/>
      <c r="CC34" s="322"/>
      <c r="CD34" s="322"/>
      <c r="CE34" s="322"/>
      <c r="CF34" s="322"/>
      <c r="CG34" s="322"/>
      <c r="CH34" s="322"/>
      <c r="CI34" s="322"/>
      <c r="CJ34" s="322"/>
      <c r="CK34" s="322"/>
      <c r="CL34" s="322"/>
      <c r="CM34" s="322"/>
      <c r="CN34" s="322"/>
      <c r="CO34" s="322"/>
      <c r="CP34" s="322"/>
      <c r="CQ34" s="322"/>
      <c r="CR34" s="322"/>
      <c r="CS34" s="322"/>
      <c r="CT34" s="322"/>
      <c r="CU34" s="323"/>
      <c r="CV34" s="415" t="s">
        <v>38</v>
      </c>
      <c r="CW34" s="416" t="s">
        <v>44</v>
      </c>
      <c r="CX34" s="418" t="s">
        <v>46</v>
      </c>
      <c r="CY34" s="422" t="s">
        <v>154</v>
      </c>
      <c r="CZ34" s="423" t="s">
        <v>39</v>
      </c>
      <c r="DA34" s="417" t="s">
        <v>40</v>
      </c>
      <c r="DB34" s="424" t="s">
        <v>42</v>
      </c>
      <c r="DC34" s="414" t="s">
        <v>43</v>
      </c>
      <c r="DD34" s="425" t="s">
        <v>41</v>
      </c>
      <c r="DE34" s="596"/>
      <c r="DF34" s="274" t="s">
        <v>55</v>
      </c>
      <c r="DG34" s="415" t="s">
        <v>38</v>
      </c>
      <c r="DH34" s="416" t="s">
        <v>44</v>
      </c>
      <c r="DI34" s="418" t="s">
        <v>46</v>
      </c>
      <c r="DJ34" s="422" t="s">
        <v>154</v>
      </c>
      <c r="DK34" s="423" t="s">
        <v>39</v>
      </c>
      <c r="DL34" s="417" t="s">
        <v>40</v>
      </c>
      <c r="DM34" s="424" t="s">
        <v>42</v>
      </c>
      <c r="DN34" s="414" t="s">
        <v>43</v>
      </c>
      <c r="DO34" s="425" t="s">
        <v>41</v>
      </c>
      <c r="DT34" s="294" t="s">
        <v>127</v>
      </c>
      <c r="DU34" s="295" t="s">
        <v>85</v>
      </c>
      <c r="DV34" s="295" t="s">
        <v>533</v>
      </c>
      <c r="DZ34" s="415" t="s">
        <v>38</v>
      </c>
      <c r="EA34" s="416" t="s">
        <v>44</v>
      </c>
      <c r="EB34" s="418" t="s">
        <v>46</v>
      </c>
      <c r="EC34" s="422" t="s">
        <v>154</v>
      </c>
      <c r="ED34" s="423" t="s">
        <v>39</v>
      </c>
      <c r="EE34" s="417" t="s">
        <v>40</v>
      </c>
      <c r="EF34" s="424" t="s">
        <v>42</v>
      </c>
      <c r="EG34" s="414" t="s">
        <v>43</v>
      </c>
      <c r="EH34" s="425" t="s">
        <v>41</v>
      </c>
      <c r="EL34" s="295" t="s">
        <v>127</v>
      </c>
      <c r="EM34" s="295" t="s">
        <v>85</v>
      </c>
      <c r="EN34" s="295" t="s">
        <v>533</v>
      </c>
      <c r="ES34" s="415" t="s">
        <v>38</v>
      </c>
      <c r="ET34" s="416" t="s">
        <v>44</v>
      </c>
      <c r="EU34" s="418" t="s">
        <v>46</v>
      </c>
      <c r="EV34" s="422" t="s">
        <v>154</v>
      </c>
      <c r="EW34" s="423" t="s">
        <v>39</v>
      </c>
      <c r="EX34" s="417" t="s">
        <v>40</v>
      </c>
      <c r="EY34" s="424" t="s">
        <v>42</v>
      </c>
      <c r="EZ34" s="414" t="s">
        <v>43</v>
      </c>
      <c r="FA34" s="425" t="s">
        <v>41</v>
      </c>
      <c r="FD34" s="414" t="s">
        <v>351</v>
      </c>
      <c r="FE34" s="415" t="s">
        <v>352</v>
      </c>
      <c r="FF34" s="416" t="s">
        <v>655</v>
      </c>
      <c r="FG34" s="417" t="s">
        <v>386</v>
      </c>
      <c r="FH34" s="439" t="s">
        <v>654</v>
      </c>
      <c r="FI34" s="418" t="s">
        <v>1181</v>
      </c>
      <c r="FJ34" s="419" t="s">
        <v>1182</v>
      </c>
      <c r="FK34" s="420" t="s">
        <v>1183</v>
      </c>
      <c r="FL34" s="421" t="s">
        <v>657</v>
      </c>
      <c r="FN34" s="274" t="s">
        <v>55</v>
      </c>
      <c r="FO34" s="414" t="s">
        <v>351</v>
      </c>
      <c r="FP34" s="415" t="s">
        <v>352</v>
      </c>
      <c r="FQ34" s="416" t="s">
        <v>655</v>
      </c>
      <c r="FR34" s="417" t="s">
        <v>386</v>
      </c>
      <c r="FS34" s="439" t="s">
        <v>654</v>
      </c>
      <c r="FT34" s="418" t="s">
        <v>1181</v>
      </c>
      <c r="FU34" s="419" t="s">
        <v>1182</v>
      </c>
      <c r="FV34" s="420" t="s">
        <v>1183</v>
      </c>
      <c r="FW34" s="421" t="s">
        <v>657</v>
      </c>
      <c r="GB34" s="294" t="s">
        <v>127</v>
      </c>
      <c r="GC34" s="295" t="s">
        <v>85</v>
      </c>
      <c r="GD34" s="295" t="s">
        <v>533</v>
      </c>
      <c r="GH34" s="414" t="s">
        <v>351</v>
      </c>
      <c r="GI34" s="415" t="s">
        <v>352</v>
      </c>
      <c r="GJ34" s="416" t="s">
        <v>655</v>
      </c>
      <c r="GK34" s="417" t="s">
        <v>386</v>
      </c>
      <c r="GL34" s="439" t="s">
        <v>654</v>
      </c>
      <c r="GM34" s="418" t="s">
        <v>1181</v>
      </c>
      <c r="GN34" s="419" t="s">
        <v>1182</v>
      </c>
      <c r="GO34" s="420" t="s">
        <v>1183</v>
      </c>
      <c r="GP34" s="421" t="s">
        <v>657</v>
      </c>
      <c r="GT34" s="295" t="s">
        <v>127</v>
      </c>
      <c r="GU34" s="295" t="s">
        <v>85</v>
      </c>
      <c r="GV34" s="295" t="s">
        <v>533</v>
      </c>
      <c r="HA34" s="414" t="s">
        <v>351</v>
      </c>
      <c r="HB34" s="415" t="s">
        <v>352</v>
      </c>
      <c r="HC34" s="416" t="s">
        <v>655</v>
      </c>
      <c r="HD34" s="417" t="s">
        <v>386</v>
      </c>
      <c r="HE34" s="439" t="s">
        <v>654</v>
      </c>
      <c r="HF34" s="418" t="s">
        <v>1181</v>
      </c>
      <c r="HG34" s="419" t="s">
        <v>1182</v>
      </c>
      <c r="HH34" s="420" t="s">
        <v>1183</v>
      </c>
      <c r="HI34" s="421" t="s">
        <v>657</v>
      </c>
      <c r="HL34" s="414" t="s">
        <v>351</v>
      </c>
      <c r="HM34" s="415" t="s">
        <v>352</v>
      </c>
      <c r="HN34" s="416" t="s">
        <v>655</v>
      </c>
      <c r="HO34" s="417" t="s">
        <v>386</v>
      </c>
      <c r="HP34" s="439" t="s">
        <v>654</v>
      </c>
      <c r="HQ34" s="418" t="s">
        <v>1181</v>
      </c>
      <c r="HR34" s="419" t="s">
        <v>1182</v>
      </c>
      <c r="HS34" s="420" t="s">
        <v>1183</v>
      </c>
      <c r="HT34" s="421" t="s">
        <v>657</v>
      </c>
      <c r="HV34" s="274" t="s">
        <v>55</v>
      </c>
      <c r="HW34" s="414" t="s">
        <v>351</v>
      </c>
      <c r="HX34" s="415" t="s">
        <v>352</v>
      </c>
      <c r="HY34" s="416" t="s">
        <v>655</v>
      </c>
      <c r="HZ34" s="417" t="s">
        <v>386</v>
      </c>
      <c r="IA34" s="439" t="s">
        <v>654</v>
      </c>
      <c r="IB34" s="418" t="s">
        <v>1181</v>
      </c>
      <c r="IC34" s="419" t="s">
        <v>1182</v>
      </c>
      <c r="ID34" s="420" t="s">
        <v>1183</v>
      </c>
      <c r="IE34" s="421" t="s">
        <v>657</v>
      </c>
      <c r="IJ34" s="294" t="s">
        <v>127</v>
      </c>
      <c r="IK34" s="295" t="s">
        <v>85</v>
      </c>
      <c r="IL34" s="295" t="s">
        <v>533</v>
      </c>
      <c r="IP34" s="414" t="s">
        <v>351</v>
      </c>
      <c r="IQ34" s="415" t="s">
        <v>352</v>
      </c>
      <c r="IR34" s="416" t="s">
        <v>655</v>
      </c>
      <c r="IS34" s="417" t="s">
        <v>386</v>
      </c>
      <c r="IT34" s="439" t="s">
        <v>654</v>
      </c>
      <c r="IU34" s="418" t="s">
        <v>1181</v>
      </c>
      <c r="IV34" s="419" t="s">
        <v>1182</v>
      </c>
      <c r="IW34" s="420" t="s">
        <v>1183</v>
      </c>
      <c r="IX34" s="421" t="s">
        <v>657</v>
      </c>
      <c r="JB34" s="295" t="s">
        <v>127</v>
      </c>
      <c r="JC34" s="295" t="s">
        <v>85</v>
      </c>
      <c r="JD34" s="295" t="s">
        <v>533</v>
      </c>
      <c r="JI34" s="414" t="s">
        <v>351</v>
      </c>
      <c r="JJ34" s="415" t="s">
        <v>352</v>
      </c>
      <c r="JK34" s="416" t="s">
        <v>655</v>
      </c>
      <c r="JL34" s="417" t="s">
        <v>386</v>
      </c>
      <c r="JM34" s="439" t="s">
        <v>654</v>
      </c>
      <c r="JN34" s="418" t="s">
        <v>1181</v>
      </c>
      <c r="JO34" s="419" t="s">
        <v>1182</v>
      </c>
      <c r="JP34" s="420" t="s">
        <v>1183</v>
      </c>
      <c r="JQ34" s="421" t="s">
        <v>657</v>
      </c>
      <c r="JT34" s="414" t="s">
        <v>351</v>
      </c>
      <c r="JU34" s="415" t="s">
        <v>352</v>
      </c>
      <c r="JV34" s="416" t="s">
        <v>655</v>
      </c>
      <c r="JW34" s="417" t="s">
        <v>386</v>
      </c>
      <c r="JX34" s="439" t="s">
        <v>654</v>
      </c>
      <c r="JY34" s="418" t="s">
        <v>1181</v>
      </c>
      <c r="JZ34" s="419" t="s">
        <v>1182</v>
      </c>
      <c r="KA34" s="420" t="s">
        <v>1183</v>
      </c>
      <c r="KB34" s="421" t="s">
        <v>657</v>
      </c>
      <c r="KD34" s="274" t="s">
        <v>55</v>
      </c>
      <c r="KE34" s="414" t="s">
        <v>351</v>
      </c>
      <c r="KF34" s="415" t="s">
        <v>352</v>
      </c>
      <c r="KG34" s="416" t="s">
        <v>655</v>
      </c>
      <c r="KH34" s="417" t="s">
        <v>386</v>
      </c>
      <c r="KI34" s="439" t="s">
        <v>654</v>
      </c>
      <c r="KJ34" s="418" t="s">
        <v>1181</v>
      </c>
      <c r="KK34" s="419" t="s">
        <v>1182</v>
      </c>
      <c r="KL34" s="420" t="s">
        <v>1183</v>
      </c>
      <c r="KM34" s="421" t="s">
        <v>657</v>
      </c>
      <c r="KR34" s="294" t="s">
        <v>127</v>
      </c>
      <c r="KS34" s="295" t="s">
        <v>85</v>
      </c>
      <c r="KT34" s="295" t="s">
        <v>533</v>
      </c>
      <c r="KX34" s="414" t="s">
        <v>351</v>
      </c>
      <c r="KY34" s="415" t="s">
        <v>352</v>
      </c>
      <c r="KZ34" s="416" t="s">
        <v>655</v>
      </c>
      <c r="LA34" s="417" t="s">
        <v>386</v>
      </c>
      <c r="LB34" s="439" t="s">
        <v>654</v>
      </c>
      <c r="LC34" s="418" t="s">
        <v>1181</v>
      </c>
      <c r="LD34" s="419" t="s">
        <v>1182</v>
      </c>
      <c r="LE34" s="420" t="s">
        <v>1183</v>
      </c>
      <c r="LF34" s="421" t="s">
        <v>657</v>
      </c>
      <c r="LJ34" s="295" t="s">
        <v>127</v>
      </c>
      <c r="LK34" s="295" t="s">
        <v>85</v>
      </c>
      <c r="LL34" s="295" t="s">
        <v>533</v>
      </c>
      <c r="LQ34" s="414" t="s">
        <v>351</v>
      </c>
      <c r="LR34" s="415" t="s">
        <v>352</v>
      </c>
      <c r="LS34" s="416" t="s">
        <v>655</v>
      </c>
      <c r="LT34" s="417" t="s">
        <v>386</v>
      </c>
      <c r="LU34" s="439" t="s">
        <v>654</v>
      </c>
      <c r="LV34" s="418" t="s">
        <v>1181</v>
      </c>
      <c r="LW34" s="419" t="s">
        <v>1182</v>
      </c>
      <c r="LX34" s="420" t="s">
        <v>1183</v>
      </c>
      <c r="LY34" s="421" t="s">
        <v>657</v>
      </c>
      <c r="MB34" s="414" t="s">
        <v>351</v>
      </c>
      <c r="MC34" s="415" t="s">
        <v>352</v>
      </c>
      <c r="MD34" s="416" t="s">
        <v>655</v>
      </c>
      <c r="ME34" s="417" t="s">
        <v>386</v>
      </c>
      <c r="MF34" s="439" t="s">
        <v>654</v>
      </c>
      <c r="MG34" s="418" t="s">
        <v>1181</v>
      </c>
      <c r="MH34" s="419" t="s">
        <v>1182</v>
      </c>
      <c r="MI34" s="420" t="s">
        <v>1183</v>
      </c>
      <c r="MJ34" s="421" t="s">
        <v>657</v>
      </c>
      <c r="ML34" s="274" t="s">
        <v>55</v>
      </c>
      <c r="MM34" s="414" t="s">
        <v>351</v>
      </c>
      <c r="MN34" s="415" t="s">
        <v>352</v>
      </c>
      <c r="MO34" s="416" t="s">
        <v>655</v>
      </c>
      <c r="MP34" s="417" t="s">
        <v>386</v>
      </c>
      <c r="MQ34" s="439" t="s">
        <v>654</v>
      </c>
      <c r="MR34" s="418" t="s">
        <v>1181</v>
      </c>
      <c r="MS34" s="419" t="s">
        <v>1182</v>
      </c>
      <c r="MT34" s="420" t="s">
        <v>1183</v>
      </c>
      <c r="MU34" s="421" t="s">
        <v>657</v>
      </c>
      <c r="MZ34" s="294" t="s">
        <v>127</v>
      </c>
      <c r="NA34" s="295" t="s">
        <v>85</v>
      </c>
      <c r="NB34" s="295" t="s">
        <v>533</v>
      </c>
      <c r="NF34" s="414" t="s">
        <v>351</v>
      </c>
      <c r="NG34" s="415" t="s">
        <v>352</v>
      </c>
      <c r="NH34" s="416" t="s">
        <v>655</v>
      </c>
      <c r="NI34" s="417" t="s">
        <v>386</v>
      </c>
      <c r="NJ34" s="439" t="s">
        <v>654</v>
      </c>
      <c r="NK34" s="418" t="s">
        <v>1181</v>
      </c>
      <c r="NL34" s="419" t="s">
        <v>1182</v>
      </c>
      <c r="NM34" s="420" t="s">
        <v>1183</v>
      </c>
      <c r="NN34" s="421" t="s">
        <v>657</v>
      </c>
      <c r="NR34" s="295" t="s">
        <v>127</v>
      </c>
      <c r="NS34" s="295" t="s">
        <v>85</v>
      </c>
      <c r="NT34" s="295" t="s">
        <v>533</v>
      </c>
      <c r="NY34" s="414" t="s">
        <v>351</v>
      </c>
      <c r="NZ34" s="415" t="s">
        <v>352</v>
      </c>
      <c r="OA34" s="416" t="s">
        <v>655</v>
      </c>
      <c r="OB34" s="417" t="s">
        <v>386</v>
      </c>
      <c r="OC34" s="439" t="s">
        <v>654</v>
      </c>
      <c r="OD34" s="418" t="s">
        <v>1181</v>
      </c>
      <c r="OE34" s="419" t="s">
        <v>1182</v>
      </c>
      <c r="OF34" s="420" t="s">
        <v>1183</v>
      </c>
      <c r="OG34" s="421" t="s">
        <v>657</v>
      </c>
      <c r="OJ34" s="414" t="s">
        <v>351</v>
      </c>
      <c r="OK34" s="415" t="s">
        <v>352</v>
      </c>
      <c r="OL34" s="416" t="s">
        <v>655</v>
      </c>
      <c r="OM34" s="417" t="s">
        <v>386</v>
      </c>
      <c r="ON34" s="439" t="s">
        <v>654</v>
      </c>
      <c r="OO34" s="418" t="s">
        <v>1181</v>
      </c>
      <c r="OP34" s="419" t="s">
        <v>1182</v>
      </c>
      <c r="OQ34" s="420" t="s">
        <v>1183</v>
      </c>
      <c r="OR34" s="421" t="s">
        <v>657</v>
      </c>
      <c r="OT34" s="274" t="s">
        <v>55</v>
      </c>
      <c r="OU34" s="414" t="s">
        <v>351</v>
      </c>
      <c r="OV34" s="415" t="s">
        <v>352</v>
      </c>
      <c r="OW34" s="416" t="s">
        <v>655</v>
      </c>
      <c r="OX34" s="417" t="s">
        <v>386</v>
      </c>
      <c r="OY34" s="439" t="s">
        <v>654</v>
      </c>
      <c r="OZ34" s="418" t="s">
        <v>1181</v>
      </c>
      <c r="PA34" s="419" t="s">
        <v>1182</v>
      </c>
      <c r="PB34" s="420" t="s">
        <v>1183</v>
      </c>
      <c r="PC34" s="421" t="s">
        <v>657</v>
      </c>
      <c r="PH34" s="294" t="s">
        <v>127</v>
      </c>
      <c r="PI34" s="295" t="s">
        <v>85</v>
      </c>
      <c r="PJ34" s="295" t="s">
        <v>533</v>
      </c>
      <c r="PN34" s="414" t="s">
        <v>351</v>
      </c>
      <c r="PO34" s="415" t="s">
        <v>352</v>
      </c>
      <c r="PP34" s="416" t="s">
        <v>655</v>
      </c>
      <c r="PQ34" s="417" t="s">
        <v>386</v>
      </c>
      <c r="PR34" s="439" t="s">
        <v>654</v>
      </c>
      <c r="PS34" s="418" t="s">
        <v>1181</v>
      </c>
      <c r="PT34" s="419" t="s">
        <v>1182</v>
      </c>
      <c r="PU34" s="420" t="s">
        <v>1183</v>
      </c>
      <c r="PV34" s="421" t="s">
        <v>657</v>
      </c>
      <c r="PZ34" s="295" t="s">
        <v>127</v>
      </c>
      <c r="QA34" s="295" t="s">
        <v>85</v>
      </c>
      <c r="QB34" s="295" t="s">
        <v>533</v>
      </c>
      <c r="QG34" s="414" t="s">
        <v>351</v>
      </c>
      <c r="QH34" s="415" t="s">
        <v>352</v>
      </c>
      <c r="QI34" s="416" t="s">
        <v>655</v>
      </c>
      <c r="QJ34" s="417" t="s">
        <v>386</v>
      </c>
      <c r="QK34" s="439" t="s">
        <v>654</v>
      </c>
      <c r="QL34" s="418" t="s">
        <v>1181</v>
      </c>
      <c r="QM34" s="419" t="s">
        <v>1182</v>
      </c>
      <c r="QN34" s="420" t="s">
        <v>1183</v>
      </c>
      <c r="QO34" s="421" t="s">
        <v>657</v>
      </c>
      <c r="QR34" s="426" t="s">
        <v>650</v>
      </c>
      <c r="QS34" s="426" t="s">
        <v>651</v>
      </c>
      <c r="QT34" s="426" t="s">
        <v>652</v>
      </c>
      <c r="QU34" s="427" t="s">
        <v>647</v>
      </c>
      <c r="QV34" s="427" t="s">
        <v>648</v>
      </c>
      <c r="QW34" s="427" t="s">
        <v>649</v>
      </c>
      <c r="QX34" s="418" t="s">
        <v>1181</v>
      </c>
      <c r="QY34" s="419" t="s">
        <v>1182</v>
      </c>
      <c r="QZ34" s="419" t="s">
        <v>1183</v>
      </c>
      <c r="RB34" s="274" t="s">
        <v>55</v>
      </c>
      <c r="RC34" s="426" t="s">
        <v>650</v>
      </c>
      <c r="RD34" s="426" t="s">
        <v>651</v>
      </c>
      <c r="RE34" s="426" t="s">
        <v>652</v>
      </c>
      <c r="RF34" s="427" t="s">
        <v>647</v>
      </c>
      <c r="RG34" s="427" t="s">
        <v>648</v>
      </c>
      <c r="RH34" s="427" t="s">
        <v>649</v>
      </c>
      <c r="RI34" s="418" t="s">
        <v>1181</v>
      </c>
      <c r="RJ34" s="419" t="s">
        <v>1182</v>
      </c>
      <c r="RK34" s="419" t="s">
        <v>1183</v>
      </c>
      <c r="RP34" s="294" t="s">
        <v>127</v>
      </c>
      <c r="RQ34" s="295" t="s">
        <v>85</v>
      </c>
      <c r="RR34" s="295" t="s">
        <v>533</v>
      </c>
      <c r="RV34" s="426" t="s">
        <v>650</v>
      </c>
      <c r="RW34" s="426" t="s">
        <v>651</v>
      </c>
      <c r="RX34" s="426" t="s">
        <v>652</v>
      </c>
      <c r="RY34" s="427" t="s">
        <v>647</v>
      </c>
      <c r="RZ34" s="427" t="s">
        <v>648</v>
      </c>
      <c r="SA34" s="427" t="s">
        <v>649</v>
      </c>
      <c r="SB34" s="418" t="s">
        <v>1181</v>
      </c>
      <c r="SC34" s="419" t="s">
        <v>1182</v>
      </c>
      <c r="SD34" s="419" t="s">
        <v>1183</v>
      </c>
      <c r="SH34" s="295" t="s">
        <v>127</v>
      </c>
      <c r="SI34" s="295" t="s">
        <v>85</v>
      </c>
      <c r="SJ34" s="295" t="s">
        <v>533</v>
      </c>
      <c r="SO34" s="426" t="s">
        <v>650</v>
      </c>
      <c r="SP34" s="426" t="s">
        <v>651</v>
      </c>
      <c r="SQ34" s="426" t="s">
        <v>652</v>
      </c>
      <c r="SR34" s="427" t="s">
        <v>647</v>
      </c>
      <c r="SS34" s="427" t="s">
        <v>648</v>
      </c>
      <c r="ST34" s="427" t="s">
        <v>649</v>
      </c>
      <c r="SU34" s="418" t="s">
        <v>1181</v>
      </c>
      <c r="SV34" s="419" t="s">
        <v>1182</v>
      </c>
      <c r="SW34" s="419" t="s">
        <v>1183</v>
      </c>
      <c r="SZ34" s="426" t="s">
        <v>650</v>
      </c>
      <c r="TA34" s="426" t="s">
        <v>651</v>
      </c>
      <c r="TB34" s="426" t="s">
        <v>652</v>
      </c>
      <c r="TC34" s="427" t="s">
        <v>647</v>
      </c>
      <c r="TD34" s="427" t="s">
        <v>648</v>
      </c>
      <c r="TE34" s="427" t="s">
        <v>649</v>
      </c>
      <c r="TF34" s="418" t="s">
        <v>1181</v>
      </c>
      <c r="TG34" s="419" t="s">
        <v>1182</v>
      </c>
      <c r="TH34" s="419" t="s">
        <v>1183</v>
      </c>
      <c r="TJ34" s="274" t="s">
        <v>55</v>
      </c>
      <c r="TK34" s="426" t="s">
        <v>650</v>
      </c>
      <c r="TL34" s="426" t="s">
        <v>651</v>
      </c>
      <c r="TM34" s="426" t="s">
        <v>652</v>
      </c>
      <c r="TN34" s="427" t="s">
        <v>647</v>
      </c>
      <c r="TO34" s="427" t="s">
        <v>648</v>
      </c>
      <c r="TP34" s="427" t="s">
        <v>649</v>
      </c>
      <c r="TQ34" s="418" t="s">
        <v>1181</v>
      </c>
      <c r="TR34" s="419" t="s">
        <v>1182</v>
      </c>
      <c r="TS34" s="419" t="s">
        <v>1183</v>
      </c>
      <c r="TX34" s="294" t="s">
        <v>127</v>
      </c>
      <c r="TY34" s="295" t="s">
        <v>85</v>
      </c>
      <c r="TZ34" s="295" t="s">
        <v>533</v>
      </c>
      <c r="UD34" s="426" t="s">
        <v>650</v>
      </c>
      <c r="UE34" s="426" t="s">
        <v>651</v>
      </c>
      <c r="UF34" s="426" t="s">
        <v>652</v>
      </c>
      <c r="UG34" s="427" t="s">
        <v>647</v>
      </c>
      <c r="UH34" s="427" t="s">
        <v>648</v>
      </c>
      <c r="UI34" s="427" t="s">
        <v>649</v>
      </c>
      <c r="UJ34" s="418" t="s">
        <v>1181</v>
      </c>
      <c r="UK34" s="419" t="s">
        <v>1182</v>
      </c>
      <c r="UL34" s="419" t="s">
        <v>1183</v>
      </c>
      <c r="UP34" s="295" t="s">
        <v>127</v>
      </c>
      <c r="UQ34" s="295" t="s">
        <v>85</v>
      </c>
      <c r="UR34" s="295" t="s">
        <v>533</v>
      </c>
      <c r="UW34" s="426" t="s">
        <v>650</v>
      </c>
      <c r="UX34" s="426" t="s">
        <v>651</v>
      </c>
      <c r="UY34" s="426" t="s">
        <v>652</v>
      </c>
      <c r="UZ34" s="427" t="s">
        <v>647</v>
      </c>
      <c r="VA34" s="427" t="s">
        <v>648</v>
      </c>
      <c r="VB34" s="427" t="s">
        <v>649</v>
      </c>
      <c r="VC34" s="418" t="s">
        <v>1181</v>
      </c>
      <c r="VD34" s="419" t="s">
        <v>1182</v>
      </c>
      <c r="VE34" s="419" t="s">
        <v>1183</v>
      </c>
      <c r="VH34" s="415" t="s">
        <v>38</v>
      </c>
      <c r="VI34" s="416" t="s">
        <v>44</v>
      </c>
      <c r="VJ34" s="418" t="s">
        <v>46</v>
      </c>
      <c r="VK34" s="422" t="s">
        <v>154</v>
      </c>
      <c r="VL34" s="423" t="s">
        <v>39</v>
      </c>
      <c r="VM34" s="417" t="s">
        <v>40</v>
      </c>
      <c r="VN34" s="424" t="s">
        <v>42</v>
      </c>
      <c r="VO34" s="414" t="s">
        <v>43</v>
      </c>
      <c r="VP34" s="425" t="s">
        <v>41</v>
      </c>
      <c r="VR34" s="274" t="s">
        <v>55</v>
      </c>
      <c r="VS34" s="415" t="s">
        <v>38</v>
      </c>
      <c r="VT34" s="416" t="s">
        <v>44</v>
      </c>
      <c r="VU34" s="418" t="s">
        <v>46</v>
      </c>
      <c r="VV34" s="422" t="s">
        <v>154</v>
      </c>
      <c r="VW34" s="423" t="s">
        <v>39</v>
      </c>
      <c r="VX34" s="417" t="s">
        <v>40</v>
      </c>
      <c r="VY34" s="424" t="s">
        <v>42</v>
      </c>
      <c r="VZ34" s="414" t="s">
        <v>43</v>
      </c>
      <c r="WA34" s="425" t="s">
        <v>41</v>
      </c>
      <c r="WF34" s="294" t="s">
        <v>127</v>
      </c>
      <c r="WG34" s="295" t="s">
        <v>85</v>
      </c>
      <c r="WH34" s="295" t="s">
        <v>533</v>
      </c>
      <c r="WL34" s="415" t="s">
        <v>38</v>
      </c>
      <c r="WM34" s="416" t="s">
        <v>44</v>
      </c>
      <c r="WN34" s="418" t="s">
        <v>46</v>
      </c>
      <c r="WO34" s="422" t="s">
        <v>154</v>
      </c>
      <c r="WP34" s="423" t="s">
        <v>39</v>
      </c>
      <c r="WQ34" s="417" t="s">
        <v>40</v>
      </c>
      <c r="WR34" s="424" t="s">
        <v>42</v>
      </c>
      <c r="WS34" s="414" t="s">
        <v>43</v>
      </c>
      <c r="WT34" s="425" t="s">
        <v>41</v>
      </c>
      <c r="WX34" s="295" t="s">
        <v>127</v>
      </c>
      <c r="WY34" s="295" t="s">
        <v>85</v>
      </c>
      <c r="WZ34" s="295" t="s">
        <v>533</v>
      </c>
      <c r="XE34" s="415" t="s">
        <v>38</v>
      </c>
      <c r="XF34" s="416" t="s">
        <v>44</v>
      </c>
      <c r="XG34" s="418" t="s">
        <v>46</v>
      </c>
      <c r="XH34" s="422" t="s">
        <v>154</v>
      </c>
      <c r="XI34" s="423" t="s">
        <v>39</v>
      </c>
      <c r="XJ34" s="417" t="s">
        <v>40</v>
      </c>
      <c r="XK34" s="424" t="s">
        <v>42</v>
      </c>
      <c r="XL34" s="414" t="s">
        <v>43</v>
      </c>
      <c r="XM34" s="425" t="s">
        <v>41</v>
      </c>
      <c r="XP34" s="414" t="s">
        <v>351</v>
      </c>
      <c r="XQ34" s="415" t="s">
        <v>352</v>
      </c>
      <c r="XR34" s="416" t="s">
        <v>655</v>
      </c>
      <c r="XS34" s="417" t="s">
        <v>386</v>
      </c>
      <c r="XT34" s="439" t="s">
        <v>654</v>
      </c>
      <c r="XU34" s="418" t="s">
        <v>1181</v>
      </c>
      <c r="XV34" s="419" t="s">
        <v>1182</v>
      </c>
      <c r="XW34" s="420" t="s">
        <v>1183</v>
      </c>
      <c r="XX34" s="421" t="s">
        <v>657</v>
      </c>
      <c r="XZ34" s="274" t="s">
        <v>55</v>
      </c>
      <c r="YA34" s="414" t="s">
        <v>351</v>
      </c>
      <c r="YB34" s="415" t="s">
        <v>352</v>
      </c>
      <c r="YC34" s="416" t="s">
        <v>655</v>
      </c>
      <c r="YD34" s="417" t="s">
        <v>386</v>
      </c>
      <c r="YE34" s="439" t="s">
        <v>654</v>
      </c>
      <c r="YF34" s="418" t="s">
        <v>1181</v>
      </c>
      <c r="YG34" s="419" t="s">
        <v>1182</v>
      </c>
      <c r="YH34" s="420" t="s">
        <v>1183</v>
      </c>
      <c r="YI34" s="421" t="s">
        <v>657</v>
      </c>
      <c r="YN34" s="294" t="s">
        <v>127</v>
      </c>
      <c r="YO34" s="295" t="s">
        <v>85</v>
      </c>
      <c r="YP34" s="295" t="s">
        <v>533</v>
      </c>
      <c r="YT34" s="414" t="s">
        <v>351</v>
      </c>
      <c r="YU34" s="415" t="s">
        <v>352</v>
      </c>
      <c r="YV34" s="416" t="s">
        <v>655</v>
      </c>
      <c r="YW34" s="417" t="s">
        <v>386</v>
      </c>
      <c r="YX34" s="439" t="s">
        <v>654</v>
      </c>
      <c r="YY34" s="418" t="s">
        <v>1181</v>
      </c>
      <c r="YZ34" s="419" t="s">
        <v>1182</v>
      </c>
      <c r="ZA34" s="420" t="s">
        <v>1183</v>
      </c>
      <c r="ZB34" s="421" t="s">
        <v>657</v>
      </c>
      <c r="ZF34" s="295" t="s">
        <v>127</v>
      </c>
      <c r="ZG34" s="295" t="s">
        <v>85</v>
      </c>
      <c r="ZH34" s="295" t="s">
        <v>533</v>
      </c>
      <c r="ZM34" s="414" t="s">
        <v>351</v>
      </c>
      <c r="ZN34" s="415" t="s">
        <v>352</v>
      </c>
      <c r="ZO34" s="416" t="s">
        <v>655</v>
      </c>
      <c r="ZP34" s="417" t="s">
        <v>386</v>
      </c>
      <c r="ZQ34" s="439" t="s">
        <v>654</v>
      </c>
      <c r="ZR34" s="418" t="s">
        <v>1181</v>
      </c>
      <c r="ZS34" s="419" t="s">
        <v>1182</v>
      </c>
      <c r="ZT34" s="420" t="s">
        <v>1183</v>
      </c>
      <c r="ZU34" s="421" t="s">
        <v>657</v>
      </c>
      <c r="ZX34" s="414" t="s">
        <v>351</v>
      </c>
      <c r="ZY34" s="415" t="s">
        <v>352</v>
      </c>
      <c r="ZZ34" s="416" t="s">
        <v>655</v>
      </c>
      <c r="AAA34" s="417" t="s">
        <v>386</v>
      </c>
      <c r="AAB34" s="439" t="s">
        <v>654</v>
      </c>
      <c r="AAC34" s="418" t="s">
        <v>1181</v>
      </c>
      <c r="AAD34" s="419" t="s">
        <v>1182</v>
      </c>
      <c r="AAE34" s="420" t="s">
        <v>1183</v>
      </c>
      <c r="AAF34" s="421" t="s">
        <v>657</v>
      </c>
      <c r="AAH34" s="274" t="s">
        <v>55</v>
      </c>
      <c r="AAI34" s="414" t="s">
        <v>351</v>
      </c>
      <c r="AAJ34" s="415" t="s">
        <v>352</v>
      </c>
      <c r="AAK34" s="416" t="s">
        <v>655</v>
      </c>
      <c r="AAL34" s="417" t="s">
        <v>386</v>
      </c>
      <c r="AAM34" s="439" t="s">
        <v>654</v>
      </c>
      <c r="AAN34" s="418" t="s">
        <v>1181</v>
      </c>
      <c r="AAO34" s="419" t="s">
        <v>1182</v>
      </c>
      <c r="AAP34" s="420" t="s">
        <v>1183</v>
      </c>
      <c r="AAQ34" s="421" t="s">
        <v>657</v>
      </c>
      <c r="AAV34" s="294" t="s">
        <v>127</v>
      </c>
      <c r="AAW34" s="295" t="s">
        <v>85</v>
      </c>
      <c r="AAX34" s="295" t="s">
        <v>533</v>
      </c>
      <c r="ABB34" s="414" t="s">
        <v>351</v>
      </c>
      <c r="ABC34" s="415" t="s">
        <v>352</v>
      </c>
      <c r="ABD34" s="416" t="s">
        <v>655</v>
      </c>
      <c r="ABE34" s="417" t="s">
        <v>386</v>
      </c>
      <c r="ABF34" s="439" t="s">
        <v>654</v>
      </c>
      <c r="ABG34" s="418" t="s">
        <v>1181</v>
      </c>
      <c r="ABH34" s="419" t="s">
        <v>1182</v>
      </c>
      <c r="ABI34" s="420" t="s">
        <v>1183</v>
      </c>
      <c r="ABJ34" s="421" t="s">
        <v>657</v>
      </c>
      <c r="ABN34" s="295" t="s">
        <v>127</v>
      </c>
      <c r="ABO34" s="295" t="s">
        <v>85</v>
      </c>
      <c r="ABP34" s="295" t="s">
        <v>533</v>
      </c>
      <c r="ABU34" s="414" t="s">
        <v>351</v>
      </c>
      <c r="ABV34" s="415" t="s">
        <v>352</v>
      </c>
      <c r="ABW34" s="416" t="s">
        <v>655</v>
      </c>
      <c r="ABX34" s="417" t="s">
        <v>386</v>
      </c>
      <c r="ABY34" s="439" t="s">
        <v>654</v>
      </c>
      <c r="ABZ34" s="418" t="s">
        <v>1181</v>
      </c>
      <c r="ACA34" s="419" t="s">
        <v>1182</v>
      </c>
      <c r="ACB34" s="420" t="s">
        <v>1183</v>
      </c>
      <c r="ACC34" s="421" t="s">
        <v>657</v>
      </c>
      <c r="ACF34" s="414" t="s">
        <v>351</v>
      </c>
      <c r="ACG34" s="415" t="s">
        <v>352</v>
      </c>
      <c r="ACH34" s="416" t="s">
        <v>655</v>
      </c>
      <c r="ACI34" s="417" t="s">
        <v>386</v>
      </c>
      <c r="ACJ34" s="439" t="s">
        <v>654</v>
      </c>
      <c r="ACK34" s="418" t="s">
        <v>1181</v>
      </c>
      <c r="ACL34" s="419" t="s">
        <v>1182</v>
      </c>
      <c r="ACM34" s="420" t="s">
        <v>1183</v>
      </c>
      <c r="ACN34" s="421" t="s">
        <v>657</v>
      </c>
      <c r="ACP34" s="274" t="s">
        <v>55</v>
      </c>
      <c r="ACQ34" s="414" t="s">
        <v>351</v>
      </c>
      <c r="ACR34" s="415" t="s">
        <v>352</v>
      </c>
      <c r="ACS34" s="416" t="s">
        <v>655</v>
      </c>
      <c r="ACT34" s="417" t="s">
        <v>386</v>
      </c>
      <c r="ACU34" s="439" t="s">
        <v>654</v>
      </c>
      <c r="ACV34" s="418" t="s">
        <v>1181</v>
      </c>
      <c r="ACW34" s="419" t="s">
        <v>1182</v>
      </c>
      <c r="ACX34" s="420" t="s">
        <v>1183</v>
      </c>
      <c r="ACY34" s="421" t="s">
        <v>657</v>
      </c>
      <c r="ADD34" s="294" t="s">
        <v>127</v>
      </c>
      <c r="ADE34" s="295" t="s">
        <v>85</v>
      </c>
      <c r="ADF34" s="295" t="s">
        <v>533</v>
      </c>
      <c r="ADJ34" s="414" t="s">
        <v>351</v>
      </c>
      <c r="ADK34" s="415" t="s">
        <v>352</v>
      </c>
      <c r="ADL34" s="416" t="s">
        <v>655</v>
      </c>
      <c r="ADM34" s="417" t="s">
        <v>386</v>
      </c>
      <c r="ADN34" s="439" t="s">
        <v>654</v>
      </c>
      <c r="ADO34" s="418" t="s">
        <v>1181</v>
      </c>
      <c r="ADP34" s="419" t="s">
        <v>1182</v>
      </c>
      <c r="ADQ34" s="420" t="s">
        <v>1183</v>
      </c>
      <c r="ADR34" s="421" t="s">
        <v>657</v>
      </c>
      <c r="ADV34" s="295" t="s">
        <v>127</v>
      </c>
      <c r="ADW34" s="295" t="s">
        <v>85</v>
      </c>
      <c r="ADX34" s="295" t="s">
        <v>533</v>
      </c>
      <c r="AEC34" s="414" t="s">
        <v>351</v>
      </c>
      <c r="AED34" s="415" t="s">
        <v>352</v>
      </c>
      <c r="AEE34" s="416" t="s">
        <v>655</v>
      </c>
      <c r="AEF34" s="417" t="s">
        <v>386</v>
      </c>
      <c r="AEG34" s="439" t="s">
        <v>654</v>
      </c>
      <c r="AEH34" s="418" t="s">
        <v>1181</v>
      </c>
      <c r="AEI34" s="419" t="s">
        <v>1182</v>
      </c>
      <c r="AEJ34" s="420" t="s">
        <v>1183</v>
      </c>
      <c r="AEK34" s="421" t="s">
        <v>657</v>
      </c>
      <c r="AEN34" s="414" t="s">
        <v>351</v>
      </c>
      <c r="AEO34" s="415" t="s">
        <v>352</v>
      </c>
      <c r="AEP34" s="416" t="s">
        <v>655</v>
      </c>
      <c r="AEQ34" s="417" t="s">
        <v>386</v>
      </c>
      <c r="AER34" s="439" t="s">
        <v>654</v>
      </c>
      <c r="AES34" s="418" t="s">
        <v>1181</v>
      </c>
      <c r="AET34" s="419" t="s">
        <v>1182</v>
      </c>
      <c r="AEU34" s="420" t="s">
        <v>1183</v>
      </c>
      <c r="AEV34" s="421" t="s">
        <v>657</v>
      </c>
      <c r="AEX34" s="274" t="s">
        <v>55</v>
      </c>
      <c r="AEY34" s="414" t="s">
        <v>351</v>
      </c>
      <c r="AEZ34" s="415" t="s">
        <v>352</v>
      </c>
      <c r="AFA34" s="416" t="s">
        <v>655</v>
      </c>
      <c r="AFB34" s="417" t="s">
        <v>386</v>
      </c>
      <c r="AFC34" s="439" t="s">
        <v>654</v>
      </c>
      <c r="AFD34" s="418" t="s">
        <v>1181</v>
      </c>
      <c r="AFE34" s="419" t="s">
        <v>1182</v>
      </c>
      <c r="AFF34" s="420" t="s">
        <v>1183</v>
      </c>
      <c r="AFG34" s="421" t="s">
        <v>657</v>
      </c>
      <c r="AFL34" s="294" t="s">
        <v>127</v>
      </c>
      <c r="AFM34" s="295" t="s">
        <v>85</v>
      </c>
      <c r="AFN34" s="295" t="s">
        <v>533</v>
      </c>
      <c r="AFR34" s="414" t="s">
        <v>351</v>
      </c>
      <c r="AFS34" s="415" t="s">
        <v>352</v>
      </c>
      <c r="AFT34" s="416" t="s">
        <v>655</v>
      </c>
      <c r="AFU34" s="417" t="s">
        <v>386</v>
      </c>
      <c r="AFV34" s="439" t="s">
        <v>654</v>
      </c>
      <c r="AFW34" s="418" t="s">
        <v>1181</v>
      </c>
      <c r="AFX34" s="419" t="s">
        <v>1182</v>
      </c>
      <c r="AFY34" s="420" t="s">
        <v>1183</v>
      </c>
      <c r="AFZ34" s="421" t="s">
        <v>657</v>
      </c>
      <c r="AGD34" s="295" t="s">
        <v>127</v>
      </c>
      <c r="AGE34" s="295" t="s">
        <v>85</v>
      </c>
      <c r="AGF34" s="295" t="s">
        <v>533</v>
      </c>
      <c r="AGK34" s="414" t="s">
        <v>351</v>
      </c>
      <c r="AGL34" s="415" t="s">
        <v>352</v>
      </c>
      <c r="AGM34" s="416" t="s">
        <v>655</v>
      </c>
      <c r="AGN34" s="417" t="s">
        <v>386</v>
      </c>
      <c r="AGO34" s="439" t="s">
        <v>654</v>
      </c>
      <c r="AGP34" s="418" t="s">
        <v>1181</v>
      </c>
      <c r="AGQ34" s="419" t="s">
        <v>1182</v>
      </c>
      <c r="AGR34" s="420" t="s">
        <v>1183</v>
      </c>
      <c r="AGS34" s="421" t="s">
        <v>657</v>
      </c>
      <c r="AGV34" s="414" t="s">
        <v>351</v>
      </c>
      <c r="AGW34" s="415" t="s">
        <v>352</v>
      </c>
      <c r="AGX34" s="416" t="s">
        <v>655</v>
      </c>
      <c r="AGY34" s="417" t="s">
        <v>386</v>
      </c>
      <c r="AGZ34" s="439" t="s">
        <v>654</v>
      </c>
      <c r="AHA34" s="418" t="s">
        <v>1181</v>
      </c>
      <c r="AHB34" s="419" t="s">
        <v>1182</v>
      </c>
      <c r="AHC34" s="420" t="s">
        <v>1183</v>
      </c>
      <c r="AHD34" s="421" t="s">
        <v>657</v>
      </c>
      <c r="AHF34" s="274" t="s">
        <v>55</v>
      </c>
      <c r="AHG34" s="414" t="s">
        <v>351</v>
      </c>
      <c r="AHH34" s="415" t="s">
        <v>352</v>
      </c>
      <c r="AHI34" s="416" t="s">
        <v>655</v>
      </c>
      <c r="AHJ34" s="417" t="s">
        <v>386</v>
      </c>
      <c r="AHK34" s="439" t="s">
        <v>654</v>
      </c>
      <c r="AHL34" s="418" t="s">
        <v>1181</v>
      </c>
      <c r="AHM34" s="419" t="s">
        <v>1182</v>
      </c>
      <c r="AHN34" s="420" t="s">
        <v>1183</v>
      </c>
      <c r="AHO34" s="421" t="s">
        <v>657</v>
      </c>
      <c r="AHT34" s="294" t="s">
        <v>127</v>
      </c>
      <c r="AHU34" s="295" t="s">
        <v>85</v>
      </c>
      <c r="AHV34" s="295" t="s">
        <v>533</v>
      </c>
      <c r="AHZ34" s="414" t="s">
        <v>351</v>
      </c>
      <c r="AIA34" s="415" t="s">
        <v>352</v>
      </c>
      <c r="AIB34" s="416" t="s">
        <v>655</v>
      </c>
      <c r="AIC34" s="417" t="s">
        <v>386</v>
      </c>
      <c r="AID34" s="439" t="s">
        <v>654</v>
      </c>
      <c r="AIE34" s="418" t="s">
        <v>1181</v>
      </c>
      <c r="AIF34" s="419" t="s">
        <v>1182</v>
      </c>
      <c r="AIG34" s="420" t="s">
        <v>1183</v>
      </c>
      <c r="AIH34" s="421" t="s">
        <v>657</v>
      </c>
      <c r="AIL34" s="295" t="s">
        <v>127</v>
      </c>
      <c r="AIM34" s="295" t="s">
        <v>85</v>
      </c>
      <c r="AIN34" s="295" t="s">
        <v>533</v>
      </c>
      <c r="AIS34" s="414" t="s">
        <v>351</v>
      </c>
      <c r="AIT34" s="415" t="s">
        <v>352</v>
      </c>
      <c r="AIU34" s="416" t="s">
        <v>655</v>
      </c>
      <c r="AIV34" s="417" t="s">
        <v>386</v>
      </c>
      <c r="AIW34" s="439" t="s">
        <v>654</v>
      </c>
      <c r="AIX34" s="418" t="s">
        <v>1181</v>
      </c>
      <c r="AIY34" s="419" t="s">
        <v>1182</v>
      </c>
      <c r="AIZ34" s="420" t="s">
        <v>1183</v>
      </c>
      <c r="AJA34" s="421" t="s">
        <v>657</v>
      </c>
      <c r="AJD34" s="426" t="s">
        <v>650</v>
      </c>
      <c r="AJE34" s="426" t="s">
        <v>651</v>
      </c>
      <c r="AJF34" s="426" t="s">
        <v>652</v>
      </c>
      <c r="AJG34" s="427" t="s">
        <v>647</v>
      </c>
      <c r="AJH34" s="427" t="s">
        <v>648</v>
      </c>
      <c r="AJI34" s="427" t="s">
        <v>649</v>
      </c>
      <c r="AJJ34" s="418" t="s">
        <v>1181</v>
      </c>
      <c r="AJK34" s="419" t="s">
        <v>1182</v>
      </c>
      <c r="AJL34" s="419" t="s">
        <v>1183</v>
      </c>
      <c r="AJN34" s="274" t="s">
        <v>55</v>
      </c>
      <c r="AJO34" s="426" t="s">
        <v>650</v>
      </c>
      <c r="AJP34" s="426" t="s">
        <v>651</v>
      </c>
      <c r="AJQ34" s="426" t="s">
        <v>652</v>
      </c>
      <c r="AJR34" s="427" t="s">
        <v>647</v>
      </c>
      <c r="AJS34" s="427" t="s">
        <v>648</v>
      </c>
      <c r="AJT34" s="427" t="s">
        <v>649</v>
      </c>
      <c r="AJU34" s="418" t="s">
        <v>1181</v>
      </c>
      <c r="AJV34" s="419" t="s">
        <v>1182</v>
      </c>
      <c r="AJW34" s="419" t="s">
        <v>1183</v>
      </c>
      <c r="AKB34" s="294" t="s">
        <v>127</v>
      </c>
      <c r="AKC34" s="295" t="s">
        <v>85</v>
      </c>
      <c r="AKD34" s="295" t="s">
        <v>533</v>
      </c>
      <c r="AKH34" s="426" t="s">
        <v>650</v>
      </c>
      <c r="AKI34" s="426" t="s">
        <v>651</v>
      </c>
      <c r="AKJ34" s="426" t="s">
        <v>652</v>
      </c>
      <c r="AKK34" s="427" t="s">
        <v>647</v>
      </c>
      <c r="AKL34" s="427" t="s">
        <v>648</v>
      </c>
      <c r="AKM34" s="427" t="s">
        <v>649</v>
      </c>
      <c r="AKN34" s="418" t="s">
        <v>1181</v>
      </c>
      <c r="AKO34" s="419" t="s">
        <v>1182</v>
      </c>
      <c r="AKP34" s="419" t="s">
        <v>1183</v>
      </c>
      <c r="AKT34" s="295" t="s">
        <v>127</v>
      </c>
      <c r="AKU34" s="295" t="s">
        <v>85</v>
      </c>
      <c r="AKV34" s="295" t="s">
        <v>533</v>
      </c>
      <c r="ALA34" s="426" t="s">
        <v>650</v>
      </c>
      <c r="ALB34" s="426" t="s">
        <v>651</v>
      </c>
      <c r="ALC34" s="426" t="s">
        <v>652</v>
      </c>
      <c r="ALD34" s="427" t="s">
        <v>647</v>
      </c>
      <c r="ALE34" s="427" t="s">
        <v>648</v>
      </c>
      <c r="ALF34" s="427" t="s">
        <v>649</v>
      </c>
      <c r="ALG34" s="418" t="s">
        <v>1181</v>
      </c>
      <c r="ALH34" s="419" t="s">
        <v>1182</v>
      </c>
      <c r="ALI34" s="419" t="s">
        <v>1183</v>
      </c>
      <c r="ALL34" s="426" t="s">
        <v>650</v>
      </c>
      <c r="ALM34" s="426" t="s">
        <v>651</v>
      </c>
      <c r="ALN34" s="426" t="s">
        <v>652</v>
      </c>
      <c r="ALO34" s="427" t="s">
        <v>647</v>
      </c>
      <c r="ALP34" s="427" t="s">
        <v>648</v>
      </c>
      <c r="ALQ34" s="427" t="s">
        <v>649</v>
      </c>
      <c r="ALR34" s="418" t="s">
        <v>1181</v>
      </c>
      <c r="ALS34" s="419" t="s">
        <v>1182</v>
      </c>
      <c r="ALT34" s="419" t="s">
        <v>1183</v>
      </c>
      <c r="ALV34" s="274" t="s">
        <v>55</v>
      </c>
      <c r="ALW34" s="426" t="s">
        <v>650</v>
      </c>
      <c r="ALX34" s="426" t="s">
        <v>651</v>
      </c>
      <c r="ALY34" s="426" t="s">
        <v>652</v>
      </c>
      <c r="ALZ34" s="427" t="s">
        <v>647</v>
      </c>
      <c r="AMA34" s="427" t="s">
        <v>648</v>
      </c>
      <c r="AMB34" s="427" t="s">
        <v>649</v>
      </c>
      <c r="AMC34" s="418" t="s">
        <v>1181</v>
      </c>
      <c r="AMD34" s="419" t="s">
        <v>1182</v>
      </c>
      <c r="AME34" s="419" t="s">
        <v>1183</v>
      </c>
      <c r="AMJ34" s="294" t="s">
        <v>127</v>
      </c>
      <c r="AMK34" s="295" t="s">
        <v>85</v>
      </c>
      <c r="AML34" s="295" t="s">
        <v>533</v>
      </c>
      <c r="AMP34" s="426" t="s">
        <v>650</v>
      </c>
      <c r="AMQ34" s="426" t="s">
        <v>651</v>
      </c>
      <c r="AMR34" s="426" t="s">
        <v>652</v>
      </c>
      <c r="AMS34" s="427" t="s">
        <v>647</v>
      </c>
      <c r="AMT34" s="427" t="s">
        <v>648</v>
      </c>
      <c r="AMU34" s="427" t="s">
        <v>649</v>
      </c>
      <c r="AMV34" s="418" t="s">
        <v>1181</v>
      </c>
      <c r="AMW34" s="419" t="s">
        <v>1182</v>
      </c>
      <c r="AMX34" s="419" t="s">
        <v>1183</v>
      </c>
      <c r="ANB34" s="295" t="s">
        <v>127</v>
      </c>
      <c r="ANC34" s="295" t="s">
        <v>85</v>
      </c>
      <c r="AND34" s="295" t="s">
        <v>533</v>
      </c>
      <c r="ANI34" s="426" t="s">
        <v>650</v>
      </c>
      <c r="ANJ34" s="426" t="s">
        <v>651</v>
      </c>
      <c r="ANK34" s="426" t="s">
        <v>652</v>
      </c>
      <c r="ANL34" s="427" t="s">
        <v>647</v>
      </c>
      <c r="ANM34" s="427" t="s">
        <v>648</v>
      </c>
      <c r="ANN34" s="427" t="s">
        <v>649</v>
      </c>
      <c r="ANO34" s="418" t="s">
        <v>1181</v>
      </c>
      <c r="ANP34" s="419" t="s">
        <v>1182</v>
      </c>
      <c r="ANQ34" s="419" t="s">
        <v>1183</v>
      </c>
      <c r="ANT34" s="415" t="s">
        <v>38</v>
      </c>
      <c r="ANU34" s="416" t="s">
        <v>44</v>
      </c>
      <c r="ANV34" s="418" t="s">
        <v>46</v>
      </c>
      <c r="ANW34" s="422" t="s">
        <v>154</v>
      </c>
      <c r="ANX34" s="423" t="s">
        <v>39</v>
      </c>
      <c r="ANY34" s="417" t="s">
        <v>40</v>
      </c>
      <c r="ANZ34" s="424" t="s">
        <v>42</v>
      </c>
      <c r="AOA34" s="414" t="s">
        <v>43</v>
      </c>
      <c r="AOB34" s="425" t="s">
        <v>41</v>
      </c>
      <c r="AOD34" s="274" t="s">
        <v>55</v>
      </c>
      <c r="AOE34" s="415" t="s">
        <v>38</v>
      </c>
      <c r="AOF34" s="416" t="s">
        <v>44</v>
      </c>
      <c r="AOG34" s="418" t="s">
        <v>46</v>
      </c>
      <c r="AOH34" s="422" t="s">
        <v>154</v>
      </c>
      <c r="AOI34" s="423" t="s">
        <v>39</v>
      </c>
      <c r="AOJ34" s="417" t="s">
        <v>40</v>
      </c>
      <c r="AOK34" s="424" t="s">
        <v>42</v>
      </c>
      <c r="AOL34" s="414" t="s">
        <v>43</v>
      </c>
      <c r="AOM34" s="425" t="s">
        <v>41</v>
      </c>
      <c r="AOR34" s="294" t="s">
        <v>127</v>
      </c>
      <c r="AOS34" s="295" t="s">
        <v>85</v>
      </c>
      <c r="AOT34" s="295" t="s">
        <v>533</v>
      </c>
      <c r="AOX34" s="415" t="s">
        <v>38</v>
      </c>
      <c r="AOY34" s="416" t="s">
        <v>44</v>
      </c>
      <c r="AOZ34" s="418" t="s">
        <v>46</v>
      </c>
      <c r="APA34" s="422" t="s">
        <v>154</v>
      </c>
      <c r="APB34" s="423" t="s">
        <v>39</v>
      </c>
      <c r="APC34" s="417" t="s">
        <v>40</v>
      </c>
      <c r="APD34" s="424" t="s">
        <v>42</v>
      </c>
      <c r="APE34" s="414" t="s">
        <v>43</v>
      </c>
      <c r="APF34" s="425" t="s">
        <v>41</v>
      </c>
      <c r="APJ34" s="295" t="s">
        <v>127</v>
      </c>
      <c r="APK34" s="295" t="s">
        <v>85</v>
      </c>
      <c r="APL34" s="295" t="s">
        <v>533</v>
      </c>
      <c r="APQ34" s="415" t="s">
        <v>38</v>
      </c>
      <c r="APR34" s="416" t="s">
        <v>44</v>
      </c>
      <c r="APS34" s="418" t="s">
        <v>46</v>
      </c>
      <c r="APT34" s="422" t="s">
        <v>154</v>
      </c>
      <c r="APU34" s="423" t="s">
        <v>39</v>
      </c>
      <c r="APV34" s="417" t="s">
        <v>40</v>
      </c>
      <c r="APW34" s="424" t="s">
        <v>42</v>
      </c>
      <c r="APX34" s="414" t="s">
        <v>43</v>
      </c>
      <c r="APY34" s="425" t="s">
        <v>41</v>
      </c>
      <c r="AQB34" s="414" t="s">
        <v>351</v>
      </c>
      <c r="AQC34" s="415" t="s">
        <v>352</v>
      </c>
      <c r="AQD34" s="416" t="s">
        <v>655</v>
      </c>
      <c r="AQE34" s="417" t="s">
        <v>386</v>
      </c>
      <c r="AQF34" s="439" t="s">
        <v>654</v>
      </c>
      <c r="AQG34" s="418" t="s">
        <v>1181</v>
      </c>
      <c r="AQH34" s="419" t="s">
        <v>1182</v>
      </c>
      <c r="AQI34" s="420" t="s">
        <v>1183</v>
      </c>
      <c r="AQJ34" s="421" t="s">
        <v>657</v>
      </c>
      <c r="AQL34" s="274" t="s">
        <v>55</v>
      </c>
      <c r="AQM34" s="414" t="s">
        <v>351</v>
      </c>
      <c r="AQN34" s="415" t="s">
        <v>352</v>
      </c>
      <c r="AQO34" s="416" t="s">
        <v>655</v>
      </c>
      <c r="AQP34" s="417" t="s">
        <v>386</v>
      </c>
      <c r="AQQ34" s="439" t="s">
        <v>654</v>
      </c>
      <c r="AQR34" s="418" t="s">
        <v>1181</v>
      </c>
      <c r="AQS34" s="419" t="s">
        <v>1182</v>
      </c>
      <c r="AQT34" s="420" t="s">
        <v>1183</v>
      </c>
      <c r="AQU34" s="421" t="s">
        <v>657</v>
      </c>
      <c r="AQZ34" s="294" t="s">
        <v>127</v>
      </c>
      <c r="ARA34" s="295" t="s">
        <v>85</v>
      </c>
      <c r="ARB34" s="295" t="s">
        <v>533</v>
      </c>
      <c r="ARF34" s="414" t="s">
        <v>351</v>
      </c>
      <c r="ARG34" s="415" t="s">
        <v>352</v>
      </c>
      <c r="ARH34" s="416" t="s">
        <v>655</v>
      </c>
      <c r="ARI34" s="417" t="s">
        <v>386</v>
      </c>
      <c r="ARJ34" s="439" t="s">
        <v>654</v>
      </c>
      <c r="ARK34" s="418" t="s">
        <v>1181</v>
      </c>
      <c r="ARL34" s="419" t="s">
        <v>1182</v>
      </c>
      <c r="ARM34" s="420" t="s">
        <v>1183</v>
      </c>
      <c r="ARN34" s="421" t="s">
        <v>657</v>
      </c>
      <c r="ARR34" s="295" t="s">
        <v>127</v>
      </c>
      <c r="ARS34" s="295" t="s">
        <v>85</v>
      </c>
      <c r="ART34" s="295" t="s">
        <v>533</v>
      </c>
      <c r="ARY34" s="414" t="s">
        <v>351</v>
      </c>
      <c r="ARZ34" s="415" t="s">
        <v>352</v>
      </c>
      <c r="ASA34" s="416" t="s">
        <v>655</v>
      </c>
      <c r="ASB34" s="417" t="s">
        <v>386</v>
      </c>
      <c r="ASC34" s="439" t="s">
        <v>654</v>
      </c>
      <c r="ASD34" s="418" t="s">
        <v>1181</v>
      </c>
      <c r="ASE34" s="419" t="s">
        <v>1182</v>
      </c>
      <c r="ASF34" s="420" t="s">
        <v>1183</v>
      </c>
      <c r="ASG34" s="421" t="s">
        <v>657</v>
      </c>
      <c r="ASJ34" s="414" t="s">
        <v>351</v>
      </c>
      <c r="ASK34" s="415" t="s">
        <v>352</v>
      </c>
      <c r="ASL34" s="416" t="s">
        <v>655</v>
      </c>
      <c r="ASM34" s="417" t="s">
        <v>386</v>
      </c>
      <c r="ASN34" s="439" t="s">
        <v>654</v>
      </c>
      <c r="ASO34" s="418" t="s">
        <v>1181</v>
      </c>
      <c r="ASP34" s="419" t="s">
        <v>1182</v>
      </c>
      <c r="ASQ34" s="420" t="s">
        <v>1183</v>
      </c>
      <c r="ASR34" s="421" t="s">
        <v>657</v>
      </c>
      <c r="AST34" s="274" t="s">
        <v>55</v>
      </c>
      <c r="ASU34" s="414" t="s">
        <v>351</v>
      </c>
      <c r="ASV34" s="415" t="s">
        <v>352</v>
      </c>
      <c r="ASW34" s="416" t="s">
        <v>655</v>
      </c>
      <c r="ASX34" s="417" t="s">
        <v>386</v>
      </c>
      <c r="ASY34" s="439" t="s">
        <v>654</v>
      </c>
      <c r="ASZ34" s="418" t="s">
        <v>1181</v>
      </c>
      <c r="ATA34" s="419" t="s">
        <v>1182</v>
      </c>
      <c r="ATB34" s="420" t="s">
        <v>1183</v>
      </c>
      <c r="ATC34" s="421" t="s">
        <v>657</v>
      </c>
      <c r="ATH34" s="294" t="s">
        <v>127</v>
      </c>
      <c r="ATI34" s="295" t="s">
        <v>85</v>
      </c>
      <c r="ATJ34" s="295" t="s">
        <v>533</v>
      </c>
      <c r="ATN34" s="414" t="s">
        <v>351</v>
      </c>
      <c r="ATO34" s="415" t="s">
        <v>352</v>
      </c>
      <c r="ATP34" s="416" t="s">
        <v>655</v>
      </c>
      <c r="ATQ34" s="417" t="s">
        <v>386</v>
      </c>
      <c r="ATR34" s="439" t="s">
        <v>654</v>
      </c>
      <c r="ATS34" s="418" t="s">
        <v>1181</v>
      </c>
      <c r="ATT34" s="419" t="s">
        <v>1182</v>
      </c>
      <c r="ATU34" s="420" t="s">
        <v>1183</v>
      </c>
      <c r="ATV34" s="421" t="s">
        <v>657</v>
      </c>
      <c r="ATZ34" s="295" t="s">
        <v>127</v>
      </c>
      <c r="AUA34" s="295" t="s">
        <v>85</v>
      </c>
      <c r="AUB34" s="295" t="s">
        <v>533</v>
      </c>
      <c r="AUG34" s="414" t="s">
        <v>351</v>
      </c>
      <c r="AUH34" s="415" t="s">
        <v>352</v>
      </c>
      <c r="AUI34" s="416" t="s">
        <v>655</v>
      </c>
      <c r="AUJ34" s="417" t="s">
        <v>386</v>
      </c>
      <c r="AUK34" s="439" t="s">
        <v>654</v>
      </c>
      <c r="AUL34" s="418" t="s">
        <v>1181</v>
      </c>
      <c r="AUM34" s="419" t="s">
        <v>1182</v>
      </c>
      <c r="AUN34" s="420" t="s">
        <v>1183</v>
      </c>
      <c r="AUO34" s="421" t="s">
        <v>657</v>
      </c>
      <c r="AUR34" s="414" t="s">
        <v>351</v>
      </c>
      <c r="AUS34" s="415" t="s">
        <v>352</v>
      </c>
      <c r="AUT34" s="416" t="s">
        <v>655</v>
      </c>
      <c r="AUU34" s="417" t="s">
        <v>386</v>
      </c>
      <c r="AUV34" s="439" t="s">
        <v>654</v>
      </c>
      <c r="AUW34" s="418" t="s">
        <v>1181</v>
      </c>
      <c r="AUX34" s="419" t="s">
        <v>1182</v>
      </c>
      <c r="AUY34" s="420" t="s">
        <v>1183</v>
      </c>
      <c r="AUZ34" s="421" t="s">
        <v>657</v>
      </c>
      <c r="AVB34" s="274" t="s">
        <v>55</v>
      </c>
      <c r="AVC34" s="414" t="s">
        <v>351</v>
      </c>
      <c r="AVD34" s="415" t="s">
        <v>352</v>
      </c>
      <c r="AVE34" s="416" t="s">
        <v>655</v>
      </c>
      <c r="AVF34" s="417" t="s">
        <v>386</v>
      </c>
      <c r="AVG34" s="439" t="s">
        <v>654</v>
      </c>
      <c r="AVH34" s="418" t="s">
        <v>1181</v>
      </c>
      <c r="AVI34" s="419" t="s">
        <v>1182</v>
      </c>
      <c r="AVJ34" s="420" t="s">
        <v>1183</v>
      </c>
      <c r="AVK34" s="421" t="s">
        <v>657</v>
      </c>
      <c r="AVP34" s="294" t="s">
        <v>127</v>
      </c>
      <c r="AVQ34" s="295" t="s">
        <v>85</v>
      </c>
      <c r="AVR34" s="295" t="s">
        <v>533</v>
      </c>
      <c r="AVV34" s="414" t="s">
        <v>351</v>
      </c>
      <c r="AVW34" s="415" t="s">
        <v>352</v>
      </c>
      <c r="AVX34" s="416" t="s">
        <v>655</v>
      </c>
      <c r="AVY34" s="417" t="s">
        <v>386</v>
      </c>
      <c r="AVZ34" s="439" t="s">
        <v>654</v>
      </c>
      <c r="AWA34" s="418" t="s">
        <v>1181</v>
      </c>
      <c r="AWB34" s="419" t="s">
        <v>1182</v>
      </c>
      <c r="AWC34" s="420" t="s">
        <v>1183</v>
      </c>
      <c r="AWD34" s="421" t="s">
        <v>657</v>
      </c>
      <c r="AWH34" s="295" t="s">
        <v>127</v>
      </c>
      <c r="AWI34" s="295" t="s">
        <v>85</v>
      </c>
      <c r="AWJ34" s="295" t="s">
        <v>533</v>
      </c>
      <c r="AWO34" s="414" t="s">
        <v>351</v>
      </c>
      <c r="AWP34" s="415" t="s">
        <v>352</v>
      </c>
      <c r="AWQ34" s="416" t="s">
        <v>655</v>
      </c>
      <c r="AWR34" s="417" t="s">
        <v>386</v>
      </c>
      <c r="AWS34" s="439" t="s">
        <v>654</v>
      </c>
      <c r="AWT34" s="418" t="s">
        <v>1181</v>
      </c>
      <c r="AWU34" s="419" t="s">
        <v>1182</v>
      </c>
      <c r="AWV34" s="420" t="s">
        <v>1183</v>
      </c>
      <c r="AWW34" s="421" t="s">
        <v>657</v>
      </c>
      <c r="AWZ34" s="414" t="s">
        <v>351</v>
      </c>
      <c r="AXA34" s="415" t="s">
        <v>352</v>
      </c>
      <c r="AXB34" s="416" t="s">
        <v>655</v>
      </c>
      <c r="AXC34" s="417" t="s">
        <v>386</v>
      </c>
      <c r="AXD34" s="439" t="s">
        <v>654</v>
      </c>
      <c r="AXE34" s="418" t="s">
        <v>1181</v>
      </c>
      <c r="AXF34" s="419" t="s">
        <v>1182</v>
      </c>
      <c r="AXG34" s="420" t="s">
        <v>1183</v>
      </c>
      <c r="AXH34" s="421" t="s">
        <v>657</v>
      </c>
      <c r="AXJ34" s="274" t="s">
        <v>55</v>
      </c>
      <c r="AXK34" s="414" t="s">
        <v>351</v>
      </c>
      <c r="AXL34" s="415" t="s">
        <v>352</v>
      </c>
      <c r="AXM34" s="416" t="s">
        <v>655</v>
      </c>
      <c r="AXN34" s="417" t="s">
        <v>386</v>
      </c>
      <c r="AXO34" s="439" t="s">
        <v>654</v>
      </c>
      <c r="AXP34" s="418" t="s">
        <v>1181</v>
      </c>
      <c r="AXQ34" s="419" t="s">
        <v>1182</v>
      </c>
      <c r="AXR34" s="420" t="s">
        <v>1183</v>
      </c>
      <c r="AXS34" s="421" t="s">
        <v>657</v>
      </c>
      <c r="AXX34" s="294" t="s">
        <v>127</v>
      </c>
      <c r="AXY34" s="295" t="s">
        <v>85</v>
      </c>
      <c r="AXZ34" s="295" t="s">
        <v>533</v>
      </c>
      <c r="AYD34" s="414" t="s">
        <v>351</v>
      </c>
      <c r="AYE34" s="415" t="s">
        <v>352</v>
      </c>
      <c r="AYF34" s="416" t="s">
        <v>655</v>
      </c>
      <c r="AYG34" s="417" t="s">
        <v>386</v>
      </c>
      <c r="AYH34" s="439" t="s">
        <v>654</v>
      </c>
      <c r="AYI34" s="418" t="s">
        <v>1181</v>
      </c>
      <c r="AYJ34" s="419" t="s">
        <v>1182</v>
      </c>
      <c r="AYK34" s="420" t="s">
        <v>1183</v>
      </c>
      <c r="AYL34" s="421" t="s">
        <v>657</v>
      </c>
      <c r="AYP34" s="295" t="s">
        <v>127</v>
      </c>
      <c r="AYQ34" s="295" t="s">
        <v>85</v>
      </c>
      <c r="AYR34" s="295" t="s">
        <v>533</v>
      </c>
      <c r="AYW34" s="414" t="s">
        <v>351</v>
      </c>
      <c r="AYX34" s="415" t="s">
        <v>352</v>
      </c>
      <c r="AYY34" s="416" t="s">
        <v>655</v>
      </c>
      <c r="AYZ34" s="417" t="s">
        <v>386</v>
      </c>
      <c r="AZA34" s="439" t="s">
        <v>654</v>
      </c>
      <c r="AZB34" s="418" t="s">
        <v>1181</v>
      </c>
      <c r="AZC34" s="419" t="s">
        <v>1182</v>
      </c>
      <c r="AZD34" s="420" t="s">
        <v>1183</v>
      </c>
      <c r="AZE34" s="421" t="s">
        <v>657</v>
      </c>
      <c r="AZH34" s="414" t="s">
        <v>351</v>
      </c>
      <c r="AZI34" s="415" t="s">
        <v>352</v>
      </c>
      <c r="AZJ34" s="416" t="s">
        <v>655</v>
      </c>
      <c r="AZK34" s="417" t="s">
        <v>386</v>
      </c>
      <c r="AZL34" s="439" t="s">
        <v>654</v>
      </c>
      <c r="AZM34" s="418" t="s">
        <v>1181</v>
      </c>
      <c r="AZN34" s="419" t="s">
        <v>1182</v>
      </c>
      <c r="AZO34" s="420" t="s">
        <v>1183</v>
      </c>
      <c r="AZP34" s="421" t="s">
        <v>657</v>
      </c>
      <c r="AZR34" s="274" t="s">
        <v>55</v>
      </c>
      <c r="AZS34" s="414" t="s">
        <v>351</v>
      </c>
      <c r="AZT34" s="415" t="s">
        <v>352</v>
      </c>
      <c r="AZU34" s="416" t="s">
        <v>655</v>
      </c>
      <c r="AZV34" s="417" t="s">
        <v>386</v>
      </c>
      <c r="AZW34" s="439" t="s">
        <v>654</v>
      </c>
      <c r="AZX34" s="418" t="s">
        <v>1181</v>
      </c>
      <c r="AZY34" s="419" t="s">
        <v>1182</v>
      </c>
      <c r="AZZ34" s="420" t="s">
        <v>1183</v>
      </c>
      <c r="BAA34" s="421" t="s">
        <v>657</v>
      </c>
      <c r="BAF34" s="294" t="s">
        <v>127</v>
      </c>
      <c r="BAG34" s="295" t="s">
        <v>85</v>
      </c>
      <c r="BAH34" s="295" t="s">
        <v>533</v>
      </c>
      <c r="BAL34" s="414" t="s">
        <v>351</v>
      </c>
      <c r="BAM34" s="415" t="s">
        <v>352</v>
      </c>
      <c r="BAN34" s="416" t="s">
        <v>655</v>
      </c>
      <c r="BAO34" s="417" t="s">
        <v>386</v>
      </c>
      <c r="BAP34" s="439" t="s">
        <v>654</v>
      </c>
      <c r="BAQ34" s="418" t="s">
        <v>1181</v>
      </c>
      <c r="BAR34" s="419" t="s">
        <v>1182</v>
      </c>
      <c r="BAS34" s="420" t="s">
        <v>1183</v>
      </c>
      <c r="BAT34" s="421" t="s">
        <v>657</v>
      </c>
      <c r="BAX34" s="295" t="s">
        <v>127</v>
      </c>
      <c r="BAY34" s="295" t="s">
        <v>85</v>
      </c>
      <c r="BAZ34" s="295" t="s">
        <v>533</v>
      </c>
      <c r="BBE34" s="414" t="s">
        <v>351</v>
      </c>
      <c r="BBF34" s="415" t="s">
        <v>352</v>
      </c>
      <c r="BBG34" s="416" t="s">
        <v>655</v>
      </c>
      <c r="BBH34" s="417" t="s">
        <v>386</v>
      </c>
      <c r="BBI34" s="439" t="s">
        <v>654</v>
      </c>
      <c r="BBJ34" s="418" t="s">
        <v>1181</v>
      </c>
      <c r="BBK34" s="419" t="s">
        <v>1182</v>
      </c>
      <c r="BBL34" s="420" t="s">
        <v>1183</v>
      </c>
      <c r="BBM34" s="421" t="s">
        <v>657</v>
      </c>
      <c r="BBP34" s="426" t="s">
        <v>650</v>
      </c>
      <c r="BBQ34" s="426" t="s">
        <v>651</v>
      </c>
      <c r="BBR34" s="426" t="s">
        <v>652</v>
      </c>
      <c r="BBS34" s="427" t="s">
        <v>647</v>
      </c>
      <c r="BBT34" s="427" t="s">
        <v>648</v>
      </c>
      <c r="BBU34" s="427" t="s">
        <v>649</v>
      </c>
      <c r="BBV34" s="418" t="s">
        <v>1181</v>
      </c>
      <c r="BBW34" s="419" t="s">
        <v>1182</v>
      </c>
      <c r="BBX34" s="419" t="s">
        <v>1183</v>
      </c>
      <c r="BBZ34" s="274" t="s">
        <v>55</v>
      </c>
      <c r="BCA34" s="426" t="s">
        <v>650</v>
      </c>
      <c r="BCB34" s="426" t="s">
        <v>651</v>
      </c>
      <c r="BCC34" s="426" t="s">
        <v>652</v>
      </c>
      <c r="BCD34" s="427" t="s">
        <v>647</v>
      </c>
      <c r="BCE34" s="427" t="s">
        <v>648</v>
      </c>
      <c r="BCF34" s="427" t="s">
        <v>649</v>
      </c>
      <c r="BCG34" s="418" t="s">
        <v>1181</v>
      </c>
      <c r="BCH34" s="419" t="s">
        <v>1182</v>
      </c>
      <c r="BCI34" s="419" t="s">
        <v>1183</v>
      </c>
      <c r="BCN34" s="294" t="s">
        <v>127</v>
      </c>
      <c r="BCO34" s="295" t="s">
        <v>85</v>
      </c>
      <c r="BCP34" s="295" t="s">
        <v>533</v>
      </c>
      <c r="BCT34" s="426" t="s">
        <v>650</v>
      </c>
      <c r="BCU34" s="426" t="s">
        <v>651</v>
      </c>
      <c r="BCV34" s="426" t="s">
        <v>652</v>
      </c>
      <c r="BCW34" s="427" t="s">
        <v>647</v>
      </c>
      <c r="BCX34" s="427" t="s">
        <v>648</v>
      </c>
      <c r="BCY34" s="427" t="s">
        <v>649</v>
      </c>
      <c r="BCZ34" s="418" t="s">
        <v>1181</v>
      </c>
      <c r="BDA34" s="419" t="s">
        <v>1182</v>
      </c>
      <c r="BDB34" s="419" t="s">
        <v>1183</v>
      </c>
      <c r="BDF34" s="295" t="s">
        <v>127</v>
      </c>
      <c r="BDG34" s="295" t="s">
        <v>85</v>
      </c>
      <c r="BDH34" s="295" t="s">
        <v>533</v>
      </c>
      <c r="BDM34" s="426" t="s">
        <v>650</v>
      </c>
      <c r="BDN34" s="426" t="s">
        <v>651</v>
      </c>
      <c r="BDO34" s="426" t="s">
        <v>652</v>
      </c>
      <c r="BDP34" s="427" t="s">
        <v>647</v>
      </c>
      <c r="BDQ34" s="427" t="s">
        <v>648</v>
      </c>
      <c r="BDR34" s="427" t="s">
        <v>649</v>
      </c>
      <c r="BDS34" s="418" t="s">
        <v>1181</v>
      </c>
      <c r="BDT34" s="419" t="s">
        <v>1182</v>
      </c>
      <c r="BDU34" s="419" t="s">
        <v>1183</v>
      </c>
      <c r="BDX34" s="426" t="s">
        <v>650</v>
      </c>
      <c r="BDY34" s="426" t="s">
        <v>651</v>
      </c>
      <c r="BDZ34" s="426" t="s">
        <v>652</v>
      </c>
      <c r="BEA34" s="427" t="s">
        <v>647</v>
      </c>
      <c r="BEB34" s="427" t="s">
        <v>648</v>
      </c>
      <c r="BEC34" s="427" t="s">
        <v>649</v>
      </c>
      <c r="BED34" s="418" t="s">
        <v>1181</v>
      </c>
      <c r="BEE34" s="419" t="s">
        <v>1182</v>
      </c>
      <c r="BEF34" s="419" t="s">
        <v>1183</v>
      </c>
      <c r="BEH34" s="274" t="s">
        <v>55</v>
      </c>
      <c r="BEI34" s="426" t="s">
        <v>650</v>
      </c>
      <c r="BEJ34" s="426" t="s">
        <v>651</v>
      </c>
      <c r="BEK34" s="426" t="s">
        <v>652</v>
      </c>
      <c r="BEL34" s="427" t="s">
        <v>647</v>
      </c>
      <c r="BEM34" s="427" t="s">
        <v>648</v>
      </c>
      <c r="BEN34" s="427" t="s">
        <v>649</v>
      </c>
      <c r="BEO34" s="418" t="s">
        <v>1181</v>
      </c>
      <c r="BEP34" s="419" t="s">
        <v>1182</v>
      </c>
      <c r="BEQ34" s="419" t="s">
        <v>1183</v>
      </c>
      <c r="BEV34" s="294" t="s">
        <v>127</v>
      </c>
      <c r="BEW34" s="295" t="s">
        <v>85</v>
      </c>
      <c r="BEX34" s="295" t="s">
        <v>533</v>
      </c>
      <c r="BFB34" s="426" t="s">
        <v>650</v>
      </c>
      <c r="BFC34" s="426" t="s">
        <v>651</v>
      </c>
      <c r="BFD34" s="426" t="s">
        <v>652</v>
      </c>
      <c r="BFE34" s="427" t="s">
        <v>647</v>
      </c>
      <c r="BFF34" s="427" t="s">
        <v>648</v>
      </c>
      <c r="BFG34" s="427" t="s">
        <v>649</v>
      </c>
      <c r="BFH34" s="418" t="s">
        <v>1181</v>
      </c>
      <c r="BFI34" s="419" t="s">
        <v>1182</v>
      </c>
      <c r="BFJ34" s="419" t="s">
        <v>1183</v>
      </c>
      <c r="BFN34" s="295" t="s">
        <v>127</v>
      </c>
      <c r="BFO34" s="295" t="s">
        <v>85</v>
      </c>
      <c r="BFP34" s="295" t="s">
        <v>533</v>
      </c>
      <c r="BFU34" s="426" t="s">
        <v>650</v>
      </c>
      <c r="BFV34" s="426" t="s">
        <v>651</v>
      </c>
      <c r="BFW34" s="426" t="s">
        <v>652</v>
      </c>
      <c r="BFX34" s="427" t="s">
        <v>647</v>
      </c>
      <c r="BFY34" s="427" t="s">
        <v>648</v>
      </c>
      <c r="BFZ34" s="427" t="s">
        <v>649</v>
      </c>
      <c r="BGA34" s="418" t="s">
        <v>1181</v>
      </c>
      <c r="BGB34" s="419" t="s">
        <v>1182</v>
      </c>
      <c r="BGC34" s="419" t="s">
        <v>1183</v>
      </c>
      <c r="BGF34" s="415" t="s">
        <v>38</v>
      </c>
      <c r="BGG34" s="416" t="s">
        <v>44</v>
      </c>
      <c r="BGH34" s="418" t="s">
        <v>46</v>
      </c>
      <c r="BGI34" s="422" t="s">
        <v>154</v>
      </c>
      <c r="BGJ34" s="423" t="s">
        <v>39</v>
      </c>
      <c r="BGK34" s="417" t="s">
        <v>40</v>
      </c>
      <c r="BGL34" s="424" t="s">
        <v>42</v>
      </c>
      <c r="BGM34" s="414" t="s">
        <v>43</v>
      </c>
      <c r="BGN34" s="425" t="s">
        <v>41</v>
      </c>
      <c r="BGP34" s="274" t="s">
        <v>55</v>
      </c>
      <c r="BGQ34" s="415" t="s">
        <v>38</v>
      </c>
      <c r="BGR34" s="416" t="s">
        <v>44</v>
      </c>
      <c r="BGS34" s="418" t="s">
        <v>46</v>
      </c>
      <c r="BGT34" s="422" t="s">
        <v>154</v>
      </c>
      <c r="BGU34" s="423" t="s">
        <v>39</v>
      </c>
      <c r="BGV34" s="417" t="s">
        <v>40</v>
      </c>
      <c r="BGW34" s="424" t="s">
        <v>42</v>
      </c>
      <c r="BGX34" s="414" t="s">
        <v>43</v>
      </c>
      <c r="BGY34" s="425" t="s">
        <v>41</v>
      </c>
      <c r="BHD34" s="294" t="s">
        <v>127</v>
      </c>
      <c r="BHE34" s="295" t="s">
        <v>85</v>
      </c>
      <c r="BHF34" s="295" t="s">
        <v>533</v>
      </c>
      <c r="BHJ34" s="415" t="s">
        <v>38</v>
      </c>
      <c r="BHK34" s="416" t="s">
        <v>44</v>
      </c>
      <c r="BHL34" s="418" t="s">
        <v>46</v>
      </c>
      <c r="BHM34" s="422" t="s">
        <v>154</v>
      </c>
      <c r="BHN34" s="423" t="s">
        <v>39</v>
      </c>
      <c r="BHO34" s="417" t="s">
        <v>40</v>
      </c>
      <c r="BHP34" s="424" t="s">
        <v>42</v>
      </c>
      <c r="BHQ34" s="414" t="s">
        <v>43</v>
      </c>
      <c r="BHR34" s="425" t="s">
        <v>41</v>
      </c>
      <c r="BHV34" s="295" t="s">
        <v>127</v>
      </c>
      <c r="BHW34" s="295" t="s">
        <v>85</v>
      </c>
      <c r="BHX34" s="295" t="s">
        <v>533</v>
      </c>
      <c r="BIC34" s="415" t="s">
        <v>38</v>
      </c>
      <c r="BID34" s="416" t="s">
        <v>44</v>
      </c>
      <c r="BIE34" s="418" t="s">
        <v>46</v>
      </c>
      <c r="BIF34" s="422" t="s">
        <v>154</v>
      </c>
      <c r="BIG34" s="423" t="s">
        <v>39</v>
      </c>
      <c r="BIH34" s="417" t="s">
        <v>40</v>
      </c>
      <c r="BII34" s="424" t="s">
        <v>42</v>
      </c>
      <c r="BIJ34" s="414" t="s">
        <v>43</v>
      </c>
      <c r="BIK34" s="425" t="s">
        <v>41</v>
      </c>
      <c r="BIN34" s="414" t="s">
        <v>351</v>
      </c>
      <c r="BIO34" s="415" t="s">
        <v>352</v>
      </c>
      <c r="BIP34" s="416" t="s">
        <v>655</v>
      </c>
      <c r="BIQ34" s="417" t="s">
        <v>386</v>
      </c>
      <c r="BIR34" s="439" t="s">
        <v>654</v>
      </c>
      <c r="BIS34" s="418" t="s">
        <v>1181</v>
      </c>
      <c r="BIT34" s="419" t="s">
        <v>1182</v>
      </c>
      <c r="BIU34" s="420" t="s">
        <v>1183</v>
      </c>
      <c r="BIV34" s="421" t="s">
        <v>657</v>
      </c>
      <c r="BIX34" s="274" t="s">
        <v>55</v>
      </c>
      <c r="BIY34" s="414" t="s">
        <v>351</v>
      </c>
      <c r="BIZ34" s="415" t="s">
        <v>352</v>
      </c>
      <c r="BJA34" s="416" t="s">
        <v>655</v>
      </c>
      <c r="BJB34" s="417" t="s">
        <v>386</v>
      </c>
      <c r="BJC34" s="439" t="s">
        <v>654</v>
      </c>
      <c r="BJD34" s="418" t="s">
        <v>1181</v>
      </c>
      <c r="BJE34" s="419" t="s">
        <v>1182</v>
      </c>
      <c r="BJF34" s="420" t="s">
        <v>1183</v>
      </c>
      <c r="BJG34" s="421" t="s">
        <v>657</v>
      </c>
      <c r="BJL34" s="294" t="s">
        <v>127</v>
      </c>
      <c r="BJM34" s="295" t="s">
        <v>85</v>
      </c>
      <c r="BJN34" s="295" t="s">
        <v>533</v>
      </c>
      <c r="BJR34" s="414" t="s">
        <v>351</v>
      </c>
      <c r="BJS34" s="415" t="s">
        <v>352</v>
      </c>
      <c r="BJT34" s="416" t="s">
        <v>655</v>
      </c>
      <c r="BJU34" s="417" t="s">
        <v>386</v>
      </c>
      <c r="BJV34" s="439" t="s">
        <v>654</v>
      </c>
      <c r="BJW34" s="418" t="s">
        <v>1181</v>
      </c>
      <c r="BJX34" s="419" t="s">
        <v>1182</v>
      </c>
      <c r="BJY34" s="420" t="s">
        <v>1183</v>
      </c>
      <c r="BJZ34" s="421" t="s">
        <v>657</v>
      </c>
      <c r="BKD34" s="295" t="s">
        <v>127</v>
      </c>
      <c r="BKE34" s="295" t="s">
        <v>85</v>
      </c>
      <c r="BKF34" s="295" t="s">
        <v>533</v>
      </c>
      <c r="BKK34" s="414" t="s">
        <v>351</v>
      </c>
      <c r="BKL34" s="415" t="s">
        <v>352</v>
      </c>
      <c r="BKM34" s="416" t="s">
        <v>655</v>
      </c>
      <c r="BKN34" s="417" t="s">
        <v>386</v>
      </c>
      <c r="BKO34" s="439" t="s">
        <v>654</v>
      </c>
      <c r="BKP34" s="418" t="s">
        <v>1181</v>
      </c>
      <c r="BKQ34" s="419" t="s">
        <v>1182</v>
      </c>
      <c r="BKR34" s="420" t="s">
        <v>1183</v>
      </c>
      <c r="BKS34" s="421" t="s">
        <v>657</v>
      </c>
      <c r="BKV34" s="414" t="s">
        <v>351</v>
      </c>
      <c r="BKW34" s="415" t="s">
        <v>352</v>
      </c>
      <c r="BKX34" s="416" t="s">
        <v>655</v>
      </c>
      <c r="BKY34" s="417" t="s">
        <v>386</v>
      </c>
      <c r="BKZ34" s="439" t="s">
        <v>654</v>
      </c>
      <c r="BLA34" s="418" t="s">
        <v>1181</v>
      </c>
      <c r="BLB34" s="419" t="s">
        <v>1182</v>
      </c>
      <c r="BLC34" s="420" t="s">
        <v>1183</v>
      </c>
      <c r="BLD34" s="421" t="s">
        <v>657</v>
      </c>
      <c r="BLF34" s="274" t="s">
        <v>55</v>
      </c>
      <c r="BLG34" s="414" t="s">
        <v>351</v>
      </c>
      <c r="BLH34" s="415" t="s">
        <v>352</v>
      </c>
      <c r="BLI34" s="416" t="s">
        <v>655</v>
      </c>
      <c r="BLJ34" s="417" t="s">
        <v>386</v>
      </c>
      <c r="BLK34" s="439" t="s">
        <v>654</v>
      </c>
      <c r="BLL34" s="418" t="s">
        <v>1181</v>
      </c>
      <c r="BLM34" s="419" t="s">
        <v>1182</v>
      </c>
      <c r="BLN34" s="420" t="s">
        <v>1183</v>
      </c>
      <c r="BLO34" s="421" t="s">
        <v>657</v>
      </c>
      <c r="BLT34" s="294" t="s">
        <v>127</v>
      </c>
      <c r="BLU34" s="295" t="s">
        <v>85</v>
      </c>
      <c r="BLV34" s="295" t="s">
        <v>533</v>
      </c>
      <c r="BLZ34" s="414" t="s">
        <v>351</v>
      </c>
      <c r="BMA34" s="415" t="s">
        <v>352</v>
      </c>
      <c r="BMB34" s="416" t="s">
        <v>655</v>
      </c>
      <c r="BMC34" s="417" t="s">
        <v>386</v>
      </c>
      <c r="BMD34" s="439" t="s">
        <v>654</v>
      </c>
      <c r="BME34" s="418" t="s">
        <v>1181</v>
      </c>
      <c r="BMF34" s="419" t="s">
        <v>1182</v>
      </c>
      <c r="BMG34" s="420" t="s">
        <v>1183</v>
      </c>
      <c r="BMH34" s="421" t="s">
        <v>657</v>
      </c>
      <c r="BML34" s="295" t="s">
        <v>127</v>
      </c>
      <c r="BMM34" s="295" t="s">
        <v>85</v>
      </c>
      <c r="BMN34" s="295" t="s">
        <v>533</v>
      </c>
      <c r="BMS34" s="414" t="s">
        <v>351</v>
      </c>
      <c r="BMT34" s="415" t="s">
        <v>352</v>
      </c>
      <c r="BMU34" s="416" t="s">
        <v>655</v>
      </c>
      <c r="BMV34" s="417" t="s">
        <v>386</v>
      </c>
      <c r="BMW34" s="439" t="s">
        <v>654</v>
      </c>
      <c r="BMX34" s="418" t="s">
        <v>1181</v>
      </c>
      <c r="BMY34" s="419" t="s">
        <v>1182</v>
      </c>
      <c r="BMZ34" s="420" t="s">
        <v>1183</v>
      </c>
      <c r="BNA34" s="421" t="s">
        <v>657</v>
      </c>
      <c r="BND34" s="414" t="s">
        <v>351</v>
      </c>
      <c r="BNE34" s="415" t="s">
        <v>352</v>
      </c>
      <c r="BNF34" s="416" t="s">
        <v>655</v>
      </c>
      <c r="BNG34" s="417" t="s">
        <v>386</v>
      </c>
      <c r="BNH34" s="439" t="s">
        <v>654</v>
      </c>
      <c r="BNI34" s="418" t="s">
        <v>1181</v>
      </c>
      <c r="BNJ34" s="419" t="s">
        <v>1182</v>
      </c>
      <c r="BNK34" s="420" t="s">
        <v>1183</v>
      </c>
      <c r="BNL34" s="421" t="s">
        <v>657</v>
      </c>
      <c r="BNN34" s="274" t="s">
        <v>55</v>
      </c>
      <c r="BNO34" s="414" t="s">
        <v>351</v>
      </c>
      <c r="BNP34" s="415" t="s">
        <v>352</v>
      </c>
      <c r="BNQ34" s="416" t="s">
        <v>655</v>
      </c>
      <c r="BNR34" s="417" t="s">
        <v>386</v>
      </c>
      <c r="BNS34" s="439" t="s">
        <v>654</v>
      </c>
      <c r="BNT34" s="418" t="s">
        <v>1181</v>
      </c>
      <c r="BNU34" s="419" t="s">
        <v>1182</v>
      </c>
      <c r="BNV34" s="420" t="s">
        <v>1183</v>
      </c>
      <c r="BNW34" s="421" t="s">
        <v>657</v>
      </c>
      <c r="BOB34" s="294" t="s">
        <v>127</v>
      </c>
      <c r="BOC34" s="295" t="s">
        <v>85</v>
      </c>
      <c r="BOD34" s="295" t="s">
        <v>533</v>
      </c>
      <c r="BOH34" s="414" t="s">
        <v>351</v>
      </c>
      <c r="BOI34" s="415" t="s">
        <v>352</v>
      </c>
      <c r="BOJ34" s="416" t="s">
        <v>655</v>
      </c>
      <c r="BOK34" s="417" t="s">
        <v>386</v>
      </c>
      <c r="BOL34" s="439" t="s">
        <v>654</v>
      </c>
      <c r="BOM34" s="418" t="s">
        <v>1181</v>
      </c>
      <c r="BON34" s="419" t="s">
        <v>1182</v>
      </c>
      <c r="BOO34" s="420" t="s">
        <v>1183</v>
      </c>
      <c r="BOP34" s="421" t="s">
        <v>657</v>
      </c>
      <c r="BOT34" s="295" t="s">
        <v>127</v>
      </c>
      <c r="BOU34" s="295" t="s">
        <v>85</v>
      </c>
      <c r="BOV34" s="295" t="s">
        <v>533</v>
      </c>
      <c r="BPA34" s="414" t="s">
        <v>351</v>
      </c>
      <c r="BPB34" s="415" t="s">
        <v>352</v>
      </c>
      <c r="BPC34" s="416" t="s">
        <v>655</v>
      </c>
      <c r="BPD34" s="417" t="s">
        <v>386</v>
      </c>
      <c r="BPE34" s="439" t="s">
        <v>654</v>
      </c>
      <c r="BPF34" s="418" t="s">
        <v>1181</v>
      </c>
      <c r="BPG34" s="419" t="s">
        <v>1182</v>
      </c>
      <c r="BPH34" s="420" t="s">
        <v>1183</v>
      </c>
      <c r="BPI34" s="421" t="s">
        <v>657</v>
      </c>
      <c r="BPL34" s="414" t="s">
        <v>351</v>
      </c>
      <c r="BPM34" s="415" t="s">
        <v>352</v>
      </c>
      <c r="BPN34" s="416" t="s">
        <v>655</v>
      </c>
      <c r="BPO34" s="417" t="s">
        <v>386</v>
      </c>
      <c r="BPP34" s="439" t="s">
        <v>654</v>
      </c>
      <c r="BPQ34" s="418" t="s">
        <v>1181</v>
      </c>
      <c r="BPR34" s="419" t="s">
        <v>1182</v>
      </c>
      <c r="BPS34" s="420" t="s">
        <v>1183</v>
      </c>
      <c r="BPT34" s="421" t="s">
        <v>657</v>
      </c>
      <c r="BPV34" s="274" t="s">
        <v>55</v>
      </c>
      <c r="BPW34" s="414" t="s">
        <v>351</v>
      </c>
      <c r="BPX34" s="415" t="s">
        <v>352</v>
      </c>
      <c r="BPY34" s="416" t="s">
        <v>655</v>
      </c>
      <c r="BPZ34" s="417" t="s">
        <v>386</v>
      </c>
      <c r="BQA34" s="439" t="s">
        <v>654</v>
      </c>
      <c r="BQB34" s="418" t="s">
        <v>1181</v>
      </c>
      <c r="BQC34" s="419" t="s">
        <v>1182</v>
      </c>
      <c r="BQD34" s="420" t="s">
        <v>1183</v>
      </c>
      <c r="BQE34" s="421" t="s">
        <v>657</v>
      </c>
      <c r="BQJ34" s="294" t="s">
        <v>127</v>
      </c>
      <c r="BQK34" s="295" t="s">
        <v>85</v>
      </c>
      <c r="BQL34" s="295" t="s">
        <v>533</v>
      </c>
      <c r="BQP34" s="414" t="s">
        <v>351</v>
      </c>
      <c r="BQQ34" s="415" t="s">
        <v>352</v>
      </c>
      <c r="BQR34" s="416" t="s">
        <v>655</v>
      </c>
      <c r="BQS34" s="417" t="s">
        <v>386</v>
      </c>
      <c r="BQT34" s="439" t="s">
        <v>654</v>
      </c>
      <c r="BQU34" s="418" t="s">
        <v>1181</v>
      </c>
      <c r="BQV34" s="419" t="s">
        <v>1182</v>
      </c>
      <c r="BQW34" s="420" t="s">
        <v>1183</v>
      </c>
      <c r="BQX34" s="421" t="s">
        <v>657</v>
      </c>
      <c r="BRB34" s="295" t="s">
        <v>127</v>
      </c>
      <c r="BRC34" s="295" t="s">
        <v>85</v>
      </c>
      <c r="BRD34" s="295" t="s">
        <v>533</v>
      </c>
      <c r="BRI34" s="414" t="s">
        <v>351</v>
      </c>
      <c r="BRJ34" s="415" t="s">
        <v>352</v>
      </c>
      <c r="BRK34" s="416" t="s">
        <v>655</v>
      </c>
      <c r="BRL34" s="417" t="s">
        <v>386</v>
      </c>
      <c r="BRM34" s="439" t="s">
        <v>654</v>
      </c>
      <c r="BRN34" s="418" t="s">
        <v>1181</v>
      </c>
      <c r="BRO34" s="419" t="s">
        <v>1182</v>
      </c>
      <c r="BRP34" s="420" t="s">
        <v>1183</v>
      </c>
      <c r="BRQ34" s="421" t="s">
        <v>657</v>
      </c>
      <c r="BRT34" s="414" t="s">
        <v>351</v>
      </c>
      <c r="BRU34" s="415" t="s">
        <v>352</v>
      </c>
      <c r="BRV34" s="416" t="s">
        <v>655</v>
      </c>
      <c r="BRW34" s="417" t="s">
        <v>386</v>
      </c>
      <c r="BRX34" s="439" t="s">
        <v>654</v>
      </c>
      <c r="BRY34" s="418" t="s">
        <v>1181</v>
      </c>
      <c r="BRZ34" s="419" t="s">
        <v>1182</v>
      </c>
      <c r="BSA34" s="420" t="s">
        <v>1183</v>
      </c>
      <c r="BSB34" s="421" t="s">
        <v>657</v>
      </c>
      <c r="BSD34" s="274" t="s">
        <v>55</v>
      </c>
      <c r="BSE34" s="414" t="s">
        <v>351</v>
      </c>
      <c r="BSF34" s="415" t="s">
        <v>352</v>
      </c>
      <c r="BSG34" s="416" t="s">
        <v>655</v>
      </c>
      <c r="BSH34" s="417" t="s">
        <v>386</v>
      </c>
      <c r="BSI34" s="439" t="s">
        <v>654</v>
      </c>
      <c r="BSJ34" s="418" t="s">
        <v>1181</v>
      </c>
      <c r="BSK34" s="419" t="s">
        <v>1182</v>
      </c>
      <c r="BSL34" s="420" t="s">
        <v>1183</v>
      </c>
      <c r="BSM34" s="421" t="s">
        <v>657</v>
      </c>
      <c r="BSR34" s="294" t="s">
        <v>127</v>
      </c>
      <c r="BSS34" s="295" t="s">
        <v>85</v>
      </c>
      <c r="BST34" s="295" t="s">
        <v>533</v>
      </c>
      <c r="BSX34" s="414" t="s">
        <v>351</v>
      </c>
      <c r="BSY34" s="415" t="s">
        <v>352</v>
      </c>
      <c r="BSZ34" s="416" t="s">
        <v>655</v>
      </c>
      <c r="BTA34" s="417" t="s">
        <v>386</v>
      </c>
      <c r="BTB34" s="439" t="s">
        <v>654</v>
      </c>
      <c r="BTC34" s="418" t="s">
        <v>1181</v>
      </c>
      <c r="BTD34" s="419" t="s">
        <v>1182</v>
      </c>
      <c r="BTE34" s="420" t="s">
        <v>1183</v>
      </c>
      <c r="BTF34" s="421" t="s">
        <v>657</v>
      </c>
      <c r="BTJ34" s="295" t="s">
        <v>127</v>
      </c>
      <c r="BTK34" s="295" t="s">
        <v>85</v>
      </c>
      <c r="BTL34" s="295" t="s">
        <v>533</v>
      </c>
      <c r="BTQ34" s="414" t="s">
        <v>351</v>
      </c>
      <c r="BTR34" s="415" t="s">
        <v>352</v>
      </c>
      <c r="BTS34" s="416" t="s">
        <v>655</v>
      </c>
      <c r="BTT34" s="417" t="s">
        <v>386</v>
      </c>
      <c r="BTU34" s="439" t="s">
        <v>654</v>
      </c>
      <c r="BTV34" s="418" t="s">
        <v>1181</v>
      </c>
      <c r="BTW34" s="419" t="s">
        <v>1182</v>
      </c>
      <c r="BTX34" s="420" t="s">
        <v>1183</v>
      </c>
      <c r="BTY34" s="421" t="s">
        <v>657</v>
      </c>
      <c r="BUB34" s="426" t="s">
        <v>650</v>
      </c>
      <c r="BUC34" s="426" t="s">
        <v>651</v>
      </c>
      <c r="BUD34" s="426" t="s">
        <v>652</v>
      </c>
      <c r="BUE34" s="427" t="s">
        <v>647</v>
      </c>
      <c r="BUF34" s="427" t="s">
        <v>648</v>
      </c>
      <c r="BUG34" s="427" t="s">
        <v>649</v>
      </c>
      <c r="BUH34" s="418" t="s">
        <v>1181</v>
      </c>
      <c r="BUI34" s="419" t="s">
        <v>1182</v>
      </c>
      <c r="BUJ34" s="419" t="s">
        <v>1183</v>
      </c>
      <c r="BUL34" s="274" t="s">
        <v>55</v>
      </c>
      <c r="BUM34" s="426" t="s">
        <v>650</v>
      </c>
      <c r="BUN34" s="426" t="s">
        <v>651</v>
      </c>
      <c r="BUO34" s="426" t="s">
        <v>652</v>
      </c>
      <c r="BUP34" s="427" t="s">
        <v>647</v>
      </c>
      <c r="BUQ34" s="427" t="s">
        <v>648</v>
      </c>
      <c r="BUR34" s="427" t="s">
        <v>649</v>
      </c>
      <c r="BUS34" s="418" t="s">
        <v>1181</v>
      </c>
      <c r="BUT34" s="419" t="s">
        <v>1182</v>
      </c>
      <c r="BUU34" s="419" t="s">
        <v>1183</v>
      </c>
      <c r="BUZ34" s="294" t="s">
        <v>127</v>
      </c>
      <c r="BVA34" s="295" t="s">
        <v>85</v>
      </c>
      <c r="BVB34" s="295" t="s">
        <v>533</v>
      </c>
      <c r="BVF34" s="426" t="s">
        <v>650</v>
      </c>
      <c r="BVG34" s="426" t="s">
        <v>651</v>
      </c>
      <c r="BVH34" s="426" t="s">
        <v>652</v>
      </c>
      <c r="BVI34" s="427" t="s">
        <v>647</v>
      </c>
      <c r="BVJ34" s="427" t="s">
        <v>648</v>
      </c>
      <c r="BVK34" s="427" t="s">
        <v>649</v>
      </c>
      <c r="BVL34" s="418" t="s">
        <v>1181</v>
      </c>
      <c r="BVM34" s="419" t="s">
        <v>1182</v>
      </c>
      <c r="BVN34" s="419" t="s">
        <v>1183</v>
      </c>
      <c r="BVR34" s="295" t="s">
        <v>127</v>
      </c>
      <c r="BVS34" s="295" t="s">
        <v>85</v>
      </c>
      <c r="BVT34" s="295" t="s">
        <v>533</v>
      </c>
      <c r="BVY34" s="426" t="s">
        <v>650</v>
      </c>
      <c r="BVZ34" s="426" t="s">
        <v>651</v>
      </c>
      <c r="BWA34" s="426" t="s">
        <v>652</v>
      </c>
      <c r="BWB34" s="427" t="s">
        <v>647</v>
      </c>
      <c r="BWC34" s="427" t="s">
        <v>648</v>
      </c>
      <c r="BWD34" s="427" t="s">
        <v>649</v>
      </c>
      <c r="BWE34" s="418" t="s">
        <v>1181</v>
      </c>
      <c r="BWF34" s="419" t="s">
        <v>1182</v>
      </c>
      <c r="BWG34" s="419" t="s">
        <v>1183</v>
      </c>
      <c r="BWJ34" s="426" t="s">
        <v>650</v>
      </c>
      <c r="BWK34" s="426" t="s">
        <v>651</v>
      </c>
      <c r="BWL34" s="426" t="s">
        <v>652</v>
      </c>
      <c r="BWM34" s="427" t="s">
        <v>647</v>
      </c>
      <c r="BWN34" s="427" t="s">
        <v>648</v>
      </c>
      <c r="BWO34" s="427" t="s">
        <v>649</v>
      </c>
      <c r="BWP34" s="418" t="s">
        <v>1181</v>
      </c>
      <c r="BWQ34" s="419" t="s">
        <v>1182</v>
      </c>
      <c r="BWR34" s="419" t="s">
        <v>1183</v>
      </c>
      <c r="BWT34" s="274" t="s">
        <v>55</v>
      </c>
      <c r="BWU34" s="426" t="s">
        <v>650</v>
      </c>
      <c r="BWV34" s="426" t="s">
        <v>651</v>
      </c>
      <c r="BWW34" s="426" t="s">
        <v>652</v>
      </c>
      <c r="BWX34" s="427" t="s">
        <v>647</v>
      </c>
      <c r="BWY34" s="427" t="s">
        <v>648</v>
      </c>
      <c r="BWZ34" s="427" t="s">
        <v>649</v>
      </c>
      <c r="BXA34" s="418" t="s">
        <v>1181</v>
      </c>
      <c r="BXB34" s="419" t="s">
        <v>1182</v>
      </c>
      <c r="BXC34" s="419" t="s">
        <v>1183</v>
      </c>
      <c r="BXH34" s="294" t="s">
        <v>127</v>
      </c>
      <c r="BXI34" s="295" t="s">
        <v>85</v>
      </c>
      <c r="BXJ34" s="295" t="s">
        <v>533</v>
      </c>
      <c r="BXN34" s="426" t="s">
        <v>650</v>
      </c>
      <c r="BXO34" s="426" t="s">
        <v>651</v>
      </c>
      <c r="BXP34" s="426" t="s">
        <v>652</v>
      </c>
      <c r="BXQ34" s="427" t="s">
        <v>647</v>
      </c>
      <c r="BXR34" s="427" t="s">
        <v>648</v>
      </c>
      <c r="BXS34" s="427" t="s">
        <v>649</v>
      </c>
      <c r="BXT34" s="418" t="s">
        <v>1181</v>
      </c>
      <c r="BXU34" s="419" t="s">
        <v>1182</v>
      </c>
      <c r="BXV34" s="419" t="s">
        <v>1183</v>
      </c>
      <c r="BXZ34" s="295" t="s">
        <v>127</v>
      </c>
      <c r="BYA34" s="295" t="s">
        <v>85</v>
      </c>
      <c r="BYB34" s="295" t="s">
        <v>533</v>
      </c>
      <c r="BYG34" s="426" t="s">
        <v>650</v>
      </c>
      <c r="BYH34" s="426" t="s">
        <v>651</v>
      </c>
      <c r="BYI34" s="426" t="s">
        <v>652</v>
      </c>
      <c r="BYJ34" s="427" t="s">
        <v>647</v>
      </c>
      <c r="BYK34" s="427" t="s">
        <v>648</v>
      </c>
      <c r="BYL34" s="427" t="s">
        <v>649</v>
      </c>
      <c r="BYM34" s="418" t="s">
        <v>1181</v>
      </c>
      <c r="BYN34" s="419" t="s">
        <v>1182</v>
      </c>
      <c r="BYO34" s="419" t="s">
        <v>1183</v>
      </c>
    </row>
  </sheetData>
  <mergeCells count="34">
    <mergeCell ref="P8:Q8"/>
    <mergeCell ref="BD33:BL33"/>
    <mergeCell ref="C3:Q3"/>
    <mergeCell ref="H29:P29"/>
    <mergeCell ref="AD24:AE24"/>
    <mergeCell ref="AD25:AE25"/>
    <mergeCell ref="AD26:AE26"/>
    <mergeCell ref="AD27:AE27"/>
    <mergeCell ref="H19:K19"/>
    <mergeCell ref="H20:K20"/>
    <mergeCell ref="H21:K21"/>
    <mergeCell ref="H22:K22"/>
    <mergeCell ref="H24:K24"/>
    <mergeCell ref="I31:K31"/>
    <mergeCell ref="C33:D33"/>
    <mergeCell ref="H33:P33"/>
    <mergeCell ref="H5:K5"/>
    <mergeCell ref="H6:K6"/>
    <mergeCell ref="H7:K7"/>
    <mergeCell ref="H8:K8"/>
    <mergeCell ref="H9:K9"/>
    <mergeCell ref="H10:K10"/>
    <mergeCell ref="H12:K12"/>
    <mergeCell ref="H13:K13"/>
    <mergeCell ref="H14:K14"/>
    <mergeCell ref="H15:K15"/>
    <mergeCell ref="H16:K16"/>
    <mergeCell ref="H17:K17"/>
    <mergeCell ref="H18:K18"/>
    <mergeCell ref="AL33:BC33"/>
    <mergeCell ref="S33:AA33"/>
    <mergeCell ref="AB33:AE33"/>
    <mergeCell ref="AF33:AK33"/>
    <mergeCell ref="N31:P31"/>
  </mergeCells>
  <phoneticPr fontId="2" type="noConversion"/>
  <dataValidations count="1">
    <dataValidation operator="greaterThanOrEqual" allowBlank="1" showInputMessage="1" showErrorMessage="1" sqref="C12" xr:uid="{56E912AC-94EE-40D1-9CB3-CE148C40B65A}"/>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C7D8A866-FE23-44AA-A750-C77D8C675A8E}">
          <x14:formula1>
            <xm:f>Lists!$AF$17:$AF$18</xm:f>
          </x14:formula1>
          <xm:sqref>P9</xm:sqref>
        </x14:dataValidation>
        <x14:dataValidation type="list" allowBlank="1" showInputMessage="1" showErrorMessage="1" xr:uid="{40C49A64-267B-49A1-A644-5CD47C530358}">
          <x14:formula1>
            <xm:f>Lists!$X$8:$X$16</xm:f>
          </x14:formula1>
          <xm:sqref>N31:P31</xm:sqref>
        </x14:dataValidation>
        <x14:dataValidation type="list" allowBlank="1" showInputMessage="1" showErrorMessage="1" xr:uid="{C02C9A48-941E-44D9-B3AB-0E15E3761FFA}">
          <x14:formula1>
            <xm:f>Lists!$X$25:$X$27</xm:f>
          </x14:formula1>
          <xm:sqref>P10</xm:sqref>
        </x14:dataValidation>
        <x14:dataValidation type="list" allowBlank="1" showInputMessage="1" showErrorMessage="1" xr:uid="{55A4636F-EC22-40BE-A57E-C733EA31B510}">
          <x14:formula1>
            <xm:f>Lists!$V$8:$V$12</xm:f>
          </x14:formula1>
          <xm:sqref>I31:K31</xm:sqref>
        </x14:dataValidation>
        <x14:dataValidation type="list" allowBlank="1" showInputMessage="1" showErrorMessage="1" xr:uid="{A690C456-6078-4A83-AEED-3E5CB7864AA7}">
          <x14:formula1>
            <xm:f>Settings!$J$133:$J$142</xm:f>
          </x14:formula1>
          <xm:sqref>P8</xm:sqref>
        </x14:dataValidation>
        <x14:dataValidation type="list" allowBlank="1" showInputMessage="1" showErrorMessage="1" xr:uid="{64FB23D9-04A1-404C-B923-8984782A0900}">
          <x14:formula1>
            <xm:f>Lists!$Z$7:$Z$13</xm:f>
          </x14:formula1>
          <xm:sqref>D9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A17CC-9450-4629-B640-D74E6E08EB0B}">
  <sheetPr codeName="Design"/>
  <dimension ref="D1:E1"/>
  <sheetViews>
    <sheetView zoomScale="85" zoomScaleNormal="85" workbookViewId="0">
      <selection activeCell="B4" sqref="B4"/>
    </sheetView>
  </sheetViews>
  <sheetFormatPr defaultRowHeight="15" x14ac:dyDescent="0.25"/>
  <cols>
    <col min="4" max="5" width="9.28515625" style="1"/>
  </cols>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6A9A5-18A2-46A5-B160-5E6616DABA19}">
  <sheetPr codeName="Machine"/>
  <dimension ref="A1:BW10"/>
  <sheetViews>
    <sheetView topLeftCell="K1" zoomScale="85" zoomScaleNormal="85" workbookViewId="0">
      <pane ySplit="10" topLeftCell="A11" activePane="bottomLeft" state="frozenSplit"/>
      <selection activeCell="J1" sqref="J1"/>
      <selection pane="bottomLeft" activeCell="Q11" sqref="Q11"/>
    </sheetView>
  </sheetViews>
  <sheetFormatPr defaultColWidth="9.28515625" defaultRowHeight="15" x14ac:dyDescent="0.25"/>
  <cols>
    <col min="1" max="10" width="5.28515625" style="9" customWidth="1"/>
    <col min="11" max="11" width="13.7109375" style="9" customWidth="1"/>
    <col min="12" max="12" width="11.28515625" style="9" customWidth="1"/>
    <col min="13" max="13" width="9.7109375" style="9" customWidth="1"/>
    <col min="14" max="15" width="8.7109375" style="9" customWidth="1"/>
    <col min="16" max="16" width="9.28515625" style="9" hidden="1" customWidth="1"/>
    <col min="17" max="17" width="9.7109375" style="9" customWidth="1"/>
    <col min="18" max="18" width="5.28515625" style="9" customWidth="1"/>
    <col min="19" max="19" width="5.28515625" style="14" customWidth="1"/>
    <col min="20" max="26" width="5.28515625" style="9" customWidth="1"/>
    <col min="27" max="27" width="11.7109375" style="6" customWidth="1"/>
    <col min="28" max="30" width="9.28515625" style="6" hidden="1" customWidth="1"/>
    <col min="31" max="36" width="9.28515625" style="9" hidden="1" customWidth="1"/>
    <col min="37" max="37" width="0" style="9" hidden="1" customWidth="1"/>
    <col min="38" max="47" width="10.7109375" style="9" customWidth="1"/>
    <col min="48" max="56" width="8.7109375" style="9" customWidth="1"/>
    <col min="57" max="65" width="9.28515625" style="9" customWidth="1"/>
    <col min="66" max="16384" width="9.28515625" style="9"/>
  </cols>
  <sheetData>
    <row r="1" spans="1:75" s="140" customFormat="1" ht="33.75" customHeight="1" x14ac:dyDescent="0.25">
      <c r="A1" s="305"/>
      <c r="B1" s="305"/>
      <c r="C1" s="305"/>
      <c r="D1" s="305"/>
      <c r="E1" s="305"/>
      <c r="F1" s="305"/>
      <c r="G1" s="305"/>
      <c r="H1" s="305"/>
      <c r="I1" s="305"/>
      <c r="J1" s="318"/>
      <c r="K1" s="318"/>
      <c r="L1" s="318"/>
      <c r="M1" s="387"/>
      <c r="N1" s="318"/>
      <c r="O1" s="318"/>
      <c r="P1" s="318"/>
      <c r="Q1" s="386"/>
      <c r="R1" s="386"/>
      <c r="S1" s="386"/>
      <c r="T1" s="544"/>
      <c r="U1" s="544"/>
      <c r="V1" s="544" t="s">
        <v>2601</v>
      </c>
      <c r="W1" s="544"/>
      <c r="X1" s="544"/>
      <c r="Y1" s="386"/>
      <c r="Z1" s="387"/>
      <c r="AA1" s="387"/>
      <c r="AB1" s="386"/>
      <c r="AC1" s="386"/>
      <c r="AD1" s="386"/>
      <c r="AE1" s="386"/>
      <c r="AF1" s="386"/>
      <c r="AG1" s="386"/>
      <c r="AH1" s="386"/>
      <c r="AI1" s="386"/>
      <c r="AJ1" s="386"/>
      <c r="AK1" s="318"/>
      <c r="AL1" s="388"/>
      <c r="AM1" s="388"/>
      <c r="AN1" s="318"/>
      <c r="AO1" s="318"/>
      <c r="AP1" s="318"/>
      <c r="AQ1" s="318"/>
      <c r="AR1" s="318"/>
      <c r="AS1" s="318"/>
      <c r="AT1" s="318"/>
      <c r="AU1" s="386"/>
      <c r="AV1" s="386"/>
      <c r="AW1" s="386"/>
      <c r="AX1" s="386"/>
      <c r="AY1" s="386"/>
      <c r="AZ1" s="386"/>
      <c r="BA1" s="386"/>
      <c r="BB1" s="386"/>
      <c r="BC1" s="386"/>
      <c r="BD1" s="318"/>
      <c r="BE1" s="318"/>
      <c r="BF1" s="318"/>
      <c r="BG1" s="318"/>
      <c r="BH1" s="318"/>
      <c r="BI1" s="318"/>
      <c r="BJ1" s="318"/>
      <c r="BK1" s="318"/>
      <c r="BL1" s="318"/>
      <c r="BM1" s="305"/>
      <c r="BN1" s="305"/>
      <c r="BO1" s="305"/>
      <c r="BP1" s="305"/>
      <c r="BQ1" s="305"/>
      <c r="BR1" s="305"/>
      <c r="BS1" s="305"/>
      <c r="BT1" s="305"/>
      <c r="BU1" s="305"/>
      <c r="BV1" s="305"/>
      <c r="BW1" s="305"/>
    </row>
    <row r="2" spans="1:75" s="171" customFormat="1" x14ac:dyDescent="0.25">
      <c r="A2" s="386"/>
      <c r="B2" s="386"/>
      <c r="C2" s="386"/>
      <c r="D2" s="386"/>
      <c r="E2" s="386"/>
      <c r="F2" s="386"/>
      <c r="G2" s="386"/>
      <c r="H2" s="386"/>
      <c r="I2" s="386"/>
      <c r="J2" s="668"/>
      <c r="K2" s="668"/>
      <c r="L2" s="282" t="s">
        <v>2599</v>
      </c>
      <c r="M2" s="545" t="str">
        <f xml:space="preserve"> Artist &amp; " - " &amp; SongName</f>
        <v xml:space="preserve"> - </v>
      </c>
      <c r="N2" s="668"/>
      <c r="O2" s="668"/>
      <c r="P2" s="440"/>
      <c r="Q2" s="668"/>
      <c r="R2" s="386"/>
      <c r="S2" s="386"/>
      <c r="T2" s="386"/>
      <c r="U2" s="386"/>
      <c r="V2" s="386"/>
      <c r="W2" s="386"/>
      <c r="X2" s="386"/>
      <c r="Y2" s="386"/>
      <c r="Z2" s="304"/>
      <c r="AA2" s="305"/>
      <c r="AB2" s="305"/>
      <c r="AC2" s="305"/>
      <c r="AD2" s="305"/>
      <c r="AE2" s="305"/>
      <c r="AF2" s="305"/>
      <c r="AG2" s="305"/>
      <c r="AH2" s="305"/>
      <c r="AI2" s="305"/>
      <c r="AJ2" s="305"/>
      <c r="AK2" s="668"/>
      <c r="AL2" s="541"/>
      <c r="AM2" s="541" t="s">
        <v>2595</v>
      </c>
      <c r="AN2" s="668"/>
      <c r="AO2" s="668"/>
      <c r="AP2" s="667"/>
      <c r="AQ2" s="667"/>
      <c r="AR2" s="668"/>
      <c r="AS2" s="668"/>
      <c r="AT2" s="305"/>
      <c r="AU2" s="668"/>
      <c r="AV2" s="668"/>
      <c r="AW2" s="668"/>
      <c r="AX2" s="668"/>
      <c r="AY2" s="668"/>
      <c r="AZ2" s="668"/>
      <c r="BA2" s="305"/>
      <c r="BB2" s="305"/>
      <c r="BC2" s="305"/>
      <c r="BD2" s="305"/>
      <c r="BE2" s="305"/>
      <c r="BF2" s="305"/>
      <c r="BG2" s="305"/>
      <c r="BH2" s="305"/>
      <c r="BI2" s="305"/>
      <c r="BJ2" s="305"/>
      <c r="BK2" s="305"/>
      <c r="BL2" s="305"/>
      <c r="BM2" s="440"/>
      <c r="BN2" s="440"/>
      <c r="BO2" s="440"/>
      <c r="BP2" s="440"/>
      <c r="BQ2" s="440"/>
      <c r="BR2" s="440"/>
      <c r="BS2" s="440"/>
      <c r="BT2" s="440"/>
      <c r="BU2" s="440"/>
      <c r="BV2" s="440"/>
      <c r="BW2" s="440"/>
    </row>
    <row r="3" spans="1:75" s="140" customFormat="1" x14ac:dyDescent="0.25">
      <c r="A3" s="303"/>
      <c r="B3" s="303"/>
      <c r="C3" s="303"/>
      <c r="D3" s="303"/>
      <c r="E3" s="303"/>
      <c r="F3" s="303"/>
      <c r="G3" s="303"/>
      <c r="H3" s="303"/>
      <c r="I3" s="303"/>
      <c r="J3" s="668"/>
      <c r="K3" s="668"/>
      <c r="L3" s="282" t="s">
        <v>2597</v>
      </c>
      <c r="M3" s="695">
        <f>Song_Length</f>
        <v>0</v>
      </c>
      <c r="N3" s="695"/>
      <c r="O3" s="667"/>
      <c r="P3" s="305"/>
      <c r="Q3" s="668"/>
      <c r="R3" s="386"/>
      <c r="S3" s="386"/>
      <c r="T3" s="386"/>
      <c r="U3" s="386"/>
      <c r="V3" s="386"/>
      <c r="W3" s="386"/>
      <c r="X3" s="386"/>
      <c r="Y3" s="386"/>
      <c r="Z3" s="304"/>
      <c r="AA3" s="305"/>
      <c r="AB3" s="305"/>
      <c r="AC3" s="305"/>
      <c r="AD3" s="305"/>
      <c r="AE3" s="305"/>
      <c r="AF3" s="305"/>
      <c r="AG3" s="305"/>
      <c r="AH3" s="305"/>
      <c r="AI3" s="305"/>
      <c r="AJ3" s="305"/>
      <c r="AK3" s="668"/>
      <c r="AL3" s="530" t="s">
        <v>2569</v>
      </c>
      <c r="AM3" s="303">
        <v>8</v>
      </c>
      <c r="AN3" s="668"/>
      <c r="AO3" s="668"/>
      <c r="AP3" s="667"/>
      <c r="AQ3" s="667"/>
      <c r="AR3" s="668"/>
      <c r="AS3" s="668"/>
      <c r="AT3" s="305"/>
      <c r="AU3" s="668"/>
      <c r="AV3" s="668"/>
      <c r="AW3" s="668"/>
      <c r="AX3" s="668"/>
      <c r="AY3" s="668"/>
      <c r="AZ3" s="668"/>
      <c r="BA3" s="305"/>
      <c r="BB3" s="305"/>
      <c r="BC3" s="305"/>
      <c r="BD3" s="305"/>
      <c r="BE3" s="305"/>
      <c r="BF3" s="305"/>
      <c r="BG3" s="305"/>
      <c r="BH3" s="305"/>
      <c r="BI3" s="305"/>
      <c r="BJ3" s="305"/>
      <c r="BK3" s="305"/>
      <c r="BL3" s="305"/>
      <c r="BM3" s="305"/>
      <c r="BN3" s="305"/>
      <c r="BO3" s="305"/>
      <c r="BP3" s="305"/>
      <c r="BQ3" s="305"/>
      <c r="BR3" s="305"/>
      <c r="BS3" s="305"/>
      <c r="BT3" s="305"/>
      <c r="BU3" s="305"/>
      <c r="BV3" s="305"/>
      <c r="BW3" s="305"/>
    </row>
    <row r="4" spans="1:75" s="140" customFormat="1" x14ac:dyDescent="0.25">
      <c r="A4" s="303"/>
      <c r="B4" s="303"/>
      <c r="C4" s="303"/>
      <c r="D4" s="303"/>
      <c r="E4" s="303"/>
      <c r="F4" s="303"/>
      <c r="G4" s="303"/>
      <c r="H4" s="303"/>
      <c r="I4" s="303"/>
      <c r="J4" s="668"/>
      <c r="K4" s="668"/>
      <c r="L4" s="282" t="s">
        <v>2598</v>
      </c>
      <c r="M4" s="695">
        <v>646015.07661977573</v>
      </c>
      <c r="N4" s="695"/>
      <c r="O4" s="667"/>
      <c r="P4" s="305"/>
      <c r="Q4" s="668"/>
      <c r="R4" s="386"/>
      <c r="S4" s="386"/>
      <c r="T4" s="386"/>
      <c r="U4" s="386"/>
      <c r="V4" s="386"/>
      <c r="W4" s="386"/>
      <c r="X4" s="386"/>
      <c r="Y4" s="386"/>
      <c r="Z4" s="304"/>
      <c r="AA4" s="305"/>
      <c r="AB4" s="305"/>
      <c r="AC4" s="305"/>
      <c r="AD4" s="305"/>
      <c r="AE4" s="305"/>
      <c r="AF4" s="305"/>
      <c r="AG4" s="305"/>
      <c r="AH4" s="305"/>
      <c r="AI4" s="305"/>
      <c r="AJ4" s="305"/>
      <c r="AK4" s="668"/>
      <c r="AL4" s="530" t="s">
        <v>2570</v>
      </c>
      <c r="AM4" s="303">
        <v>16</v>
      </c>
      <c r="AN4" s="668"/>
      <c r="AO4" s="668"/>
      <c r="AP4" s="667"/>
      <c r="AQ4" s="667"/>
      <c r="AR4" s="668"/>
      <c r="AS4" s="668"/>
      <c r="AT4" s="305"/>
      <c r="AU4" s="668"/>
      <c r="AV4" s="668"/>
      <c r="AW4" s="668"/>
      <c r="AX4" s="668"/>
      <c r="AY4" s="668"/>
      <c r="AZ4" s="668"/>
      <c r="BA4" s="305"/>
      <c r="BB4" s="305"/>
      <c r="BC4" s="305"/>
      <c r="BD4" s="305"/>
      <c r="BE4" s="305"/>
      <c r="BF4" s="305"/>
      <c r="BG4" s="305"/>
      <c r="BH4" s="305"/>
      <c r="BI4" s="305"/>
      <c r="BJ4" s="305"/>
      <c r="BK4" s="305"/>
      <c r="BL4" s="305"/>
      <c r="BM4" s="305"/>
      <c r="BN4" s="305"/>
      <c r="BO4" s="305"/>
      <c r="BP4" s="305"/>
      <c r="BQ4" s="305"/>
      <c r="BR4" s="305"/>
      <c r="BS4" s="305"/>
      <c r="BT4" s="305"/>
      <c r="BU4" s="305"/>
      <c r="BV4" s="305"/>
      <c r="BW4" s="305"/>
    </row>
    <row r="5" spans="1:75" s="140" customFormat="1" x14ac:dyDescent="0.25">
      <c r="A5" s="303"/>
      <c r="B5" s="303"/>
      <c r="C5" s="303"/>
      <c r="D5" s="303"/>
      <c r="E5" s="303"/>
      <c r="F5" s="303"/>
      <c r="G5" s="303"/>
      <c r="H5" s="303"/>
      <c r="I5" s="303"/>
      <c r="J5" s="668"/>
      <c r="K5" s="668"/>
      <c r="L5" s="668"/>
      <c r="M5" s="669"/>
      <c r="N5" s="669"/>
      <c r="O5" s="667"/>
      <c r="P5" s="305"/>
      <c r="Q5" s="668"/>
      <c r="R5" s="386"/>
      <c r="S5" s="386"/>
      <c r="T5" s="543"/>
      <c r="U5" s="386"/>
      <c r="V5" s="386"/>
      <c r="W5" s="386"/>
      <c r="X5" s="386"/>
      <c r="Y5" s="386"/>
      <c r="Z5" s="304"/>
      <c r="AA5" s="305"/>
      <c r="AB5" s="305"/>
      <c r="AC5" s="305"/>
      <c r="AD5" s="305"/>
      <c r="AE5" s="305"/>
      <c r="AF5" s="305"/>
      <c r="AG5" s="305"/>
      <c r="AH5" s="305"/>
      <c r="AI5" s="305"/>
      <c r="AJ5" s="305"/>
      <c r="AK5" s="668"/>
      <c r="AL5" s="530" t="s">
        <v>2571</v>
      </c>
      <c r="AM5" s="303">
        <v>756</v>
      </c>
      <c r="AN5" s="668"/>
      <c r="AO5" s="668"/>
      <c r="AP5" s="667"/>
      <c r="AQ5" s="667"/>
      <c r="AR5" s="668"/>
      <c r="AS5" s="668"/>
      <c r="AT5" s="305"/>
      <c r="AU5" s="668"/>
      <c r="AV5" s="668"/>
      <c r="AW5" s="668"/>
      <c r="AX5" s="668"/>
      <c r="AY5" s="668"/>
      <c r="AZ5" s="668"/>
      <c r="BA5" s="305"/>
      <c r="BB5" s="305"/>
      <c r="BC5" s="305"/>
      <c r="BD5" s="305"/>
      <c r="BE5" s="305"/>
      <c r="BF5" s="305"/>
      <c r="BG5" s="305"/>
      <c r="BH5" s="305"/>
      <c r="BI5" s="305"/>
      <c r="BJ5" s="305"/>
      <c r="BK5" s="305"/>
      <c r="BL5" s="305"/>
      <c r="BM5" s="305"/>
      <c r="BN5" s="305"/>
      <c r="BO5" s="305"/>
      <c r="BP5" s="305"/>
      <c r="BQ5" s="305"/>
      <c r="BR5" s="305"/>
      <c r="BS5" s="305"/>
      <c r="BT5" s="305"/>
      <c r="BU5" s="305"/>
      <c r="BV5" s="305"/>
      <c r="BW5" s="305"/>
    </row>
    <row r="6" spans="1:75" s="140" customFormat="1" x14ac:dyDescent="0.25">
      <c r="A6" s="303"/>
      <c r="B6" s="303"/>
      <c r="C6" s="303"/>
      <c r="D6" s="303"/>
      <c r="E6" s="303"/>
      <c r="F6" s="303"/>
      <c r="G6" s="303"/>
      <c r="H6" s="303"/>
      <c r="I6" s="303"/>
      <c r="J6" s="668"/>
      <c r="K6" s="668"/>
      <c r="L6" s="282" t="s">
        <v>2600</v>
      </c>
      <c r="M6" s="695">
        <v>32978.193200000002</v>
      </c>
      <c r="N6" s="695"/>
      <c r="O6" s="543"/>
      <c r="P6" s="305"/>
      <c r="Q6" s="668"/>
      <c r="R6" s="386"/>
      <c r="S6" s="386"/>
      <c r="T6" s="386"/>
      <c r="U6" s="386"/>
      <c r="V6" s="386"/>
      <c r="W6" s="386"/>
      <c r="X6" s="386"/>
      <c r="Y6" s="386"/>
      <c r="Z6" s="304"/>
      <c r="AA6" s="305"/>
      <c r="AB6" s="305"/>
      <c r="AC6" s="305"/>
      <c r="AD6" s="305"/>
      <c r="AE6" s="305"/>
      <c r="AF6" s="305"/>
      <c r="AG6" s="305"/>
      <c r="AH6" s="305"/>
      <c r="AI6" s="305"/>
      <c r="AJ6" s="305"/>
      <c r="AK6" s="668"/>
      <c r="AL6" s="282" t="s">
        <v>2596</v>
      </c>
      <c r="AM6" s="542">
        <f>60000*AM3+1000*AM4+AM5</f>
        <v>496756</v>
      </c>
      <c r="AN6" s="668"/>
      <c r="AO6" s="668"/>
      <c r="AP6" s="667"/>
      <c r="AQ6" s="667"/>
      <c r="AR6" s="668"/>
      <c r="AS6" s="668"/>
      <c r="AT6" s="305"/>
      <c r="AU6" s="668"/>
      <c r="AV6" s="668"/>
      <c r="AW6" s="668"/>
      <c r="AX6" s="668"/>
      <c r="AY6" s="668"/>
      <c r="AZ6" s="668"/>
      <c r="BA6" s="305"/>
      <c r="BB6" s="305"/>
      <c r="BC6" s="305"/>
      <c r="BD6" s="305"/>
      <c r="BE6" s="305"/>
      <c r="BF6" s="305"/>
      <c r="BG6" s="305"/>
      <c r="BH6" s="305"/>
      <c r="BI6" s="305"/>
      <c r="BJ6" s="305"/>
      <c r="BK6" s="305"/>
      <c r="BL6" s="305"/>
      <c r="BM6" s="305"/>
      <c r="BN6" s="305"/>
      <c r="BO6" s="305"/>
      <c r="BP6" s="305"/>
      <c r="BQ6" s="305"/>
      <c r="BR6" s="305"/>
      <c r="BS6" s="305"/>
      <c r="BT6" s="305"/>
      <c r="BU6" s="305"/>
      <c r="BV6" s="305"/>
      <c r="BW6" s="305"/>
    </row>
    <row r="7" spans="1:75" s="140" customFormat="1" x14ac:dyDescent="0.25">
      <c r="A7" s="303"/>
      <c r="B7" s="303"/>
      <c r="C7" s="303"/>
      <c r="D7" s="303"/>
      <c r="E7" s="303"/>
      <c r="F7" s="303"/>
      <c r="G7" s="303"/>
      <c r="H7" s="303"/>
      <c r="I7" s="303"/>
      <c r="J7" s="668"/>
      <c r="K7" s="668"/>
      <c r="L7" s="668"/>
      <c r="M7" s="540"/>
      <c r="N7" s="668"/>
      <c r="O7" s="668"/>
      <c r="P7" s="668"/>
      <c r="Q7" s="386"/>
      <c r="R7" s="386"/>
      <c r="S7" s="386"/>
      <c r="T7" s="386"/>
      <c r="U7" s="386"/>
      <c r="V7" s="386"/>
      <c r="W7" s="386"/>
      <c r="X7" s="386"/>
      <c r="Y7" s="386"/>
      <c r="Z7" s="304"/>
      <c r="AA7" s="305"/>
      <c r="AB7" s="305"/>
      <c r="AC7" s="305"/>
      <c r="AD7" s="305"/>
      <c r="AE7" s="305"/>
      <c r="AF7" s="305"/>
      <c r="AG7" s="305"/>
      <c r="AH7" s="305"/>
      <c r="AI7" s="305"/>
      <c r="AJ7" s="305"/>
      <c r="AK7" s="668"/>
      <c r="AL7" s="668"/>
      <c r="AM7" s="668"/>
      <c r="AN7" s="668"/>
      <c r="AO7" s="668"/>
      <c r="AP7" s="667"/>
      <c r="AQ7" s="667"/>
      <c r="AR7" s="668"/>
      <c r="AS7" s="668"/>
      <c r="AT7" s="305"/>
      <c r="AU7" s="668"/>
      <c r="AV7" s="668"/>
      <c r="AW7" s="668"/>
      <c r="AX7" s="668"/>
      <c r="AY7" s="668"/>
      <c r="AZ7" s="668"/>
      <c r="BA7" s="305"/>
      <c r="BB7" s="305"/>
      <c r="BC7" s="305"/>
      <c r="BD7" s="305"/>
      <c r="BE7" s="305"/>
      <c r="BF7" s="305"/>
      <c r="BG7" s="305"/>
      <c r="BH7" s="305"/>
      <c r="BI7" s="305"/>
      <c r="BJ7" s="305"/>
      <c r="BK7" s="305"/>
      <c r="BL7" s="305"/>
      <c r="BM7" s="305"/>
      <c r="BN7" s="305"/>
      <c r="BO7" s="305"/>
      <c r="BP7" s="305"/>
      <c r="BQ7" s="305"/>
      <c r="BR7" s="305"/>
      <c r="BS7" s="305"/>
      <c r="BT7" s="305"/>
      <c r="BU7" s="305"/>
      <c r="BV7" s="305"/>
      <c r="BW7" s="305"/>
    </row>
    <row r="8" spans="1:75" s="140" customFormat="1" x14ac:dyDescent="0.25">
      <c r="A8" s="305"/>
      <c r="B8" s="305"/>
      <c r="C8" s="305"/>
      <c r="D8" s="305"/>
      <c r="E8" s="303"/>
      <c r="F8" s="303"/>
      <c r="G8" s="303"/>
      <c r="H8" s="303"/>
      <c r="I8" s="303"/>
      <c r="J8" s="668"/>
      <c r="K8" s="668"/>
      <c r="L8" s="282" t="s">
        <v>2979</v>
      </c>
      <c r="M8" s="696" t="s">
        <v>3772</v>
      </c>
      <c r="N8" s="696"/>
      <c r="O8" s="668"/>
      <c r="P8" s="668"/>
      <c r="Q8" s="386"/>
      <c r="R8" s="386"/>
      <c r="S8" s="386"/>
      <c r="T8" s="386"/>
      <c r="U8" s="386"/>
      <c r="V8" s="386"/>
      <c r="W8" s="386"/>
      <c r="X8" s="386"/>
      <c r="Y8" s="386"/>
      <c r="Z8" s="304"/>
      <c r="AA8" s="305"/>
      <c r="AB8" s="305"/>
      <c r="AC8" s="305"/>
      <c r="AD8" s="305"/>
      <c r="AE8" s="305"/>
      <c r="AF8" s="305"/>
      <c r="AG8" s="305"/>
      <c r="AH8" s="305"/>
      <c r="AI8" s="305"/>
      <c r="AJ8" s="305"/>
      <c r="AK8" s="668"/>
      <c r="AL8" s="668"/>
      <c r="AM8" s="668"/>
      <c r="AN8" s="668"/>
      <c r="AO8" s="668"/>
      <c r="AP8" s="667"/>
      <c r="AQ8" s="667"/>
      <c r="AR8" s="668"/>
      <c r="AS8" s="668"/>
      <c r="AT8" s="305"/>
      <c r="AU8" s="668"/>
      <c r="AV8" s="668"/>
      <c r="AW8" s="668"/>
      <c r="AX8" s="668"/>
      <c r="AY8" s="668"/>
      <c r="AZ8" s="668"/>
      <c r="BA8" s="305"/>
      <c r="BB8" s="305"/>
      <c r="BC8" s="305"/>
      <c r="BD8" s="305"/>
      <c r="BE8" s="305"/>
      <c r="BF8" s="305"/>
      <c r="BG8" s="305"/>
      <c r="BH8" s="305"/>
      <c r="BI8" s="305"/>
      <c r="BJ8" s="305"/>
      <c r="BK8" s="305"/>
      <c r="BL8" s="305"/>
      <c r="BM8" s="305"/>
      <c r="BN8" s="305"/>
      <c r="BO8" s="305"/>
      <c r="BP8" s="305"/>
      <c r="BQ8" s="305"/>
      <c r="BR8" s="305"/>
      <c r="BS8" s="305"/>
      <c r="BT8" s="305"/>
      <c r="BU8" s="305"/>
      <c r="BV8" s="305"/>
      <c r="BW8" s="305"/>
    </row>
    <row r="9" spans="1:75" s="140" customFormat="1" ht="15.75" thickBot="1" x14ac:dyDescent="0.3">
      <c r="A9" s="303"/>
      <c r="B9" s="303"/>
      <c r="C9" s="303"/>
      <c r="D9" s="303"/>
      <c r="E9" s="303"/>
      <c r="F9" s="303"/>
      <c r="G9" s="303"/>
      <c r="H9" s="303"/>
      <c r="I9" s="303"/>
      <c r="J9" s="389"/>
      <c r="K9" s="389"/>
      <c r="L9" s="389"/>
      <c r="M9" s="390"/>
      <c r="N9" s="389"/>
      <c r="O9" s="389"/>
      <c r="P9" s="389"/>
      <c r="Q9" s="386"/>
      <c r="R9" s="386"/>
      <c r="S9" s="386"/>
      <c r="T9" s="386"/>
      <c r="U9" s="386"/>
      <c r="V9" s="386"/>
      <c r="W9" s="386"/>
      <c r="X9" s="386"/>
      <c r="Y9" s="386"/>
      <c r="Z9" s="391"/>
      <c r="AA9" s="392"/>
      <c r="AB9" s="392"/>
      <c r="AC9" s="392"/>
      <c r="AD9" s="392"/>
      <c r="AE9" s="392"/>
      <c r="AF9" s="392"/>
      <c r="AG9" s="392"/>
      <c r="AH9" s="392"/>
      <c r="AI9" s="392"/>
      <c r="AJ9" s="392"/>
      <c r="AK9" s="393"/>
      <c r="AL9" s="393"/>
      <c r="AM9" s="393"/>
      <c r="AN9" s="393"/>
      <c r="AO9" s="393"/>
      <c r="AP9" s="394"/>
      <c r="AQ9" s="394"/>
      <c r="AR9" s="393"/>
      <c r="AS9" s="393"/>
      <c r="AT9" s="392"/>
      <c r="AU9" s="393"/>
      <c r="AV9" s="393"/>
      <c r="AW9" s="393"/>
      <c r="AX9" s="393"/>
      <c r="AY9" s="393"/>
      <c r="AZ9" s="393"/>
      <c r="BA9" s="392"/>
      <c r="BB9" s="392"/>
      <c r="BC9" s="392"/>
      <c r="BD9" s="392"/>
      <c r="BE9" s="392"/>
      <c r="BF9" s="392"/>
      <c r="BG9" s="392"/>
      <c r="BH9" s="392"/>
      <c r="BI9" s="392"/>
      <c r="BJ9" s="392"/>
      <c r="BK9" s="392"/>
      <c r="BL9" s="392"/>
      <c r="BM9" s="305"/>
      <c r="BN9" s="305"/>
      <c r="BO9" s="305"/>
      <c r="BP9" s="305"/>
      <c r="BQ9" s="305"/>
      <c r="BR9" s="305"/>
      <c r="BS9" s="305"/>
      <c r="BT9" s="305"/>
      <c r="BU9" s="305"/>
      <c r="BV9" s="305"/>
      <c r="BW9" s="305"/>
    </row>
    <row r="10" spans="1:75" ht="45.75" thickBot="1" x14ac:dyDescent="0.3">
      <c r="A10" s="415" t="s">
        <v>38</v>
      </c>
      <c r="B10" s="415" t="s">
        <v>38</v>
      </c>
      <c r="C10" s="416" t="s">
        <v>44</v>
      </c>
      <c r="D10" s="418" t="s">
        <v>46</v>
      </c>
      <c r="E10" s="422" t="s">
        <v>154</v>
      </c>
      <c r="F10" s="423" t="s">
        <v>39</v>
      </c>
      <c r="G10" s="417" t="s">
        <v>40</v>
      </c>
      <c r="H10" s="424" t="s">
        <v>42</v>
      </c>
      <c r="I10" s="414" t="s">
        <v>43</v>
      </c>
      <c r="J10" s="425" t="s">
        <v>41</v>
      </c>
      <c r="K10" s="602" t="s">
        <v>4</v>
      </c>
      <c r="L10" s="602" t="s">
        <v>88</v>
      </c>
      <c r="M10" s="602" t="s">
        <v>6</v>
      </c>
      <c r="N10" s="602" t="s">
        <v>2800</v>
      </c>
      <c r="O10" s="602" t="s">
        <v>91</v>
      </c>
      <c r="P10" s="602" t="s">
        <v>54</v>
      </c>
      <c r="Q10" s="606" t="s">
        <v>70</v>
      </c>
      <c r="R10" s="415" t="s">
        <v>38</v>
      </c>
      <c r="S10" s="416" t="s">
        <v>44</v>
      </c>
      <c r="T10" s="418" t="s">
        <v>46</v>
      </c>
      <c r="U10" s="422" t="s">
        <v>154</v>
      </c>
      <c r="V10" s="423" t="s">
        <v>39</v>
      </c>
      <c r="W10" s="417" t="s">
        <v>40</v>
      </c>
      <c r="X10" s="424" t="s">
        <v>42</v>
      </c>
      <c r="Y10" s="414" t="s">
        <v>43</v>
      </c>
      <c r="Z10" s="425" t="s">
        <v>41</v>
      </c>
      <c r="AA10" s="607" t="s">
        <v>229</v>
      </c>
      <c r="AB10" s="274" t="s">
        <v>55</v>
      </c>
      <c r="AC10" s="415" t="s">
        <v>38</v>
      </c>
      <c r="AD10" s="416" t="s">
        <v>44</v>
      </c>
      <c r="AE10" s="418" t="s">
        <v>46</v>
      </c>
      <c r="AF10" s="422" t="s">
        <v>154</v>
      </c>
      <c r="AG10" s="423" t="s">
        <v>39</v>
      </c>
      <c r="AH10" s="417" t="s">
        <v>40</v>
      </c>
      <c r="AI10" s="424" t="s">
        <v>42</v>
      </c>
      <c r="AJ10" s="414" t="s">
        <v>43</v>
      </c>
      <c r="AK10" s="425" t="s">
        <v>41</v>
      </c>
      <c r="AL10" s="294" t="s">
        <v>6</v>
      </c>
      <c r="AM10" s="275" t="s">
        <v>77</v>
      </c>
      <c r="AN10" s="275" t="s">
        <v>660</v>
      </c>
      <c r="AO10" s="295" t="s">
        <v>79</v>
      </c>
      <c r="AP10" s="294" t="s">
        <v>127</v>
      </c>
      <c r="AQ10" s="295" t="s">
        <v>85</v>
      </c>
      <c r="AR10" s="295" t="s">
        <v>533</v>
      </c>
      <c r="AS10" s="295" t="s">
        <v>82</v>
      </c>
      <c r="AT10" s="295" t="s">
        <v>83</v>
      </c>
      <c r="AU10" s="295" t="s">
        <v>86</v>
      </c>
      <c r="AV10" s="415" t="s">
        <v>38</v>
      </c>
      <c r="AW10" s="416" t="s">
        <v>44</v>
      </c>
      <c r="AX10" s="418" t="s">
        <v>46</v>
      </c>
      <c r="AY10" s="422" t="s">
        <v>154</v>
      </c>
      <c r="AZ10" s="423" t="s">
        <v>39</v>
      </c>
      <c r="BA10" s="417" t="s">
        <v>40</v>
      </c>
      <c r="BB10" s="424" t="s">
        <v>42</v>
      </c>
      <c r="BC10" s="414" t="s">
        <v>43</v>
      </c>
      <c r="BD10" s="425" t="s">
        <v>41</v>
      </c>
      <c r="BE10" s="295" t="s">
        <v>6</v>
      </c>
      <c r="BF10" s="295" t="s">
        <v>500</v>
      </c>
      <c r="BG10" s="295" t="s">
        <v>79</v>
      </c>
      <c r="BH10" s="295" t="s">
        <v>127</v>
      </c>
      <c r="BI10" s="295" t="s">
        <v>85</v>
      </c>
      <c r="BJ10" s="295" t="s">
        <v>533</v>
      </c>
      <c r="BK10" s="295" t="s">
        <v>82</v>
      </c>
      <c r="BL10" s="295" t="s">
        <v>83</v>
      </c>
      <c r="BM10" s="296" t="s">
        <v>86</v>
      </c>
      <c r="BN10" s="415" t="s">
        <v>38</v>
      </c>
      <c r="BO10" s="416" t="s">
        <v>44</v>
      </c>
      <c r="BP10" s="418" t="s">
        <v>46</v>
      </c>
      <c r="BQ10" s="422" t="s">
        <v>154</v>
      </c>
      <c r="BR10" s="423" t="s">
        <v>39</v>
      </c>
      <c r="BS10" s="417" t="s">
        <v>40</v>
      </c>
      <c r="BT10" s="424" t="s">
        <v>42</v>
      </c>
      <c r="BU10" s="414" t="s">
        <v>43</v>
      </c>
      <c r="BV10" s="425" t="s">
        <v>41</v>
      </c>
      <c r="BW10" s="444"/>
    </row>
  </sheetData>
  <mergeCells count="4">
    <mergeCell ref="M6:N6"/>
    <mergeCell ref="M3:N3"/>
    <mergeCell ref="M4:N4"/>
    <mergeCell ref="M8:N8"/>
  </mergeCells>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2255A-2B8A-4597-9BA3-73279181DB80}">
  <sheetPr codeName="MachineArray"/>
  <dimension ref="B1:QI14"/>
  <sheetViews>
    <sheetView zoomScale="70" zoomScaleNormal="70" workbookViewId="0">
      <selection activeCell="B14" sqref="B14"/>
    </sheetView>
  </sheetViews>
  <sheetFormatPr defaultColWidth="11.5703125" defaultRowHeight="15" x14ac:dyDescent="0.25"/>
  <cols>
    <col min="2" max="6" width="11.5703125" style="1"/>
    <col min="7" max="7" width="13" style="1" customWidth="1"/>
    <col min="8" max="11" width="11.5703125" style="1"/>
    <col min="12" max="12" width="13.42578125" style="1" bestFit="1" customWidth="1"/>
    <col min="13" max="13" width="14.28515625" style="1" bestFit="1" customWidth="1"/>
    <col min="14" max="14" width="13.42578125" style="1" bestFit="1" customWidth="1"/>
    <col min="15" max="15" width="11.7109375" style="1" bestFit="1" customWidth="1"/>
    <col min="17" max="56" width="11.5703125" style="1"/>
    <col min="59" max="59" width="16.7109375" bestFit="1" customWidth="1"/>
  </cols>
  <sheetData>
    <row r="1" spans="2:451" x14ac:dyDescent="0.25">
      <c r="O1" s="2"/>
    </row>
    <row r="6" spans="2:451" x14ac:dyDescent="0.25">
      <c r="K6" s="2"/>
    </row>
    <row r="7" spans="2:451" x14ac:dyDescent="0.25">
      <c r="AJ7" s="187"/>
    </row>
    <row r="8" spans="2:451" x14ac:dyDescent="0.25">
      <c r="B8" s="187" t="s">
        <v>1666</v>
      </c>
      <c r="G8" s="187"/>
      <c r="K8" s="186" t="s">
        <v>344</v>
      </c>
      <c r="Q8" s="187" t="s">
        <v>332</v>
      </c>
      <c r="AJ8" s="187" t="s">
        <v>1686</v>
      </c>
      <c r="IN8" s="185"/>
      <c r="IW8" s="1"/>
      <c r="IX8" s="1"/>
    </row>
    <row r="9" spans="2:451" x14ac:dyDescent="0.25">
      <c r="BI9" s="186" t="s">
        <v>333</v>
      </c>
      <c r="BR9" s="1"/>
      <c r="BS9" s="1"/>
      <c r="IN9" s="187"/>
      <c r="IO9" s="187"/>
      <c r="IP9" s="187"/>
      <c r="IQ9" s="187"/>
      <c r="IR9" s="187"/>
      <c r="IS9" s="187"/>
      <c r="IT9" s="187"/>
      <c r="IU9" s="187"/>
      <c r="IV9" s="187"/>
      <c r="IW9" s="187"/>
      <c r="IX9" s="186"/>
      <c r="IY9" s="186"/>
      <c r="QF9" s="2"/>
    </row>
    <row r="10" spans="2:451" x14ac:dyDescent="0.25">
      <c r="B10" s="187" t="s">
        <v>1668</v>
      </c>
      <c r="C10" s="187" t="s">
        <v>1669</v>
      </c>
      <c r="D10" s="187" t="s">
        <v>1670</v>
      </c>
      <c r="E10" s="187" t="s">
        <v>1671</v>
      </c>
      <c r="F10" s="187" t="s">
        <v>93</v>
      </c>
      <c r="G10" s="187" t="s">
        <v>1255</v>
      </c>
      <c r="H10" s="187" t="s">
        <v>1256</v>
      </c>
      <c r="I10" s="187"/>
      <c r="J10" s="187"/>
      <c r="K10" s="187" t="s">
        <v>345</v>
      </c>
      <c r="L10" s="187" t="s">
        <v>346</v>
      </c>
      <c r="M10" s="187" t="s">
        <v>309</v>
      </c>
      <c r="N10" s="187" t="s">
        <v>347</v>
      </c>
      <c r="O10" s="187" t="s">
        <v>348</v>
      </c>
      <c r="Q10" s="187" t="s">
        <v>306</v>
      </c>
      <c r="R10" s="187" t="s">
        <v>307</v>
      </c>
      <c r="S10" s="187" t="s">
        <v>309</v>
      </c>
      <c r="T10" s="187" t="s">
        <v>180</v>
      </c>
      <c r="U10" s="187" t="s">
        <v>308</v>
      </c>
      <c r="V10" s="187" t="s">
        <v>297</v>
      </c>
      <c r="W10" s="187" t="s">
        <v>300</v>
      </c>
      <c r="X10" s="187" t="s">
        <v>1255</v>
      </c>
      <c r="Y10" s="187" t="s">
        <v>1256</v>
      </c>
      <c r="Z10" s="187" t="s">
        <v>477</v>
      </c>
      <c r="AA10" s="187" t="s">
        <v>299</v>
      </c>
      <c r="AB10" s="187" t="s">
        <v>303</v>
      </c>
      <c r="AC10" s="187" t="s">
        <v>302</v>
      </c>
      <c r="AD10" s="187" t="s">
        <v>303</v>
      </c>
      <c r="AE10" s="187" t="s">
        <v>1257</v>
      </c>
      <c r="AF10" s="187" t="s">
        <v>1258</v>
      </c>
      <c r="AG10" s="187" t="s">
        <v>1259</v>
      </c>
      <c r="AH10" s="187" t="s">
        <v>343</v>
      </c>
      <c r="AJ10" s="187" t="s">
        <v>644</v>
      </c>
      <c r="AK10" s="187" t="s">
        <v>1001</v>
      </c>
      <c r="AL10" s="187" t="s">
        <v>1002</v>
      </c>
      <c r="AM10" s="187" t="s">
        <v>1003</v>
      </c>
      <c r="AN10" s="187" t="s">
        <v>1004</v>
      </c>
      <c r="AO10" s="187" t="s">
        <v>1005</v>
      </c>
      <c r="AP10" s="187" t="s">
        <v>1006</v>
      </c>
      <c r="AQ10" s="187" t="s">
        <v>1007</v>
      </c>
      <c r="AR10" s="187" t="s">
        <v>1008</v>
      </c>
      <c r="AS10" s="187" t="s">
        <v>1672</v>
      </c>
      <c r="AT10" s="187" t="s">
        <v>1673</v>
      </c>
      <c r="AU10" s="187" t="s">
        <v>1674</v>
      </c>
      <c r="AV10" s="187" t="s">
        <v>1675</v>
      </c>
      <c r="AW10" s="187" t="s">
        <v>1676</v>
      </c>
      <c r="AX10" s="187" t="s">
        <v>1677</v>
      </c>
      <c r="AY10" s="187" t="s">
        <v>1678</v>
      </c>
      <c r="AZ10" s="187" t="s">
        <v>1679</v>
      </c>
      <c r="BA10" s="187" t="s">
        <v>1680</v>
      </c>
      <c r="BB10" s="187" t="s">
        <v>1681</v>
      </c>
      <c r="BC10" s="187" t="s">
        <v>1682</v>
      </c>
      <c r="BD10" s="187" t="s">
        <v>1683</v>
      </c>
      <c r="BE10" s="187"/>
      <c r="BF10" s="187"/>
      <c r="BG10" s="187"/>
      <c r="BI10" s="187" t="s">
        <v>38</v>
      </c>
      <c r="BJ10" s="187" t="s">
        <v>44</v>
      </c>
      <c r="BK10" s="187" t="s">
        <v>46</v>
      </c>
      <c r="BL10" s="187" t="s">
        <v>154</v>
      </c>
      <c r="BM10" s="187" t="s">
        <v>39</v>
      </c>
      <c r="BN10" s="187" t="s">
        <v>40</v>
      </c>
      <c r="BO10" s="187" t="s">
        <v>42</v>
      </c>
      <c r="BP10" s="187" t="s">
        <v>43</v>
      </c>
      <c r="BQ10" s="187" t="s">
        <v>41</v>
      </c>
      <c r="BR10" s="187" t="s">
        <v>334</v>
      </c>
      <c r="BS10" s="186" t="s">
        <v>336</v>
      </c>
      <c r="BT10" s="186" t="s">
        <v>335</v>
      </c>
    </row>
    <row r="11" spans="2:451" x14ac:dyDescent="0.25">
      <c r="B11" s="1" t="s">
        <v>440</v>
      </c>
      <c r="C11" s="1">
        <v>0</v>
      </c>
      <c r="D11" s="1">
        <v>0</v>
      </c>
      <c r="E11" s="1">
        <v>0</v>
      </c>
      <c r="F11" s="1">
        <v>0</v>
      </c>
      <c r="G11" s="1">
        <v>0</v>
      </c>
      <c r="H11" s="1">
        <v>258930</v>
      </c>
      <c r="K11" s="1" t="s">
        <v>440</v>
      </c>
      <c r="L11" s="1" t="s">
        <v>800</v>
      </c>
      <c r="M11" s="1">
        <v>1</v>
      </c>
      <c r="N11" s="1">
        <v>0</v>
      </c>
      <c r="O11" s="1">
        <v>1</v>
      </c>
      <c r="Q11" s="1" t="s">
        <v>440</v>
      </c>
      <c r="R11" s="1" t="s">
        <v>800</v>
      </c>
      <c r="S11" s="1">
        <v>1</v>
      </c>
      <c r="T11" s="1" t="s">
        <v>160</v>
      </c>
      <c r="U11" s="1" t="s">
        <v>265</v>
      </c>
      <c r="V11" s="1" t="s">
        <v>461</v>
      </c>
      <c r="W11" s="1" t="s">
        <v>497</v>
      </c>
      <c r="X11" s="1">
        <v>0</v>
      </c>
      <c r="Y11" s="1">
        <v>258930</v>
      </c>
      <c r="AA11" s="1">
        <v>500</v>
      </c>
      <c r="AB11" s="1">
        <v>0</v>
      </c>
      <c r="AC11" s="1">
        <v>1000</v>
      </c>
      <c r="AD11" s="1">
        <v>0</v>
      </c>
      <c r="AH11" s="1">
        <v>258930</v>
      </c>
      <c r="AJ11" s="1">
        <v>1</v>
      </c>
      <c r="AK11" s="1">
        <v>500</v>
      </c>
      <c r="AL11" s="1">
        <v>1000</v>
      </c>
      <c r="BI11" s="1"/>
      <c r="BR11">
        <v>41.399981784008013</v>
      </c>
      <c r="BS11">
        <v>1</v>
      </c>
      <c r="BT11" t="s">
        <v>4466</v>
      </c>
      <c r="JJ11">
        <v>41.666666666666664</v>
      </c>
      <c r="JK11">
        <v>2</v>
      </c>
      <c r="JL11" t="s">
        <v>1261</v>
      </c>
      <c r="JM11" t="s">
        <v>1662</v>
      </c>
      <c r="QF11">
        <v>41.399981784008013</v>
      </c>
      <c r="QG11">
        <v>0</v>
      </c>
      <c r="QI11" t="s">
        <v>4467</v>
      </c>
    </row>
    <row r="12" spans="2:451" x14ac:dyDescent="0.25">
      <c r="B12" s="1" t="s">
        <v>41</v>
      </c>
      <c r="C12" s="1">
        <v>0</v>
      </c>
      <c r="D12" s="1">
        <v>0</v>
      </c>
      <c r="E12" s="1">
        <v>0</v>
      </c>
      <c r="F12" s="1">
        <v>0</v>
      </c>
      <c r="G12" s="1">
        <v>0</v>
      </c>
      <c r="H12" s="1">
        <v>1300</v>
      </c>
      <c r="K12" s="1" t="s">
        <v>41</v>
      </c>
      <c r="L12" s="1">
        <v>0</v>
      </c>
      <c r="M12" s="1">
        <v>4</v>
      </c>
      <c r="N12" s="1">
        <v>1</v>
      </c>
      <c r="O12" s="1">
        <v>1</v>
      </c>
      <c r="Q12" s="1" t="s">
        <v>41</v>
      </c>
      <c r="R12" s="1">
        <v>0</v>
      </c>
      <c r="S12" s="1">
        <v>4</v>
      </c>
      <c r="T12" s="1" t="s">
        <v>674</v>
      </c>
      <c r="U12" s="1" t="s">
        <v>266</v>
      </c>
      <c r="V12" s="1" t="s">
        <v>2615</v>
      </c>
      <c r="X12" s="1">
        <v>0</v>
      </c>
      <c r="Y12" s="1">
        <v>1300</v>
      </c>
      <c r="AA12" s="1">
        <v>500</v>
      </c>
      <c r="AB12" s="1">
        <v>0</v>
      </c>
      <c r="AC12" s="1">
        <v>1000</v>
      </c>
      <c r="AD12" s="1">
        <v>0</v>
      </c>
      <c r="AH12" s="1">
        <v>1300</v>
      </c>
      <c r="AJ12" s="1">
        <v>4</v>
      </c>
      <c r="AK12" s="1">
        <v>500</v>
      </c>
      <c r="AL12" s="1">
        <v>1000</v>
      </c>
      <c r="AM12" s="1">
        <v>500</v>
      </c>
      <c r="AN12" s="1">
        <v>1000</v>
      </c>
      <c r="AO12" s="1">
        <v>500</v>
      </c>
      <c r="AP12" s="1">
        <v>1000</v>
      </c>
      <c r="AQ12" s="1">
        <v>500</v>
      </c>
      <c r="AR12" s="1">
        <v>1000</v>
      </c>
      <c r="BI12" s="1"/>
      <c r="BR12">
        <v>41.399981784008013</v>
      </c>
      <c r="JJ12">
        <v>41.666666666666664</v>
      </c>
      <c r="QF12">
        <v>41.399981784008013</v>
      </c>
      <c r="QG12">
        <v>41.399981784008013</v>
      </c>
      <c r="QI12" t="s">
        <v>4468</v>
      </c>
    </row>
    <row r="13" spans="2:451" x14ac:dyDescent="0.25">
      <c r="B13" s="1" t="s">
        <v>40</v>
      </c>
      <c r="C13" s="1">
        <v>0</v>
      </c>
      <c r="D13" s="1">
        <v>0</v>
      </c>
      <c r="E13" s="1">
        <v>0</v>
      </c>
      <c r="F13" s="1">
        <v>0</v>
      </c>
      <c r="G13" s="1">
        <v>0</v>
      </c>
      <c r="H13" s="1">
        <v>1040</v>
      </c>
      <c r="K13" s="1" t="s">
        <v>40</v>
      </c>
      <c r="L13" s="1">
        <v>1</v>
      </c>
      <c r="M13" s="1">
        <v>4</v>
      </c>
      <c r="N13" s="1">
        <v>0</v>
      </c>
      <c r="O13" s="1">
        <v>0</v>
      </c>
      <c r="Q13" s="1" t="s">
        <v>40</v>
      </c>
      <c r="R13" s="1">
        <v>1</v>
      </c>
      <c r="S13" s="1">
        <v>4</v>
      </c>
      <c r="T13" s="1" t="s">
        <v>36</v>
      </c>
      <c r="U13" s="1" t="s">
        <v>266</v>
      </c>
      <c r="V13" s="1" t="s">
        <v>2615</v>
      </c>
      <c r="X13" s="1">
        <v>0</v>
      </c>
      <c r="Y13" s="1">
        <v>1040</v>
      </c>
      <c r="AA13" s="1">
        <v>500</v>
      </c>
      <c r="AB13" s="1">
        <v>0</v>
      </c>
      <c r="AC13" s="1">
        <v>1000</v>
      </c>
      <c r="AD13" s="1">
        <v>0</v>
      </c>
      <c r="AH13" s="1">
        <v>1040</v>
      </c>
      <c r="AJ13" s="1">
        <v>0</v>
      </c>
      <c r="BI13" s="1"/>
      <c r="BR13">
        <v>41.399981784008013</v>
      </c>
      <c r="JJ13">
        <v>41.666666666666664</v>
      </c>
      <c r="QF13">
        <v>41.399981784008013</v>
      </c>
      <c r="QG13">
        <v>82.799963568016025</v>
      </c>
      <c r="QI13" t="s">
        <v>4469</v>
      </c>
    </row>
    <row r="14" spans="2:451" x14ac:dyDescent="0.25">
      <c r="B14" s="1" t="s">
        <v>40</v>
      </c>
      <c r="C14" s="1">
        <v>0</v>
      </c>
      <c r="D14" s="1">
        <v>0</v>
      </c>
      <c r="E14" s="1">
        <v>0</v>
      </c>
      <c r="F14" s="1">
        <v>0</v>
      </c>
      <c r="G14" s="1">
        <v>0</v>
      </c>
      <c r="H14" s="1">
        <v>790</v>
      </c>
      <c r="K14" s="1" t="s">
        <v>40</v>
      </c>
      <c r="L14" s="1">
        <v>2</v>
      </c>
      <c r="M14" s="1">
        <v>4</v>
      </c>
      <c r="N14" s="1">
        <v>0</v>
      </c>
      <c r="O14" s="1">
        <v>0</v>
      </c>
      <c r="Q14" s="1" t="s">
        <v>40</v>
      </c>
      <c r="R14" s="1">
        <v>2</v>
      </c>
      <c r="S14" s="1">
        <v>4</v>
      </c>
      <c r="T14" s="1" t="s">
        <v>37</v>
      </c>
      <c r="U14" s="1" t="s">
        <v>266</v>
      </c>
      <c r="V14" s="1" t="s">
        <v>2615</v>
      </c>
      <c r="X14" s="1">
        <v>0</v>
      </c>
      <c r="Y14" s="1">
        <v>790</v>
      </c>
      <c r="AA14" s="1">
        <v>500</v>
      </c>
      <c r="AB14" s="1">
        <v>0</v>
      </c>
      <c r="AC14" s="1">
        <v>1000</v>
      </c>
      <c r="AD14" s="1">
        <v>0</v>
      </c>
      <c r="AH14" s="1">
        <v>790</v>
      </c>
      <c r="AJ14" s="1">
        <v>0</v>
      </c>
      <c r="BI14" s="1"/>
      <c r="BR14">
        <v>41.399981784008013</v>
      </c>
      <c r="JJ14">
        <v>41.666666666666664</v>
      </c>
      <c r="QF14">
        <v>41.399981784008013</v>
      </c>
      <c r="QG14">
        <v>124.19994535202403</v>
      </c>
      <c r="QI14" t="s">
        <v>4470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95DF-70F0-4EDD-A7B2-CABED834C895}">
  <sheetPr codeName="Timer"/>
  <dimension ref="A1:AC14"/>
  <sheetViews>
    <sheetView workbookViewId="0">
      <selection activeCell="E15" sqref="E15"/>
    </sheetView>
  </sheetViews>
  <sheetFormatPr defaultColWidth="9.28515625" defaultRowHeight="15" x14ac:dyDescent="0.25"/>
  <cols>
    <col min="1" max="1" width="7.7109375" style="183" customWidth="1"/>
    <col min="2" max="2" width="5.42578125" style="6" customWidth="1"/>
    <col min="3" max="3" width="13.28515625" style="531" bestFit="1" customWidth="1"/>
    <col min="4" max="4" width="18.28515625" style="531" customWidth="1"/>
    <col min="5" max="5" width="20.28515625" style="531" customWidth="1"/>
    <col min="6" max="7" width="16" style="531" bestFit="1" customWidth="1"/>
    <col min="8" max="9" width="15" style="531" customWidth="1"/>
    <col min="10" max="10" width="15" style="8" customWidth="1"/>
    <col min="11" max="21" width="15" style="531" customWidth="1"/>
    <col min="22" max="22" width="5.28515625" style="9" customWidth="1"/>
    <col min="23" max="23" width="12.28515625" style="9" customWidth="1"/>
    <col min="24" max="26" width="12.42578125" style="9" customWidth="1"/>
    <col min="27" max="16384" width="9.28515625" style="9"/>
  </cols>
  <sheetData>
    <row r="1" spans="1:29" x14ac:dyDescent="0.25">
      <c r="A1" s="183">
        <v>8.0738000000000003</v>
      </c>
      <c r="C1" s="348">
        <f>MAX(A:A)</f>
        <v>14.726599999999999</v>
      </c>
      <c r="D1" s="349" t="s">
        <v>323</v>
      </c>
      <c r="E1" s="1"/>
      <c r="F1" s="350">
        <v>113207</v>
      </c>
      <c r="G1" s="353">
        <v>1</v>
      </c>
      <c r="H1" s="353">
        <v>2</v>
      </c>
      <c r="I1" s="353">
        <v>3</v>
      </c>
      <c r="J1" s="353">
        <v>4</v>
      </c>
      <c r="K1" s="8">
        <v>5</v>
      </c>
      <c r="L1" s="8">
        <v>6</v>
      </c>
      <c r="M1" s="8">
        <v>7</v>
      </c>
      <c r="N1" s="8">
        <v>8</v>
      </c>
      <c r="O1" s="353">
        <v>9</v>
      </c>
      <c r="P1" s="353">
        <v>10</v>
      </c>
      <c r="Q1" s="353">
        <v>11</v>
      </c>
      <c r="R1" s="353"/>
      <c r="S1" s="353"/>
      <c r="T1" s="353"/>
      <c r="U1" s="353"/>
      <c r="V1" s="353"/>
      <c r="W1" s="353"/>
      <c r="X1" s="353"/>
      <c r="Y1" s="353"/>
      <c r="Z1" s="353"/>
      <c r="AA1" s="353"/>
      <c r="AB1" s="353"/>
      <c r="AC1" s="353"/>
    </row>
    <row r="2" spans="1:29" x14ac:dyDescent="0.25">
      <c r="A2" s="183">
        <v>8.6085999999999991</v>
      </c>
      <c r="B2" s="9"/>
      <c r="C2" s="348">
        <f>MIN(A:A)</f>
        <v>4.3940000000000001</v>
      </c>
      <c r="D2" s="349" t="s">
        <v>324</v>
      </c>
      <c r="E2" s="1"/>
      <c r="F2" s="350"/>
      <c r="G2" s="351" t="s">
        <v>2573</v>
      </c>
      <c r="H2" s="534" t="s">
        <v>2574</v>
      </c>
      <c r="I2" s="534" t="s">
        <v>2572</v>
      </c>
      <c r="J2" s="353" t="s">
        <v>2575</v>
      </c>
      <c r="K2" s="1" t="s">
        <v>2576</v>
      </c>
      <c r="L2" s="536" t="s">
        <v>2577</v>
      </c>
      <c r="M2" s="1" t="s">
        <v>2578</v>
      </c>
      <c r="N2" s="534" t="s">
        <v>2579</v>
      </c>
      <c r="O2" s="1" t="s">
        <v>2580</v>
      </c>
      <c r="P2" s="534" t="s">
        <v>2581</v>
      </c>
      <c r="Q2" s="534" t="s">
        <v>2582</v>
      </c>
      <c r="R2" s="533"/>
      <c r="S2" s="533"/>
      <c r="T2" s="1"/>
      <c r="U2" s="1"/>
      <c r="V2" s="536"/>
      <c r="W2" s="6"/>
      <c r="X2" s="6"/>
      <c r="Y2" s="6"/>
      <c r="Z2" s="6"/>
      <c r="AA2" s="6"/>
      <c r="AB2" s="6"/>
      <c r="AC2" s="6"/>
    </row>
    <row r="3" spans="1:29" x14ac:dyDescent="0.25">
      <c r="A3" s="183">
        <v>7.7446999999999999</v>
      </c>
      <c r="C3" s="348">
        <f>AVERAGE(A:A)</f>
        <v>6.9883499999999996</v>
      </c>
      <c r="D3" s="349" t="s">
        <v>325</v>
      </c>
      <c r="E3" s="1"/>
      <c r="F3" s="350">
        <f>2209-1345</f>
        <v>864</v>
      </c>
      <c r="G3" s="351"/>
      <c r="H3" s="350"/>
      <c r="I3" s="350"/>
      <c r="J3" s="538"/>
      <c r="K3" s="533"/>
      <c r="L3" s="1"/>
      <c r="M3" s="1"/>
      <c r="N3" s="354"/>
      <c r="O3" s="9"/>
      <c r="P3" s="9"/>
      <c r="Q3" s="9"/>
      <c r="R3" s="9"/>
      <c r="S3" s="9"/>
      <c r="T3" s="9"/>
      <c r="U3" s="9"/>
    </row>
    <row r="4" spans="1:29" ht="15.75" thickBot="1" x14ac:dyDescent="0.3">
      <c r="A4" s="183">
        <v>9.4526000000000003</v>
      </c>
      <c r="C4" s="1"/>
      <c r="D4" s="349"/>
      <c r="E4" s="1"/>
      <c r="F4" s="350">
        <f>F3/24</f>
        <v>36</v>
      </c>
      <c r="G4" s="1"/>
      <c r="H4" s="350"/>
      <c r="I4" s="350"/>
      <c r="J4" s="538"/>
      <c r="K4" s="353">
        <f>MIN(J:J)</f>
        <v>4</v>
      </c>
      <c r="L4" s="2" t="s">
        <v>2583</v>
      </c>
      <c r="M4" s="1"/>
      <c r="N4" s="354"/>
      <c r="O4" s="9"/>
      <c r="P4" s="9"/>
      <c r="Q4" s="9"/>
      <c r="R4" s="9"/>
      <c r="S4" s="9"/>
      <c r="T4" s="9"/>
      <c r="U4" s="9"/>
    </row>
    <row r="5" spans="1:29" ht="15.75" thickBot="1" x14ac:dyDescent="0.3">
      <c r="A5" s="183">
        <v>7.0738000000000003</v>
      </c>
      <c r="C5" s="211">
        <v>10</v>
      </c>
      <c r="D5" s="355" t="s">
        <v>418</v>
      </c>
      <c r="E5" s="1"/>
      <c r="F5" s="350"/>
      <c r="G5" s="1"/>
      <c r="H5" s="350"/>
      <c r="I5" s="350"/>
      <c r="J5" s="538"/>
      <c r="K5" s="353">
        <f>COUNTIF(J:J,0)</f>
        <v>0</v>
      </c>
      <c r="L5" s="2" t="s">
        <v>2584</v>
      </c>
      <c r="M5" s="1"/>
      <c r="N5" s="354"/>
      <c r="O5" s="9"/>
      <c r="P5" s="9"/>
      <c r="Q5" s="9"/>
      <c r="R5" s="9"/>
      <c r="S5" s="9"/>
      <c r="T5" s="9"/>
      <c r="U5" s="9"/>
    </row>
    <row r="6" spans="1:29" ht="15.75" thickBot="1" x14ac:dyDescent="0.3">
      <c r="A6" s="183">
        <v>4.4159999999999995</v>
      </c>
      <c r="C6" s="356">
        <f>COUNTIF(A:A,"&gt;" &amp; C5)</f>
        <v>1</v>
      </c>
      <c r="D6" s="357" t="str">
        <f>"rows which took more than " &amp; C5 &amp; " ms to scroll"</f>
        <v>rows which took more than 10 ms to scroll</v>
      </c>
      <c r="E6" s="358"/>
      <c r="F6" s="359"/>
      <c r="G6" s="360"/>
      <c r="H6" s="361"/>
      <c r="I6" s="350"/>
      <c r="J6" s="538"/>
      <c r="K6" s="535">
        <f>AVERAGE(J:J)</f>
        <v>20.399999999999999</v>
      </c>
      <c r="L6" s="2" t="s">
        <v>2585</v>
      </c>
      <c r="M6" s="1"/>
      <c r="N6" s="354"/>
      <c r="O6" s="9"/>
      <c r="P6" s="9"/>
      <c r="Q6" s="9"/>
      <c r="R6" s="9"/>
      <c r="S6" s="9"/>
      <c r="T6" s="9"/>
      <c r="U6" s="9"/>
    </row>
    <row r="7" spans="1:29" x14ac:dyDescent="0.25">
      <c r="A7" s="183">
        <v>4.5137</v>
      </c>
      <c r="C7" s="1"/>
      <c r="D7" s="352"/>
      <c r="E7" s="1"/>
      <c r="F7" s="350"/>
      <c r="G7" s="351"/>
      <c r="H7" s="350"/>
      <c r="I7" s="350"/>
      <c r="J7" s="538"/>
      <c r="K7" s="533"/>
      <c r="L7" s="1"/>
      <c r="M7" s="1"/>
      <c r="N7" s="354"/>
      <c r="O7" s="9"/>
      <c r="P7" s="9"/>
      <c r="Q7" s="9"/>
      <c r="R7" s="537"/>
      <c r="S7" s="9"/>
      <c r="T7" s="9"/>
      <c r="U7" s="9"/>
    </row>
    <row r="8" spans="1:29" x14ac:dyDescent="0.25">
      <c r="A8" s="183">
        <v>6.4092000000000002</v>
      </c>
      <c r="C8" s="353">
        <v>1</v>
      </c>
      <c r="D8" s="353">
        <v>2</v>
      </c>
      <c r="E8" s="353">
        <v>3</v>
      </c>
      <c r="F8" s="353">
        <v>4</v>
      </c>
      <c r="G8" s="353">
        <v>5</v>
      </c>
      <c r="H8" s="353">
        <v>6</v>
      </c>
      <c r="I8" s="353">
        <v>7</v>
      </c>
      <c r="J8" s="353">
        <v>8</v>
      </c>
      <c r="K8" s="353">
        <v>9</v>
      </c>
      <c r="L8" s="353">
        <v>10</v>
      </c>
      <c r="M8" s="353">
        <v>11</v>
      </c>
      <c r="N8" s="354"/>
      <c r="O8" s="9"/>
      <c r="P8" s="9"/>
      <c r="Q8" s="9"/>
      <c r="R8" s="9"/>
      <c r="S8" s="9"/>
      <c r="T8" s="9"/>
      <c r="U8" s="9"/>
    </row>
    <row r="9" spans="1:29" x14ac:dyDescent="0.25">
      <c r="A9" s="183">
        <v>6.1619999999999999</v>
      </c>
      <c r="C9" s="8" t="s">
        <v>2573</v>
      </c>
      <c r="D9" s="8" t="s">
        <v>2574</v>
      </c>
      <c r="E9" s="8" t="s">
        <v>2572</v>
      </c>
      <c r="F9" s="8" t="s">
        <v>2575</v>
      </c>
      <c r="G9" s="353" t="s">
        <v>2576</v>
      </c>
      <c r="H9" s="353" t="s">
        <v>2577</v>
      </c>
      <c r="I9" s="353" t="s">
        <v>2578</v>
      </c>
      <c r="J9" s="353" t="s">
        <v>2579</v>
      </c>
      <c r="K9" s="353" t="s">
        <v>2580</v>
      </c>
      <c r="L9" s="353" t="s">
        <v>2581</v>
      </c>
      <c r="M9" s="8" t="s">
        <v>2582</v>
      </c>
      <c r="N9" s="353"/>
      <c r="O9" s="353"/>
      <c r="P9" s="8"/>
      <c r="Q9" s="353"/>
      <c r="R9" s="353"/>
      <c r="S9" s="353"/>
      <c r="T9" s="353"/>
      <c r="U9" s="353"/>
      <c r="V9" s="353"/>
      <c r="W9" s="353"/>
    </row>
    <row r="10" spans="1:29" x14ac:dyDescent="0.25">
      <c r="A10" s="183">
        <v>4.3940000000000001</v>
      </c>
      <c r="C10" s="351"/>
      <c r="D10" s="351"/>
      <c r="E10" s="351"/>
      <c r="F10" s="351"/>
      <c r="G10" s="351"/>
      <c r="H10" s="351"/>
      <c r="I10" s="351"/>
      <c r="J10" s="353"/>
      <c r="K10" s="532"/>
      <c r="L10" s="532"/>
      <c r="M10" s="532"/>
      <c r="O10" s="353"/>
      <c r="P10" s="2"/>
    </row>
    <row r="11" spans="1:29" x14ac:dyDescent="0.25">
      <c r="A11" s="183">
        <v>6.9065000000000003</v>
      </c>
      <c r="C11" s="351"/>
      <c r="D11" s="351"/>
      <c r="E11" s="351"/>
      <c r="F11" s="351"/>
      <c r="G11" s="351"/>
      <c r="H11" s="351"/>
      <c r="I11" s="351"/>
      <c r="J11" s="353"/>
      <c r="K11" s="351"/>
      <c r="L11" s="532"/>
      <c r="M11" s="351"/>
      <c r="N11" s="351"/>
      <c r="O11" s="1"/>
      <c r="P11" s="2"/>
      <c r="Q11" s="532"/>
      <c r="R11" s="532"/>
      <c r="S11" s="532"/>
      <c r="T11" s="532"/>
      <c r="U11" s="532"/>
    </row>
    <row r="12" spans="1:29" x14ac:dyDescent="0.25">
      <c r="A12" s="183">
        <v>4.6617000000000006</v>
      </c>
      <c r="C12" s="531">
        <v>8.5000000000000006E-3</v>
      </c>
      <c r="D12" s="531">
        <v>4.9499999999999995E-2</v>
      </c>
      <c r="E12" s="531">
        <v>0.73580000000000001</v>
      </c>
      <c r="F12" s="531">
        <v>5.1799999999999943E-2</v>
      </c>
      <c r="G12" s="531">
        <v>9.4000000000000507E-3</v>
      </c>
      <c r="H12" s="531">
        <v>4.3400000000000008E-2</v>
      </c>
      <c r="I12" s="531">
        <v>43.380183931979872</v>
      </c>
      <c r="J12" s="8">
        <v>42</v>
      </c>
      <c r="K12" s="531">
        <v>42.408100000000005</v>
      </c>
      <c r="L12" s="531">
        <v>2.8635999999999973</v>
      </c>
      <c r="M12" s="531">
        <v>26.551000000000002</v>
      </c>
      <c r="O12" s="3"/>
      <c r="P12" s="2"/>
    </row>
    <row r="13" spans="1:29" x14ac:dyDescent="0.25">
      <c r="A13" s="183">
        <v>4.6937000000000006</v>
      </c>
      <c r="C13" s="531">
        <v>1.1699999999996935E-2</v>
      </c>
      <c r="D13" s="531">
        <v>4.6499999999998431E-2</v>
      </c>
      <c r="E13" s="531">
        <v>0.9891000000000052</v>
      </c>
      <c r="F13" s="531">
        <v>7.4999999999973976E-3</v>
      </c>
      <c r="G13" s="531">
        <v>9.7999999999947018E-3</v>
      </c>
      <c r="H13" s="531">
        <v>6.3199999999996592E-2</v>
      </c>
      <c r="I13" s="531">
        <v>43.380183931979872</v>
      </c>
      <c r="J13" s="8">
        <v>13</v>
      </c>
      <c r="K13" s="531">
        <v>13.130100000000008</v>
      </c>
      <c r="L13" s="531">
        <v>2.6857999999999964</v>
      </c>
      <c r="M13" s="531">
        <v>5.0158000000000058</v>
      </c>
      <c r="O13" s="11"/>
      <c r="P13" s="182"/>
    </row>
    <row r="14" spans="1:29" x14ac:dyDescent="0.25">
      <c r="A14" s="183">
        <v>14.726599999999999</v>
      </c>
      <c r="C14" s="531">
        <v>1.1400000000014954E-2</v>
      </c>
      <c r="D14" s="531">
        <v>3.8800000000011825E-2</v>
      </c>
      <c r="E14" s="531">
        <v>0.56799999999999717</v>
      </c>
      <c r="F14" s="531">
        <v>5.8000000000038021E-3</v>
      </c>
      <c r="G14" s="531">
        <v>7.20000000000387E-3</v>
      </c>
      <c r="H14" s="531">
        <v>3.0000000000003579E-2</v>
      </c>
      <c r="I14" s="531">
        <v>43.380183931979872</v>
      </c>
      <c r="J14" s="8">
        <v>35</v>
      </c>
      <c r="K14" s="531">
        <v>36.0246</v>
      </c>
      <c r="L14" s="531">
        <v>2.5413999999999919</v>
      </c>
      <c r="M14" s="531">
        <v>6.9309999999999992</v>
      </c>
      <c r="O14" s="11"/>
      <c r="P14" s="182"/>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C6690-F002-4585-BD7F-91BDF78FAB93}">
  <sheetPr codeName="Samples"/>
  <dimension ref="B1:DZ381"/>
  <sheetViews>
    <sheetView zoomScale="85" zoomScaleNormal="85" workbookViewId="0">
      <selection activeCell="E16" sqref="E16"/>
    </sheetView>
  </sheetViews>
  <sheetFormatPr defaultRowHeight="15" x14ac:dyDescent="0.25"/>
  <cols>
    <col min="1" max="1" width="4.7109375" customWidth="1"/>
    <col min="2" max="2" width="5.42578125" customWidth="1"/>
    <col min="3" max="3" width="15.28515625" customWidth="1"/>
    <col min="4" max="4" width="14.7109375" customWidth="1"/>
    <col min="5" max="5" width="12.7109375" customWidth="1"/>
    <col min="6" max="7" width="13.5703125" customWidth="1"/>
    <col min="8" max="8" width="18.42578125" customWidth="1"/>
    <col min="9" max="9" width="14.5703125" customWidth="1"/>
    <col min="10" max="10" width="12.28515625" customWidth="1"/>
    <col min="11" max="14" width="11.28515625" customWidth="1"/>
    <col min="15" max="18" width="15.42578125" customWidth="1"/>
    <col min="19" max="19" width="15.42578125" style="2" customWidth="1"/>
    <col min="20" max="20" width="15.42578125" customWidth="1"/>
    <col min="21" max="21" width="5.42578125" customWidth="1"/>
    <col min="22" max="22" width="6.28515625" customWidth="1"/>
    <col min="23" max="23" width="8.7109375" customWidth="1"/>
    <col min="24" max="24" width="3" customWidth="1"/>
    <col min="25" max="25" width="15.28515625" customWidth="1"/>
    <col min="26" max="26" width="14.7109375" customWidth="1"/>
    <col min="27" max="27" width="12.7109375" customWidth="1"/>
    <col min="28" max="29" width="13.5703125" customWidth="1"/>
    <col min="30" max="30" width="18.42578125" customWidth="1"/>
    <col min="31" max="31" width="14.5703125" customWidth="1"/>
    <col min="32" max="34" width="12.28515625" customWidth="1"/>
    <col min="35" max="41" width="11.28515625" customWidth="1"/>
    <col min="42" max="42" width="15.42578125" customWidth="1"/>
    <col min="46" max="46" width="3" customWidth="1"/>
    <col min="47" max="47" width="15.28515625" customWidth="1"/>
    <col min="48" max="48" width="14.7109375" customWidth="1"/>
    <col min="49" max="49" width="12.7109375" customWidth="1"/>
    <col min="50" max="51" width="13.5703125" customWidth="1"/>
    <col min="52" max="52" width="18.42578125" customWidth="1"/>
    <col min="53" max="53" width="14.5703125" customWidth="1"/>
    <col min="54" max="56" width="12.28515625" customWidth="1"/>
    <col min="57" max="63" width="11.28515625" customWidth="1"/>
    <col min="64" max="64" width="15.42578125" customWidth="1"/>
    <col min="68" max="68" width="3" customWidth="1"/>
    <col min="69" max="69" width="15.28515625" customWidth="1"/>
    <col min="70" max="70" width="14.7109375" customWidth="1"/>
    <col min="71" max="71" width="12.7109375" customWidth="1"/>
    <col min="72" max="73" width="13.5703125" customWidth="1"/>
    <col min="74" max="74" width="18.42578125" customWidth="1"/>
    <col min="75" max="75" width="14.5703125" customWidth="1"/>
    <col min="76" max="78" width="12.28515625" customWidth="1"/>
    <col min="79" max="85" width="11.28515625" customWidth="1"/>
    <col min="86" max="86" width="15.42578125" customWidth="1"/>
    <col min="90" max="90" width="3" customWidth="1"/>
    <col min="91" max="91" width="15.28515625" customWidth="1"/>
    <col min="92" max="92" width="14.7109375" customWidth="1"/>
    <col min="93" max="93" width="12.7109375" customWidth="1"/>
    <col min="94" max="95" width="13.5703125" customWidth="1"/>
    <col min="96" max="96" width="18.42578125" customWidth="1"/>
    <col min="97" max="97" width="14.5703125" customWidth="1"/>
    <col min="98" max="100" width="12.28515625" customWidth="1"/>
    <col min="101" max="107" width="11.28515625" customWidth="1"/>
    <col min="108" max="108" width="15.42578125" customWidth="1"/>
    <col min="112" max="112" width="3" customWidth="1"/>
    <col min="113" max="113" width="15.28515625" customWidth="1"/>
    <col min="114" max="114" width="14.7109375" customWidth="1"/>
    <col min="115" max="115" width="12.7109375" customWidth="1"/>
    <col min="116" max="117" width="13.5703125" customWidth="1"/>
    <col min="118" max="118" width="18.42578125" customWidth="1"/>
    <col min="119" max="119" width="14.5703125" customWidth="1"/>
    <col min="120" max="122" width="12.28515625" customWidth="1"/>
    <col min="123" max="129" width="11.28515625" customWidth="1"/>
    <col min="130" max="130" width="15.42578125" customWidth="1"/>
  </cols>
  <sheetData>
    <row r="1" spans="2:130" ht="15.75" thickBot="1" x14ac:dyDescent="0.3"/>
    <row r="2" spans="2:130" ht="15.75" thickBot="1" x14ac:dyDescent="0.3">
      <c r="B2" s="160"/>
      <c r="C2" s="163"/>
      <c r="D2" s="163"/>
      <c r="E2" s="163"/>
      <c r="F2" s="163"/>
      <c r="G2" s="163"/>
      <c r="H2" s="161"/>
      <c r="I2" s="161"/>
      <c r="J2" s="161"/>
      <c r="K2" s="161"/>
      <c r="L2" s="161"/>
      <c r="M2" s="161"/>
      <c r="N2" s="161"/>
      <c r="O2" s="161"/>
      <c r="P2" s="161"/>
      <c r="Q2" s="161"/>
      <c r="R2" s="161"/>
      <c r="S2" s="446"/>
      <c r="T2" s="161"/>
      <c r="U2" s="162"/>
      <c r="V2" s="56"/>
      <c r="W2" s="231"/>
      <c r="X2" s="56"/>
      <c r="Y2" s="56"/>
      <c r="Z2" s="56"/>
      <c r="AA2" s="56"/>
      <c r="AB2" s="56"/>
      <c r="AC2" s="56"/>
      <c r="AD2" s="56"/>
      <c r="AE2" s="56"/>
      <c r="AS2" s="56"/>
      <c r="AT2" s="56"/>
      <c r="AU2" s="56"/>
      <c r="AV2" s="56"/>
      <c r="AW2" s="56"/>
      <c r="AX2" s="56"/>
      <c r="AY2" s="56"/>
      <c r="BQ2" s="56"/>
      <c r="BR2" s="56"/>
      <c r="BS2" s="56"/>
      <c r="BT2" s="56"/>
      <c r="BU2" s="56"/>
      <c r="BV2" s="56"/>
      <c r="BW2" s="56"/>
      <c r="CM2" s="56"/>
      <c r="CN2" s="56"/>
      <c r="CO2" s="56"/>
      <c r="CP2" s="56"/>
      <c r="CQ2" s="56"/>
      <c r="CR2" s="56"/>
      <c r="CS2" s="56"/>
    </row>
    <row r="3" spans="2:130" ht="15.75" thickBot="1" x14ac:dyDescent="0.3">
      <c r="B3" s="81"/>
      <c r="C3" s="266" t="s">
        <v>678</v>
      </c>
      <c r="D3" s="92">
        <v>4</v>
      </c>
      <c r="E3" s="57"/>
      <c r="F3" s="172"/>
      <c r="G3" s="141" t="s">
        <v>304</v>
      </c>
      <c r="H3" s="177" t="s">
        <v>74</v>
      </c>
      <c r="J3" s="204" t="s">
        <v>458</v>
      </c>
      <c r="K3" s="232">
        <v>0</v>
      </c>
      <c r="L3" s="55"/>
      <c r="U3" s="175"/>
      <c r="V3" s="56"/>
      <c r="W3" s="231"/>
      <c r="X3" s="56"/>
      <c r="Y3" s="56"/>
      <c r="Z3" s="56"/>
      <c r="AA3" s="56"/>
      <c r="AB3" s="56"/>
      <c r="AC3" s="56"/>
      <c r="AD3" s="56"/>
      <c r="AE3" s="56"/>
      <c r="AS3" s="56"/>
      <c r="AT3" s="56"/>
      <c r="AU3" s="56"/>
      <c r="AV3" s="56"/>
      <c r="AW3" s="56"/>
      <c r="AX3" s="56"/>
      <c r="AY3" s="56"/>
      <c r="BQ3" s="56"/>
      <c r="BR3" s="56"/>
      <c r="BS3" s="56"/>
      <c r="BT3" s="56"/>
      <c r="BU3" s="56"/>
      <c r="BV3" s="56"/>
      <c r="BW3" s="56"/>
      <c r="CM3" s="56"/>
      <c r="CN3" s="56"/>
      <c r="CO3" s="56"/>
      <c r="CP3" s="56"/>
      <c r="CQ3" s="56"/>
      <c r="CR3" s="56"/>
      <c r="CS3" s="56"/>
    </row>
    <row r="4" spans="2:130" ht="15.75" thickBot="1" x14ac:dyDescent="0.3">
      <c r="B4" s="164"/>
      <c r="C4" s="266" t="s">
        <v>679</v>
      </c>
      <c r="D4" s="92" t="s">
        <v>681</v>
      </c>
      <c r="E4" s="158"/>
      <c r="F4" s="190"/>
      <c r="G4" s="141" t="s">
        <v>305</v>
      </c>
      <c r="H4" s="177" t="s">
        <v>74</v>
      </c>
      <c r="J4" s="233" t="s">
        <v>373</v>
      </c>
      <c r="K4" s="68">
        <v>0</v>
      </c>
      <c r="L4" s="55"/>
      <c r="U4" s="165"/>
      <c r="V4" s="1"/>
      <c r="W4" s="2"/>
    </row>
    <row r="5" spans="2:130" ht="15.75" thickBot="1" x14ac:dyDescent="0.3">
      <c r="B5" s="164"/>
      <c r="F5" s="158"/>
      <c r="G5" s="55"/>
      <c r="H5" s="55"/>
      <c r="J5" s="233" t="s">
        <v>290</v>
      </c>
      <c r="K5" s="68">
        <v>0</v>
      </c>
      <c r="L5" s="55"/>
      <c r="O5" s="53"/>
      <c r="P5" s="53"/>
      <c r="Q5" s="53"/>
      <c r="R5" s="53"/>
      <c r="S5" s="93"/>
      <c r="T5" s="53"/>
      <c r="U5" s="165"/>
      <c r="V5" s="1"/>
      <c r="W5" s="2"/>
    </row>
    <row r="6" spans="2:130" ht="15.75" thickBot="1" x14ac:dyDescent="0.3">
      <c r="B6" s="164"/>
      <c r="F6" s="172"/>
      <c r="G6" s="62" t="s">
        <v>312</v>
      </c>
      <c r="H6" s="177" t="s">
        <v>321</v>
      </c>
      <c r="J6" s="233"/>
      <c r="K6" s="234"/>
      <c r="L6" s="55"/>
      <c r="O6" s="53"/>
      <c r="P6" s="53"/>
      <c r="Q6" s="53"/>
      <c r="R6" s="53"/>
      <c r="S6" s="93"/>
      <c r="T6" s="53"/>
      <c r="U6" s="165"/>
      <c r="V6" s="1"/>
      <c r="W6" s="2"/>
    </row>
    <row r="7" spans="2:130" ht="15.75" thickBot="1" x14ac:dyDescent="0.3">
      <c r="B7" s="164"/>
      <c r="F7" s="188"/>
      <c r="G7" s="189" t="s">
        <v>337</v>
      </c>
      <c r="H7" s="177">
        <v>1100</v>
      </c>
      <c r="J7" s="235" t="s">
        <v>459</v>
      </c>
      <c r="K7" s="239">
        <f>60000*K3+1000*K4+K5</f>
        <v>0</v>
      </c>
      <c r="O7" s="53"/>
      <c r="P7" s="53"/>
      <c r="Q7" s="53"/>
      <c r="R7" s="53"/>
      <c r="S7" s="93"/>
      <c r="T7" s="53"/>
      <c r="U7" s="165"/>
      <c r="W7" s="2"/>
    </row>
    <row r="8" spans="2:130" x14ac:dyDescent="0.25">
      <c r="B8" s="164"/>
      <c r="C8" s="462"/>
      <c r="D8" s="462"/>
      <c r="E8" s="462"/>
      <c r="F8" s="462"/>
      <c r="G8" s="462"/>
      <c r="H8" s="462"/>
      <c r="I8" s="158"/>
      <c r="J8" s="55"/>
      <c r="K8" s="461"/>
      <c r="L8" s="55"/>
      <c r="M8" s="53"/>
      <c r="N8" s="53"/>
      <c r="O8" s="53"/>
      <c r="P8" s="53"/>
      <c r="Q8" s="53"/>
      <c r="R8" s="53"/>
      <c r="S8" s="93"/>
      <c r="T8" s="53"/>
      <c r="U8" s="165"/>
      <c r="V8" s="1"/>
      <c r="W8" s="2"/>
    </row>
    <row r="9" spans="2:130" x14ac:dyDescent="0.25">
      <c r="B9" s="164"/>
      <c r="C9" s="462"/>
      <c r="D9" s="462"/>
      <c r="E9" s="462"/>
      <c r="F9" s="462"/>
      <c r="G9" s="462"/>
      <c r="H9" s="462"/>
      <c r="I9" s="2"/>
      <c r="J9" s="55"/>
      <c r="K9" s="55"/>
      <c r="L9" s="55"/>
      <c r="M9" s="53"/>
      <c r="N9" s="53"/>
      <c r="O9" s="53"/>
      <c r="P9" s="53"/>
      <c r="Q9" s="53"/>
      <c r="R9" s="53"/>
      <c r="S9" s="93"/>
      <c r="T9" s="53"/>
      <c r="U9" s="165"/>
      <c r="V9" s="184"/>
    </row>
    <row r="10" spans="2:130" ht="15.75" thickBot="1" x14ac:dyDescent="0.3">
      <c r="B10" s="164"/>
      <c r="H10" s="158"/>
      <c r="I10" s="158"/>
      <c r="J10" s="55"/>
      <c r="L10" s="55"/>
      <c r="M10" s="53"/>
      <c r="N10" s="53"/>
      <c r="O10" s="53"/>
      <c r="P10" s="53"/>
      <c r="Q10" s="53"/>
      <c r="R10" s="53"/>
      <c r="S10" s="93"/>
      <c r="T10" s="53"/>
      <c r="U10" s="165"/>
      <c r="V10" s="184"/>
    </row>
    <row r="11" spans="2:130" ht="15.75" thickBot="1" x14ac:dyDescent="0.3">
      <c r="B11" s="223"/>
      <c r="C11" s="141" t="s">
        <v>295</v>
      </c>
      <c r="D11" s="177">
        <v>4</v>
      </c>
      <c r="E11" s="158"/>
      <c r="F11" s="158"/>
      <c r="G11" s="158"/>
      <c r="H11" s="158"/>
      <c r="I11" s="158"/>
      <c r="J11" s="55"/>
      <c r="K11" s="55"/>
      <c r="L11" s="55"/>
      <c r="M11" s="53"/>
      <c r="N11" s="53"/>
      <c r="O11" s="53"/>
      <c r="P11" s="53"/>
      <c r="Q11" s="53"/>
      <c r="R11" s="53"/>
      <c r="S11" s="93"/>
      <c r="T11" s="53"/>
      <c r="U11" s="165"/>
      <c r="V11" s="184"/>
    </row>
    <row r="12" spans="2:130" x14ac:dyDescent="0.25">
      <c r="B12" s="223"/>
      <c r="C12" s="158"/>
      <c r="D12" s="158"/>
      <c r="E12" s="158"/>
      <c r="F12" s="158"/>
      <c r="G12" s="158"/>
      <c r="H12" s="158"/>
      <c r="I12" s="158"/>
      <c r="J12" s="55"/>
      <c r="K12" s="55"/>
      <c r="L12" s="55"/>
      <c r="M12" s="53"/>
      <c r="N12" s="53"/>
      <c r="O12" s="53"/>
      <c r="P12" s="53"/>
      <c r="Q12" s="53"/>
      <c r="R12" s="53"/>
      <c r="S12" s="93"/>
      <c r="T12" s="53"/>
      <c r="U12" s="165"/>
      <c r="V12" s="184"/>
    </row>
    <row r="13" spans="2:130" s="185" customFormat="1" ht="15.75" thickBot="1" x14ac:dyDescent="0.3">
      <c r="B13" s="441"/>
      <c r="C13" s="159" t="s">
        <v>296</v>
      </c>
      <c r="D13" s="159"/>
      <c r="E13" s="159"/>
      <c r="F13" s="159"/>
      <c r="G13" s="159"/>
      <c r="H13" s="442"/>
      <c r="I13" s="442"/>
      <c r="J13" s="159"/>
      <c r="K13" s="159"/>
      <c r="L13" s="159"/>
      <c r="M13" s="146"/>
      <c r="N13" s="146"/>
      <c r="O13" s="146"/>
      <c r="P13" s="146"/>
      <c r="Q13" s="146"/>
      <c r="R13" s="146"/>
      <c r="S13" s="447"/>
      <c r="T13" s="146"/>
      <c r="U13" s="443"/>
      <c r="V13" s="184"/>
      <c r="Y13" s="159" t="s">
        <v>461</v>
      </c>
      <c r="Z13" s="159"/>
      <c r="AA13" s="159"/>
      <c r="AB13" s="159"/>
      <c r="AC13" s="159"/>
      <c r="AD13" s="442"/>
      <c r="AE13" s="442"/>
      <c r="AF13" s="159"/>
      <c r="AG13" s="159"/>
      <c r="AH13" s="159"/>
      <c r="AI13" s="159"/>
      <c r="AJ13" s="159"/>
      <c r="AK13" s="146"/>
      <c r="AL13" s="146"/>
      <c r="AM13" s="146"/>
      <c r="AN13" s="146"/>
      <c r="AO13" s="146"/>
      <c r="AP13" s="146"/>
      <c r="AU13" s="185" t="s">
        <v>797</v>
      </c>
      <c r="BQ13" s="185" t="s">
        <v>2615</v>
      </c>
      <c r="CM13" s="185" t="s">
        <v>2616</v>
      </c>
      <c r="DI13" s="185" t="s">
        <v>2617</v>
      </c>
    </row>
    <row r="14" spans="2:130" x14ac:dyDescent="0.25">
      <c r="B14" s="164"/>
      <c r="C14" s="149"/>
      <c r="D14" s="151" t="s">
        <v>746</v>
      </c>
      <c r="E14" s="173"/>
      <c r="F14" s="156"/>
      <c r="G14" s="156"/>
      <c r="H14" s="150"/>
      <c r="I14" s="150"/>
      <c r="J14" s="151" t="s">
        <v>1254</v>
      </c>
      <c r="K14" s="151"/>
      <c r="L14" s="151"/>
      <c r="M14" s="151" t="s">
        <v>298</v>
      </c>
      <c r="N14" s="151"/>
      <c r="O14" s="147" t="s">
        <v>301</v>
      </c>
      <c r="P14" s="147"/>
      <c r="Q14" s="147"/>
      <c r="R14" s="147"/>
      <c r="S14" s="448"/>
      <c r="T14" s="148"/>
      <c r="U14" s="165"/>
      <c r="V14" s="1"/>
      <c r="W14" s="329"/>
      <c r="Y14" s="149"/>
      <c r="Z14" s="151" t="s">
        <v>746</v>
      </c>
      <c r="AA14" s="173"/>
      <c r="AB14" s="156"/>
      <c r="AC14" s="156"/>
      <c r="AD14" s="150"/>
      <c r="AE14" s="150"/>
      <c r="AF14" s="151" t="s">
        <v>1254</v>
      </c>
      <c r="AG14" s="151"/>
      <c r="AH14" s="151"/>
      <c r="AI14" s="151" t="s">
        <v>298</v>
      </c>
      <c r="AJ14" s="151"/>
      <c r="AK14" s="147" t="s">
        <v>301</v>
      </c>
      <c r="AL14" s="147"/>
      <c r="AM14" s="147"/>
      <c r="AN14" s="147"/>
      <c r="AO14" s="147"/>
      <c r="AP14" s="148"/>
      <c r="AS14" s="329"/>
      <c r="AU14" s="149"/>
      <c r="AV14" s="151" t="s">
        <v>746</v>
      </c>
      <c r="AW14" s="173"/>
      <c r="AX14" s="156"/>
      <c r="AY14" s="156"/>
      <c r="AZ14" s="150"/>
      <c r="BA14" s="150"/>
      <c r="BB14" s="151" t="s">
        <v>1254</v>
      </c>
      <c r="BC14" s="151"/>
      <c r="BD14" s="151"/>
      <c r="BE14" s="151" t="s">
        <v>298</v>
      </c>
      <c r="BF14" s="151"/>
      <c r="BG14" s="147" t="s">
        <v>301</v>
      </c>
      <c r="BH14" s="147"/>
      <c r="BI14" s="147"/>
      <c r="BJ14" s="147"/>
      <c r="BK14" s="147"/>
      <c r="BL14" s="148"/>
      <c r="BO14" s="329"/>
      <c r="BQ14" s="149"/>
      <c r="BR14" s="151" t="s">
        <v>746</v>
      </c>
      <c r="BS14" s="173"/>
      <c r="BT14" s="156"/>
      <c r="BU14" s="156"/>
      <c r="BV14" s="150"/>
      <c r="BW14" s="150"/>
      <c r="BX14" s="151" t="s">
        <v>1254</v>
      </c>
      <c r="BY14" s="151"/>
      <c r="BZ14" s="151"/>
      <c r="CA14" s="151" t="s">
        <v>298</v>
      </c>
      <c r="CB14" s="151"/>
      <c r="CC14" s="147" t="s">
        <v>301</v>
      </c>
      <c r="CD14" s="147"/>
      <c r="CE14" s="147"/>
      <c r="CF14" s="147"/>
      <c r="CG14" s="147"/>
      <c r="CH14" s="148"/>
      <c r="CK14" s="329"/>
      <c r="CM14" s="149"/>
      <c r="CN14" s="151" t="s">
        <v>746</v>
      </c>
      <c r="CO14" s="173"/>
      <c r="CP14" s="156"/>
      <c r="CQ14" s="156"/>
      <c r="CR14" s="150"/>
      <c r="CS14" s="150"/>
      <c r="CT14" s="151" t="s">
        <v>1254</v>
      </c>
      <c r="CU14" s="151"/>
      <c r="CV14" s="151"/>
      <c r="CW14" s="151" t="s">
        <v>298</v>
      </c>
      <c r="CX14" s="151"/>
      <c r="CY14" s="147" t="s">
        <v>301</v>
      </c>
      <c r="CZ14" s="147"/>
      <c r="DA14" s="147"/>
      <c r="DB14" s="147"/>
      <c r="DC14" s="147"/>
      <c r="DD14" s="148"/>
      <c r="DG14" s="329"/>
      <c r="DI14" s="149"/>
      <c r="DJ14" s="151" t="s">
        <v>746</v>
      </c>
      <c r="DK14" s="173"/>
      <c r="DL14" s="156"/>
      <c r="DM14" s="156"/>
      <c r="DN14" s="150"/>
      <c r="DO14" s="150"/>
      <c r="DP14" s="151" t="s">
        <v>1254</v>
      </c>
      <c r="DQ14" s="151"/>
      <c r="DR14" s="151"/>
      <c r="DS14" s="151" t="s">
        <v>298</v>
      </c>
      <c r="DT14" s="151"/>
      <c r="DU14" s="147" t="s">
        <v>301</v>
      </c>
      <c r="DV14" s="147"/>
      <c r="DW14" s="147"/>
      <c r="DX14" s="147"/>
      <c r="DY14" s="147"/>
      <c r="DZ14" s="148"/>
    </row>
    <row r="15" spans="2:130" ht="15.75" thickBot="1" x14ac:dyDescent="0.3">
      <c r="B15" s="164"/>
      <c r="C15" s="152" t="s">
        <v>306</v>
      </c>
      <c r="D15" s="153" t="s">
        <v>747</v>
      </c>
      <c r="E15" s="174" t="s">
        <v>309</v>
      </c>
      <c r="F15" s="153" t="s">
        <v>180</v>
      </c>
      <c r="G15" s="153" t="s">
        <v>308</v>
      </c>
      <c r="H15" s="153" t="s">
        <v>297</v>
      </c>
      <c r="I15" s="153" t="s">
        <v>300</v>
      </c>
      <c r="J15" s="153" t="s">
        <v>1255</v>
      </c>
      <c r="K15" s="153" t="s">
        <v>1256</v>
      </c>
      <c r="L15" s="153" t="s">
        <v>477</v>
      </c>
      <c r="M15" s="153" t="s">
        <v>299</v>
      </c>
      <c r="N15" s="153" t="s">
        <v>303</v>
      </c>
      <c r="O15" s="154" t="s">
        <v>302</v>
      </c>
      <c r="P15" s="154" t="s">
        <v>303</v>
      </c>
      <c r="Q15" s="154" t="s">
        <v>1257</v>
      </c>
      <c r="R15" s="154" t="s">
        <v>1258</v>
      </c>
      <c r="S15" s="449" t="s">
        <v>1259</v>
      </c>
      <c r="T15" s="155" t="s">
        <v>670</v>
      </c>
      <c r="U15" s="165"/>
      <c r="V15" s="1"/>
      <c r="W15" s="330" t="s">
        <v>796</v>
      </c>
      <c r="Y15" s="152" t="s">
        <v>306</v>
      </c>
      <c r="Z15" s="153" t="s">
        <v>747</v>
      </c>
      <c r="AA15" s="174" t="s">
        <v>309</v>
      </c>
      <c r="AB15" s="153" t="s">
        <v>180</v>
      </c>
      <c r="AC15" s="153" t="s">
        <v>308</v>
      </c>
      <c r="AD15" s="153" t="s">
        <v>297</v>
      </c>
      <c r="AE15" s="153" t="s">
        <v>300</v>
      </c>
      <c r="AF15" s="153" t="s">
        <v>1255</v>
      </c>
      <c r="AG15" s="153" t="s">
        <v>1256</v>
      </c>
      <c r="AH15" s="153" t="s">
        <v>477</v>
      </c>
      <c r="AI15" s="153" t="s">
        <v>299</v>
      </c>
      <c r="AJ15" s="153" t="s">
        <v>303</v>
      </c>
      <c r="AK15" s="154" t="s">
        <v>302</v>
      </c>
      <c r="AL15" s="154" t="s">
        <v>303</v>
      </c>
      <c r="AM15" s="154" t="s">
        <v>1257</v>
      </c>
      <c r="AN15" s="154" t="s">
        <v>1258</v>
      </c>
      <c r="AO15" s="154" t="s">
        <v>1259</v>
      </c>
      <c r="AP15" s="155" t="s">
        <v>670</v>
      </c>
      <c r="AS15" s="330" t="s">
        <v>796</v>
      </c>
      <c r="AU15" s="152" t="s">
        <v>306</v>
      </c>
      <c r="AV15" s="153" t="s">
        <v>747</v>
      </c>
      <c r="AW15" s="174" t="s">
        <v>309</v>
      </c>
      <c r="AX15" s="153" t="s">
        <v>180</v>
      </c>
      <c r="AY15" s="153" t="s">
        <v>308</v>
      </c>
      <c r="AZ15" s="153" t="s">
        <v>297</v>
      </c>
      <c r="BA15" s="153" t="s">
        <v>300</v>
      </c>
      <c r="BB15" s="153" t="s">
        <v>1255</v>
      </c>
      <c r="BC15" s="153" t="s">
        <v>1256</v>
      </c>
      <c r="BD15" s="153" t="s">
        <v>477</v>
      </c>
      <c r="BE15" s="153" t="s">
        <v>299</v>
      </c>
      <c r="BF15" s="153" t="s">
        <v>303</v>
      </c>
      <c r="BG15" s="154" t="s">
        <v>302</v>
      </c>
      <c r="BH15" s="154" t="s">
        <v>303</v>
      </c>
      <c r="BI15" s="154" t="s">
        <v>1257</v>
      </c>
      <c r="BJ15" s="154" t="s">
        <v>1258</v>
      </c>
      <c r="BK15" s="154" t="s">
        <v>1259</v>
      </c>
      <c r="BL15" s="155" t="s">
        <v>670</v>
      </c>
      <c r="BO15" s="330" t="s">
        <v>796</v>
      </c>
      <c r="BQ15" s="152" t="s">
        <v>306</v>
      </c>
      <c r="BR15" s="153" t="s">
        <v>747</v>
      </c>
      <c r="BS15" s="174" t="s">
        <v>309</v>
      </c>
      <c r="BT15" s="153" t="s">
        <v>180</v>
      </c>
      <c r="BU15" s="153" t="s">
        <v>308</v>
      </c>
      <c r="BV15" s="153" t="s">
        <v>297</v>
      </c>
      <c r="BW15" s="153" t="s">
        <v>300</v>
      </c>
      <c r="BX15" s="153" t="s">
        <v>1255</v>
      </c>
      <c r="BY15" s="153" t="s">
        <v>1256</v>
      </c>
      <c r="BZ15" s="153" t="s">
        <v>477</v>
      </c>
      <c r="CA15" s="153" t="s">
        <v>299</v>
      </c>
      <c r="CB15" s="153" t="s">
        <v>303</v>
      </c>
      <c r="CC15" s="154" t="s">
        <v>302</v>
      </c>
      <c r="CD15" s="154" t="s">
        <v>303</v>
      </c>
      <c r="CE15" s="154" t="s">
        <v>1257</v>
      </c>
      <c r="CF15" s="154" t="s">
        <v>1258</v>
      </c>
      <c r="CG15" s="154" t="s">
        <v>1259</v>
      </c>
      <c r="CH15" s="155" t="s">
        <v>670</v>
      </c>
      <c r="CK15" s="330" t="s">
        <v>796</v>
      </c>
      <c r="CM15" s="152" t="s">
        <v>306</v>
      </c>
      <c r="CN15" s="153" t="s">
        <v>747</v>
      </c>
      <c r="CO15" s="174" t="s">
        <v>309</v>
      </c>
      <c r="CP15" s="153" t="s">
        <v>180</v>
      </c>
      <c r="CQ15" s="153" t="s">
        <v>308</v>
      </c>
      <c r="CR15" s="153" t="s">
        <v>297</v>
      </c>
      <c r="CS15" s="153" t="s">
        <v>300</v>
      </c>
      <c r="CT15" s="153" t="s">
        <v>1255</v>
      </c>
      <c r="CU15" s="153" t="s">
        <v>1256</v>
      </c>
      <c r="CV15" s="153" t="s">
        <v>477</v>
      </c>
      <c r="CW15" s="153" t="s">
        <v>299</v>
      </c>
      <c r="CX15" s="153" t="s">
        <v>303</v>
      </c>
      <c r="CY15" s="154" t="s">
        <v>302</v>
      </c>
      <c r="CZ15" s="154" t="s">
        <v>303</v>
      </c>
      <c r="DA15" s="154" t="s">
        <v>1257</v>
      </c>
      <c r="DB15" s="154" t="s">
        <v>1258</v>
      </c>
      <c r="DC15" s="154" t="s">
        <v>1259</v>
      </c>
      <c r="DD15" s="155" t="s">
        <v>670</v>
      </c>
      <c r="DG15" s="330" t="s">
        <v>796</v>
      </c>
      <c r="DI15" s="152" t="s">
        <v>306</v>
      </c>
      <c r="DJ15" s="153" t="s">
        <v>747</v>
      </c>
      <c r="DK15" s="174" t="s">
        <v>309</v>
      </c>
      <c r="DL15" s="153" t="s">
        <v>180</v>
      </c>
      <c r="DM15" s="153" t="s">
        <v>308</v>
      </c>
      <c r="DN15" s="153" t="s">
        <v>297</v>
      </c>
      <c r="DO15" s="153" t="s">
        <v>300</v>
      </c>
      <c r="DP15" s="153" t="s">
        <v>1255</v>
      </c>
      <c r="DQ15" s="153" t="s">
        <v>1256</v>
      </c>
      <c r="DR15" s="153" t="s">
        <v>477</v>
      </c>
      <c r="DS15" s="153" t="s">
        <v>299</v>
      </c>
      <c r="DT15" s="153" t="s">
        <v>303</v>
      </c>
      <c r="DU15" s="154" t="s">
        <v>302</v>
      </c>
      <c r="DV15" s="154" t="s">
        <v>303</v>
      </c>
      <c r="DW15" s="154" t="s">
        <v>1257</v>
      </c>
      <c r="DX15" s="154" t="s">
        <v>1258</v>
      </c>
      <c r="DY15" s="154" t="s">
        <v>1259</v>
      </c>
      <c r="DZ15" s="155" t="s">
        <v>670</v>
      </c>
    </row>
    <row r="16" spans="2:130" x14ac:dyDescent="0.25">
      <c r="B16" s="164"/>
      <c r="C16" s="224"/>
      <c r="D16" s="225"/>
      <c r="E16" s="225"/>
      <c r="F16" s="225"/>
      <c r="G16" s="225"/>
      <c r="H16" s="225"/>
      <c r="I16" s="226"/>
      <c r="J16" s="225"/>
      <c r="K16" s="225"/>
      <c r="L16" s="225"/>
      <c r="M16" s="225"/>
      <c r="N16" s="225"/>
      <c r="O16" s="225"/>
      <c r="P16" s="225"/>
      <c r="Q16" s="225"/>
      <c r="R16" s="225"/>
      <c r="S16" s="445"/>
      <c r="T16" s="229"/>
      <c r="U16" s="165"/>
      <c r="V16" s="1"/>
      <c r="W16" s="125"/>
      <c r="Y16" s="224" t="s">
        <v>440</v>
      </c>
      <c r="Z16" s="225" t="s">
        <v>799</v>
      </c>
      <c r="AA16" s="225"/>
      <c r="AB16" s="225" t="s">
        <v>162</v>
      </c>
      <c r="AC16" s="225" t="s">
        <v>266</v>
      </c>
      <c r="AD16" s="225"/>
      <c r="AE16" s="226" t="s">
        <v>667</v>
      </c>
      <c r="AF16" s="225">
        <v>0</v>
      </c>
      <c r="AG16" s="225">
        <v>0</v>
      </c>
      <c r="AH16" s="225"/>
      <c r="AI16" s="225">
        <v>500</v>
      </c>
      <c r="AJ16" s="225">
        <v>0</v>
      </c>
      <c r="AK16" s="225">
        <v>1000</v>
      </c>
      <c r="AL16" s="225">
        <v>0</v>
      </c>
      <c r="AM16" s="225"/>
      <c r="AN16" s="225"/>
      <c r="AO16" s="225"/>
      <c r="AP16" s="229">
        <v>0</v>
      </c>
      <c r="AS16" s="96"/>
      <c r="AU16" s="178"/>
      <c r="AV16" s="170"/>
      <c r="AW16" s="170">
        <v>1</v>
      </c>
      <c r="AX16" s="170" t="s">
        <v>1268</v>
      </c>
      <c r="AY16" s="170" t="s">
        <v>266</v>
      </c>
      <c r="AZ16" s="170"/>
      <c r="BA16" s="191" t="s">
        <v>667</v>
      </c>
      <c r="BB16" s="170">
        <v>0</v>
      </c>
      <c r="BC16" s="170">
        <v>30450</v>
      </c>
      <c r="BD16" s="170"/>
      <c r="BE16" s="170">
        <v>500</v>
      </c>
      <c r="BF16" s="170">
        <v>0</v>
      </c>
      <c r="BG16" s="170">
        <v>1000</v>
      </c>
      <c r="BH16" s="170">
        <v>0</v>
      </c>
      <c r="BI16" s="170"/>
      <c r="BJ16" s="170"/>
      <c r="BK16" s="170"/>
      <c r="BL16" s="200">
        <v>30450</v>
      </c>
      <c r="BO16" s="125"/>
      <c r="BQ16" s="224" t="s">
        <v>41</v>
      </c>
      <c r="BR16" s="225">
        <v>0</v>
      </c>
      <c r="BS16" s="225">
        <v>1</v>
      </c>
      <c r="BT16" s="225" t="s">
        <v>674</v>
      </c>
      <c r="BU16" s="225" t="s">
        <v>266</v>
      </c>
      <c r="BV16" s="225"/>
      <c r="BW16" s="226" t="s">
        <v>667</v>
      </c>
      <c r="BX16" s="225">
        <v>0</v>
      </c>
      <c r="BY16" s="225">
        <v>1300</v>
      </c>
      <c r="BZ16" s="225"/>
      <c r="CA16" s="225">
        <v>500</v>
      </c>
      <c r="CB16" s="225">
        <v>0</v>
      </c>
      <c r="CC16" s="225">
        <v>1000</v>
      </c>
      <c r="CD16" s="225">
        <v>0</v>
      </c>
      <c r="CE16" s="225"/>
      <c r="CF16" s="225"/>
      <c r="CG16" s="225"/>
      <c r="CH16" s="229">
        <v>1300</v>
      </c>
      <c r="CK16" s="125"/>
      <c r="CM16" s="224"/>
      <c r="CN16" s="225"/>
      <c r="CO16" s="225">
        <v>1</v>
      </c>
      <c r="CP16" s="225" t="s">
        <v>1269</v>
      </c>
      <c r="CQ16" s="225" t="s">
        <v>1263</v>
      </c>
      <c r="CR16" s="225"/>
      <c r="CS16" s="226" t="s">
        <v>667</v>
      </c>
      <c r="CT16" s="225">
        <v>0</v>
      </c>
      <c r="CU16" s="225">
        <v>870</v>
      </c>
      <c r="CV16" s="225"/>
      <c r="CW16" s="225">
        <v>500</v>
      </c>
      <c r="CX16" s="225">
        <v>0</v>
      </c>
      <c r="CY16" s="225">
        <v>1000</v>
      </c>
      <c r="CZ16" s="225">
        <v>0</v>
      </c>
      <c r="DA16" s="225"/>
      <c r="DB16" s="225"/>
      <c r="DC16" s="225"/>
      <c r="DD16" s="229">
        <v>870</v>
      </c>
      <c r="DG16" s="96"/>
      <c r="DI16" s="178"/>
      <c r="DJ16" s="170"/>
      <c r="DK16" s="170">
        <v>1</v>
      </c>
      <c r="DL16" s="170" t="s">
        <v>1338</v>
      </c>
      <c r="DM16" s="170" t="s">
        <v>833</v>
      </c>
      <c r="DN16" s="170" t="s">
        <v>1264</v>
      </c>
      <c r="DO16" s="191" t="s">
        <v>667</v>
      </c>
      <c r="DP16" s="170">
        <v>0</v>
      </c>
      <c r="DQ16" s="170">
        <v>53766</v>
      </c>
      <c r="DR16" s="170"/>
      <c r="DS16" s="170">
        <v>500</v>
      </c>
      <c r="DT16" s="170">
        <v>0</v>
      </c>
      <c r="DU16" s="170">
        <v>1000</v>
      </c>
      <c r="DV16" s="170">
        <v>0</v>
      </c>
      <c r="DW16" s="170"/>
      <c r="DX16" s="170"/>
      <c r="DY16" s="170"/>
      <c r="DZ16" s="200">
        <v>53766</v>
      </c>
    </row>
    <row r="17" spans="2:130" x14ac:dyDescent="0.25">
      <c r="B17" s="164"/>
      <c r="C17" s="179"/>
      <c r="D17" s="55"/>
      <c r="E17" s="227"/>
      <c r="F17" s="55"/>
      <c r="G17" s="55"/>
      <c r="H17" s="55"/>
      <c r="I17" s="55"/>
      <c r="J17" s="55"/>
      <c r="K17" s="55"/>
      <c r="L17" s="55"/>
      <c r="M17" s="55"/>
      <c r="N17" s="55"/>
      <c r="O17" s="55"/>
      <c r="P17" s="55"/>
      <c r="Q17" s="55"/>
      <c r="R17" s="55"/>
      <c r="S17" s="57"/>
      <c r="T17" s="199"/>
      <c r="U17" s="165"/>
      <c r="V17" s="1"/>
      <c r="W17" s="96"/>
      <c r="Y17" s="179" t="s">
        <v>440</v>
      </c>
      <c r="Z17" s="55" t="s">
        <v>800</v>
      </c>
      <c r="AA17" s="227"/>
      <c r="AB17" s="55" t="s">
        <v>160</v>
      </c>
      <c r="AC17" s="55" t="s">
        <v>266</v>
      </c>
      <c r="AD17" s="55"/>
      <c r="AE17" s="55"/>
      <c r="AF17" s="55">
        <v>0</v>
      </c>
      <c r="AG17" s="55">
        <v>0</v>
      </c>
      <c r="AH17" s="55"/>
      <c r="AI17" s="55">
        <v>500</v>
      </c>
      <c r="AJ17" s="55">
        <v>0</v>
      </c>
      <c r="AK17" s="55">
        <v>1000</v>
      </c>
      <c r="AL17" s="55">
        <v>0</v>
      </c>
      <c r="AM17" s="55"/>
      <c r="AN17" s="55"/>
      <c r="AO17" s="55"/>
      <c r="AP17" s="199">
        <v>0</v>
      </c>
      <c r="AS17" s="96"/>
      <c r="AU17" s="179"/>
      <c r="AV17" s="55"/>
      <c r="AW17" s="227">
        <v>1</v>
      </c>
      <c r="AX17" s="55" t="s">
        <v>2216</v>
      </c>
      <c r="AY17" s="55" t="s">
        <v>266</v>
      </c>
      <c r="AZ17" s="55" t="s">
        <v>349</v>
      </c>
      <c r="BA17" s="55"/>
      <c r="BB17" s="55">
        <v>0</v>
      </c>
      <c r="BC17" s="55">
        <v>600770</v>
      </c>
      <c r="BD17" s="55"/>
      <c r="BE17" s="55">
        <v>500</v>
      </c>
      <c r="BF17" s="55">
        <v>0</v>
      </c>
      <c r="BG17" s="55">
        <v>1000</v>
      </c>
      <c r="BH17" s="55">
        <v>0</v>
      </c>
      <c r="BI17" s="55"/>
      <c r="BJ17" s="55"/>
      <c r="BK17" s="55"/>
      <c r="BL17" s="199">
        <v>600770</v>
      </c>
      <c r="BO17" s="96"/>
      <c r="BQ17" s="179" t="s">
        <v>40</v>
      </c>
      <c r="BR17" s="55">
        <v>1</v>
      </c>
      <c r="BS17" s="227">
        <v>1</v>
      </c>
      <c r="BT17" s="55" t="s">
        <v>36</v>
      </c>
      <c r="BU17" s="55" t="s">
        <v>266</v>
      </c>
      <c r="BV17" s="55"/>
      <c r="BW17" s="55"/>
      <c r="BX17" s="55">
        <v>0</v>
      </c>
      <c r="BY17" s="55">
        <v>1040</v>
      </c>
      <c r="BZ17" s="55"/>
      <c r="CA17" s="55">
        <v>500</v>
      </c>
      <c r="CB17" s="55">
        <v>0</v>
      </c>
      <c r="CC17" s="55">
        <v>1000</v>
      </c>
      <c r="CD17" s="55">
        <v>0</v>
      </c>
      <c r="CE17" s="55"/>
      <c r="CF17" s="55"/>
      <c r="CG17" s="55"/>
      <c r="CH17" s="199">
        <v>1040</v>
      </c>
      <c r="CK17" s="96"/>
      <c r="CM17" s="179"/>
      <c r="CN17" s="55"/>
      <c r="CO17" s="227">
        <v>1</v>
      </c>
      <c r="CP17" s="55" t="s">
        <v>1270</v>
      </c>
      <c r="CQ17" s="55" t="s">
        <v>1263</v>
      </c>
      <c r="CR17" s="55"/>
      <c r="CS17" s="55"/>
      <c r="CT17" s="55">
        <v>0</v>
      </c>
      <c r="CU17" s="55">
        <v>850</v>
      </c>
      <c r="CV17" s="55"/>
      <c r="CW17" s="55">
        <v>500</v>
      </c>
      <c r="CX17" s="55">
        <v>0</v>
      </c>
      <c r="CY17" s="55">
        <v>1000</v>
      </c>
      <c r="CZ17" s="55">
        <v>0</v>
      </c>
      <c r="DA17" s="55"/>
      <c r="DB17" s="55"/>
      <c r="DC17" s="55"/>
      <c r="DD17" s="199">
        <v>850</v>
      </c>
      <c r="DG17" s="96"/>
      <c r="DI17" s="179"/>
      <c r="DJ17" s="55"/>
      <c r="DK17" s="227">
        <v>1</v>
      </c>
      <c r="DL17" s="55" t="s">
        <v>1339</v>
      </c>
      <c r="DM17" s="55" t="s">
        <v>833</v>
      </c>
      <c r="DN17" s="55" t="s">
        <v>1264</v>
      </c>
      <c r="DO17" s="55"/>
      <c r="DP17" s="55">
        <v>0</v>
      </c>
      <c r="DQ17" s="55">
        <v>59465</v>
      </c>
      <c r="DR17" s="55"/>
      <c r="DS17" s="55">
        <v>500</v>
      </c>
      <c r="DT17" s="55">
        <v>0</v>
      </c>
      <c r="DU17" s="55">
        <v>1000</v>
      </c>
      <c r="DV17" s="55">
        <v>0</v>
      </c>
      <c r="DW17" s="55"/>
      <c r="DX17" s="55"/>
      <c r="DY17" s="55"/>
      <c r="DZ17" s="199">
        <v>59465</v>
      </c>
    </row>
    <row r="18" spans="2:130" x14ac:dyDescent="0.25">
      <c r="B18" s="164"/>
      <c r="C18" s="178"/>
      <c r="D18" s="170"/>
      <c r="E18" s="170"/>
      <c r="F18" s="170"/>
      <c r="G18" s="170"/>
      <c r="H18" s="170"/>
      <c r="I18" s="191"/>
      <c r="J18" s="170"/>
      <c r="K18" s="170"/>
      <c r="L18" s="170"/>
      <c r="M18" s="170"/>
      <c r="N18" s="170"/>
      <c r="O18" s="170"/>
      <c r="P18" s="170"/>
      <c r="Q18" s="170"/>
      <c r="R18" s="170"/>
      <c r="S18" s="450"/>
      <c r="T18" s="200"/>
      <c r="U18" s="165"/>
      <c r="V18" s="1"/>
      <c r="W18" s="96"/>
      <c r="Y18" s="178" t="s">
        <v>440</v>
      </c>
      <c r="Z18" s="170" t="s">
        <v>801</v>
      </c>
      <c r="AA18" s="170"/>
      <c r="AB18" s="170" t="s">
        <v>257</v>
      </c>
      <c r="AC18" s="170" t="s">
        <v>266</v>
      </c>
      <c r="AD18" s="170"/>
      <c r="AE18" s="191" t="s">
        <v>667</v>
      </c>
      <c r="AF18" s="170">
        <v>0</v>
      </c>
      <c r="AG18" s="170">
        <v>0</v>
      </c>
      <c r="AH18" s="170"/>
      <c r="AI18" s="170">
        <v>50</v>
      </c>
      <c r="AJ18" s="170">
        <v>0</v>
      </c>
      <c r="AK18" s="170">
        <v>1000</v>
      </c>
      <c r="AL18" s="170">
        <v>0</v>
      </c>
      <c r="AM18" s="170"/>
      <c r="AN18" s="170"/>
      <c r="AO18" s="170"/>
      <c r="AP18" s="200">
        <v>0</v>
      </c>
      <c r="AS18" s="96"/>
      <c r="AU18" s="178"/>
      <c r="AV18" s="170"/>
      <c r="AW18" s="170">
        <v>1</v>
      </c>
      <c r="AX18" s="170" t="s">
        <v>798</v>
      </c>
      <c r="AY18" s="170" t="s">
        <v>266</v>
      </c>
      <c r="AZ18" s="170" t="s">
        <v>349</v>
      </c>
      <c r="BA18" s="191" t="s">
        <v>667</v>
      </c>
      <c r="BB18" s="170">
        <v>0</v>
      </c>
      <c r="BC18" s="170">
        <v>600420</v>
      </c>
      <c r="BD18" s="170"/>
      <c r="BE18" s="170">
        <v>500</v>
      </c>
      <c r="BF18" s="170">
        <v>0</v>
      </c>
      <c r="BG18" s="170">
        <v>1000</v>
      </c>
      <c r="BH18" s="170">
        <v>0</v>
      </c>
      <c r="BI18" s="170"/>
      <c r="BJ18" s="170"/>
      <c r="BK18" s="170"/>
      <c r="BL18" s="200">
        <v>600420</v>
      </c>
      <c r="BO18" s="96"/>
      <c r="BQ18" s="178" t="s">
        <v>40</v>
      </c>
      <c r="BR18" s="170">
        <v>2</v>
      </c>
      <c r="BS18" s="170">
        <v>1</v>
      </c>
      <c r="BT18" s="170" t="s">
        <v>37</v>
      </c>
      <c r="BU18" s="170" t="s">
        <v>266</v>
      </c>
      <c r="BV18" s="170"/>
      <c r="BW18" s="191" t="s">
        <v>667</v>
      </c>
      <c r="BX18" s="170">
        <v>0</v>
      </c>
      <c r="BY18" s="170">
        <v>790</v>
      </c>
      <c r="BZ18" s="170"/>
      <c r="CA18" s="170">
        <v>500</v>
      </c>
      <c r="CB18" s="170">
        <v>0</v>
      </c>
      <c r="CC18" s="170">
        <v>1000</v>
      </c>
      <c r="CD18" s="170">
        <v>0</v>
      </c>
      <c r="CE18" s="170"/>
      <c r="CF18" s="170"/>
      <c r="CG18" s="170"/>
      <c r="CH18" s="200">
        <v>790</v>
      </c>
      <c r="CK18" s="96"/>
      <c r="CM18" s="178"/>
      <c r="CN18" s="170"/>
      <c r="CO18" s="170">
        <v>1</v>
      </c>
      <c r="CP18" s="170" t="s">
        <v>1271</v>
      </c>
      <c r="CQ18" s="170" t="s">
        <v>1263</v>
      </c>
      <c r="CR18" s="170"/>
      <c r="CS18" s="191" t="s">
        <v>667</v>
      </c>
      <c r="CT18" s="170">
        <v>0</v>
      </c>
      <c r="CU18" s="170">
        <v>870</v>
      </c>
      <c r="CV18" s="170"/>
      <c r="CW18" s="170">
        <v>500</v>
      </c>
      <c r="CX18" s="170">
        <v>0</v>
      </c>
      <c r="CY18" s="170">
        <v>1000</v>
      </c>
      <c r="CZ18" s="170">
        <v>0</v>
      </c>
      <c r="DA18" s="170"/>
      <c r="DB18" s="170"/>
      <c r="DC18" s="170"/>
      <c r="DD18" s="200">
        <v>870</v>
      </c>
      <c r="DG18" s="96"/>
      <c r="DI18" s="178"/>
      <c r="DJ18" s="170"/>
      <c r="DK18" s="170">
        <v>1</v>
      </c>
      <c r="DL18" s="170" t="s">
        <v>1340</v>
      </c>
      <c r="DM18" s="170" t="s">
        <v>833</v>
      </c>
      <c r="DN18" s="170" t="s">
        <v>1264</v>
      </c>
      <c r="DO18" s="191" t="s">
        <v>667</v>
      </c>
      <c r="DP18" s="170">
        <v>0</v>
      </c>
      <c r="DQ18" s="170">
        <v>46137</v>
      </c>
      <c r="DR18" s="170"/>
      <c r="DS18" s="170">
        <v>500</v>
      </c>
      <c r="DT18" s="170">
        <v>0</v>
      </c>
      <c r="DU18" s="170">
        <v>1000</v>
      </c>
      <c r="DV18" s="170">
        <v>0</v>
      </c>
      <c r="DW18" s="170"/>
      <c r="DX18" s="170"/>
      <c r="DY18" s="170"/>
      <c r="DZ18" s="200">
        <v>46137</v>
      </c>
    </row>
    <row r="19" spans="2:130" x14ac:dyDescent="0.25">
      <c r="B19" s="164"/>
      <c r="C19" s="179"/>
      <c r="D19" s="55"/>
      <c r="E19" s="227"/>
      <c r="F19" s="55"/>
      <c r="G19" s="55"/>
      <c r="H19" s="55"/>
      <c r="I19" s="55"/>
      <c r="J19" s="55"/>
      <c r="K19" s="55"/>
      <c r="L19" s="55"/>
      <c r="M19" s="56"/>
      <c r="N19" s="56"/>
      <c r="O19" s="1"/>
      <c r="P19" s="1"/>
      <c r="Q19" s="55"/>
      <c r="R19" s="55"/>
      <c r="S19" s="57"/>
      <c r="T19" s="199"/>
      <c r="U19" s="165"/>
      <c r="V19" s="1"/>
      <c r="W19" s="96"/>
      <c r="Y19" s="179" t="s">
        <v>440</v>
      </c>
      <c r="Z19" s="55" t="s">
        <v>802</v>
      </c>
      <c r="AA19" s="227"/>
      <c r="AB19" s="55" t="s">
        <v>29</v>
      </c>
      <c r="AC19" s="55" t="s">
        <v>266</v>
      </c>
      <c r="AD19" s="55"/>
      <c r="AE19" s="55"/>
      <c r="AF19" s="55">
        <v>0</v>
      </c>
      <c r="AG19" s="55">
        <v>0</v>
      </c>
      <c r="AH19" s="55"/>
      <c r="AI19" s="55">
        <v>500</v>
      </c>
      <c r="AJ19" s="55">
        <v>0</v>
      </c>
      <c r="AK19" s="55">
        <v>1000</v>
      </c>
      <c r="AL19" s="55">
        <v>0</v>
      </c>
      <c r="AM19" s="55"/>
      <c r="AN19" s="55"/>
      <c r="AO19" s="55"/>
      <c r="AP19" s="199">
        <v>0</v>
      </c>
      <c r="AS19" s="96"/>
      <c r="AU19" s="179"/>
      <c r="AV19" s="55"/>
      <c r="AW19" s="227">
        <v>1</v>
      </c>
      <c r="AX19" s="55" t="s">
        <v>341</v>
      </c>
      <c r="AY19" s="55" t="s">
        <v>266</v>
      </c>
      <c r="AZ19" s="55" t="s">
        <v>349</v>
      </c>
      <c r="BA19" s="55"/>
      <c r="BB19" s="55">
        <v>0</v>
      </c>
      <c r="BC19" s="55">
        <v>600180</v>
      </c>
      <c r="BD19" s="55"/>
      <c r="BE19" s="55">
        <v>500</v>
      </c>
      <c r="BF19" s="55">
        <v>0</v>
      </c>
      <c r="BG19" s="55">
        <v>1000</v>
      </c>
      <c r="BH19" s="55">
        <v>0</v>
      </c>
      <c r="BI19" s="55"/>
      <c r="BJ19" s="55"/>
      <c r="BK19" s="55"/>
      <c r="BL19" s="199">
        <v>600180</v>
      </c>
      <c r="BO19" s="96"/>
      <c r="BQ19" s="179" t="s">
        <v>41</v>
      </c>
      <c r="BR19" s="55">
        <v>1</v>
      </c>
      <c r="BS19" s="227">
        <v>1</v>
      </c>
      <c r="BT19" s="55" t="s">
        <v>675</v>
      </c>
      <c r="BU19" s="55" t="s">
        <v>266</v>
      </c>
      <c r="BV19" s="55"/>
      <c r="BW19" s="55"/>
      <c r="BX19" s="55">
        <v>0</v>
      </c>
      <c r="BY19" s="55">
        <v>2150</v>
      </c>
      <c r="BZ19" s="55"/>
      <c r="CA19" s="55">
        <v>500</v>
      </c>
      <c r="CB19" s="55">
        <v>0</v>
      </c>
      <c r="CC19" s="55">
        <v>1000</v>
      </c>
      <c r="CD19" s="55">
        <v>0</v>
      </c>
      <c r="CE19" s="55"/>
      <c r="CF19" s="55"/>
      <c r="CG19" s="55"/>
      <c r="CH19" s="199">
        <v>2150</v>
      </c>
      <c r="CK19" s="96"/>
      <c r="CM19" s="179"/>
      <c r="CN19" s="55"/>
      <c r="CO19" s="227">
        <v>1</v>
      </c>
      <c r="CP19" s="55" t="s">
        <v>1272</v>
      </c>
      <c r="CQ19" s="55" t="s">
        <v>1263</v>
      </c>
      <c r="CR19" s="55"/>
      <c r="CS19" s="55"/>
      <c r="CT19" s="55">
        <v>0</v>
      </c>
      <c r="CU19" s="55">
        <v>880</v>
      </c>
      <c r="CV19" s="55"/>
      <c r="CW19" s="55">
        <v>500</v>
      </c>
      <c r="CX19" s="55">
        <v>0</v>
      </c>
      <c r="CY19" s="55">
        <v>1000</v>
      </c>
      <c r="CZ19" s="55">
        <v>0</v>
      </c>
      <c r="DA19" s="55"/>
      <c r="DB19" s="55"/>
      <c r="DC19" s="55"/>
      <c r="DD19" s="199">
        <v>880</v>
      </c>
      <c r="DG19" s="96"/>
      <c r="DI19" s="179"/>
      <c r="DJ19" s="55"/>
      <c r="DK19" s="227">
        <v>1</v>
      </c>
      <c r="DL19" s="55" t="s">
        <v>816</v>
      </c>
      <c r="DM19" s="55" t="s">
        <v>833</v>
      </c>
      <c r="DN19" s="55" t="s">
        <v>1264</v>
      </c>
      <c r="DO19" s="55"/>
      <c r="DP19" s="55">
        <v>0</v>
      </c>
      <c r="DQ19" s="55">
        <v>42648</v>
      </c>
      <c r="DR19" s="55"/>
      <c r="DS19" s="55">
        <v>500</v>
      </c>
      <c r="DT19" s="55">
        <v>0</v>
      </c>
      <c r="DU19" s="55">
        <v>1000</v>
      </c>
      <c r="DV19" s="55">
        <v>0</v>
      </c>
      <c r="DW19" s="55"/>
      <c r="DX19" s="55"/>
      <c r="DY19" s="55"/>
      <c r="DZ19" s="199">
        <v>42648</v>
      </c>
    </row>
    <row r="20" spans="2:130" x14ac:dyDescent="0.25">
      <c r="B20" s="164"/>
      <c r="C20" s="178"/>
      <c r="D20" s="170"/>
      <c r="E20" s="170"/>
      <c r="F20" s="170"/>
      <c r="G20" s="170"/>
      <c r="H20" s="170"/>
      <c r="I20" s="191"/>
      <c r="J20" s="170"/>
      <c r="K20" s="170"/>
      <c r="L20" s="170"/>
      <c r="M20" s="170"/>
      <c r="N20" s="170"/>
      <c r="O20" s="170"/>
      <c r="P20" s="170"/>
      <c r="Q20" s="170"/>
      <c r="R20" s="170"/>
      <c r="S20" s="450"/>
      <c r="T20" s="200"/>
      <c r="U20" s="165"/>
      <c r="V20" s="1"/>
      <c r="W20" s="96"/>
      <c r="Y20" s="178" t="s">
        <v>440</v>
      </c>
      <c r="Z20" s="170" t="s">
        <v>803</v>
      </c>
      <c r="AA20" s="170"/>
      <c r="AB20" s="170" t="s">
        <v>258</v>
      </c>
      <c r="AC20" s="170" t="s">
        <v>266</v>
      </c>
      <c r="AD20" s="170"/>
      <c r="AE20" s="191" t="s">
        <v>667</v>
      </c>
      <c r="AF20" s="170">
        <v>0</v>
      </c>
      <c r="AG20" s="170">
        <v>0</v>
      </c>
      <c r="AH20" s="170"/>
      <c r="AI20" s="170">
        <v>500</v>
      </c>
      <c r="AJ20" s="170">
        <v>0</v>
      </c>
      <c r="AK20" s="170">
        <v>1000</v>
      </c>
      <c r="AL20" s="170">
        <v>0</v>
      </c>
      <c r="AM20" s="170"/>
      <c r="AN20" s="170"/>
      <c r="AO20" s="170"/>
      <c r="AP20" s="200">
        <v>0</v>
      </c>
      <c r="AS20" s="96"/>
      <c r="AU20" s="178"/>
      <c r="AV20" s="170"/>
      <c r="AW20" s="170"/>
      <c r="AX20" s="170"/>
      <c r="AY20" s="170"/>
      <c r="AZ20" s="170"/>
      <c r="BA20" s="191"/>
      <c r="BB20" s="170"/>
      <c r="BC20" s="170"/>
      <c r="BD20" s="170"/>
      <c r="BE20" s="170"/>
      <c r="BF20" s="170"/>
      <c r="BG20" s="170"/>
      <c r="BH20" s="170"/>
      <c r="BI20" s="170"/>
      <c r="BJ20" s="170"/>
      <c r="BK20" s="170"/>
      <c r="BL20" s="200"/>
      <c r="BO20" s="96"/>
      <c r="BQ20" s="178" t="s">
        <v>44</v>
      </c>
      <c r="BR20" s="170">
        <v>0</v>
      </c>
      <c r="BS20" s="170">
        <v>1</v>
      </c>
      <c r="BT20" s="170" t="s">
        <v>672</v>
      </c>
      <c r="BU20" s="170" t="s">
        <v>266</v>
      </c>
      <c r="BV20" s="170"/>
      <c r="BW20" s="191" t="s">
        <v>667</v>
      </c>
      <c r="BX20" s="170">
        <v>0</v>
      </c>
      <c r="BY20" s="170">
        <v>370</v>
      </c>
      <c r="BZ20" s="170"/>
      <c r="CA20" s="170">
        <v>500</v>
      </c>
      <c r="CB20" s="170">
        <v>0</v>
      </c>
      <c r="CC20" s="170">
        <v>1000</v>
      </c>
      <c r="CD20" s="170">
        <v>0</v>
      </c>
      <c r="CE20" s="170"/>
      <c r="CF20" s="170"/>
      <c r="CG20" s="170"/>
      <c r="CH20" s="200">
        <v>370</v>
      </c>
      <c r="CK20" s="96"/>
      <c r="CM20" s="178"/>
      <c r="CN20" s="170"/>
      <c r="CO20" s="170">
        <v>1</v>
      </c>
      <c r="CP20" s="170" t="s">
        <v>1273</v>
      </c>
      <c r="CQ20" s="170" t="s">
        <v>1263</v>
      </c>
      <c r="CR20" s="170"/>
      <c r="CS20" s="191" t="s">
        <v>667</v>
      </c>
      <c r="CT20" s="170">
        <v>0</v>
      </c>
      <c r="CU20" s="170">
        <v>840</v>
      </c>
      <c r="CV20" s="170"/>
      <c r="CW20" s="170">
        <v>500</v>
      </c>
      <c r="CX20" s="170">
        <v>0</v>
      </c>
      <c r="CY20" s="170">
        <v>1000</v>
      </c>
      <c r="CZ20" s="170">
        <v>0</v>
      </c>
      <c r="DA20" s="170"/>
      <c r="DB20" s="170"/>
      <c r="DC20" s="170"/>
      <c r="DD20" s="200">
        <v>840</v>
      </c>
      <c r="DG20" s="96"/>
      <c r="DI20" s="178"/>
      <c r="DJ20" s="170"/>
      <c r="DK20" s="170">
        <v>1</v>
      </c>
      <c r="DL20" s="170" t="s">
        <v>817</v>
      </c>
      <c r="DM20" s="170" t="s">
        <v>833</v>
      </c>
      <c r="DN20" s="170" t="s">
        <v>1264</v>
      </c>
      <c r="DO20" s="191" t="s">
        <v>667</v>
      </c>
      <c r="DP20" s="170">
        <v>0</v>
      </c>
      <c r="DQ20" s="170">
        <v>34030</v>
      </c>
      <c r="DR20" s="170"/>
      <c r="DS20" s="170">
        <v>500</v>
      </c>
      <c r="DT20" s="170">
        <v>0</v>
      </c>
      <c r="DU20" s="170">
        <v>1000</v>
      </c>
      <c r="DV20" s="170">
        <v>0</v>
      </c>
      <c r="DW20" s="170"/>
      <c r="DX20" s="170"/>
      <c r="DY20" s="170"/>
      <c r="DZ20" s="200">
        <v>34030</v>
      </c>
    </row>
    <row r="21" spans="2:130" x14ac:dyDescent="0.25">
      <c r="B21" s="164"/>
      <c r="C21" s="179"/>
      <c r="D21" s="55"/>
      <c r="E21" s="227"/>
      <c r="F21" s="55"/>
      <c r="G21" s="55"/>
      <c r="H21" s="55"/>
      <c r="I21" s="55"/>
      <c r="J21" s="55"/>
      <c r="K21" s="55"/>
      <c r="L21" s="55"/>
      <c r="M21" s="55"/>
      <c r="N21" s="55"/>
      <c r="O21" s="55"/>
      <c r="P21" s="55"/>
      <c r="Q21" s="55"/>
      <c r="R21" s="55"/>
      <c r="S21" s="57"/>
      <c r="T21" s="199"/>
      <c r="U21" s="165"/>
      <c r="V21" s="1"/>
      <c r="W21" s="96"/>
      <c r="Y21" s="179" t="s">
        <v>440</v>
      </c>
      <c r="Z21" s="55" t="s">
        <v>804</v>
      </c>
      <c r="AA21" s="227"/>
      <c r="AB21" s="55" t="s">
        <v>259</v>
      </c>
      <c r="AC21" s="55" t="s">
        <v>266</v>
      </c>
      <c r="AD21" s="55"/>
      <c r="AE21" s="55"/>
      <c r="AF21" s="55">
        <v>0</v>
      </c>
      <c r="AG21" s="55">
        <v>0</v>
      </c>
      <c r="AH21" s="55"/>
      <c r="AI21" s="55">
        <v>350</v>
      </c>
      <c r="AJ21" s="55">
        <v>0</v>
      </c>
      <c r="AK21" s="55">
        <v>1000</v>
      </c>
      <c r="AL21" s="55">
        <v>0</v>
      </c>
      <c r="AM21" s="55"/>
      <c r="AN21" s="55"/>
      <c r="AO21" s="55"/>
      <c r="AP21" s="199">
        <v>0</v>
      </c>
      <c r="AS21" s="96"/>
      <c r="AU21" s="179"/>
      <c r="AV21" s="55"/>
      <c r="AW21" s="227"/>
      <c r="AX21" s="55"/>
      <c r="AY21" s="55"/>
      <c r="AZ21" s="55"/>
      <c r="BA21" s="55"/>
      <c r="BB21" s="55"/>
      <c r="BC21" s="55"/>
      <c r="BD21" s="55"/>
      <c r="BE21" s="55"/>
      <c r="BF21" s="55"/>
      <c r="BG21" s="55"/>
      <c r="BH21" s="55"/>
      <c r="BI21" s="55"/>
      <c r="BJ21" s="55"/>
      <c r="BK21" s="55"/>
      <c r="BL21" s="199"/>
      <c r="BO21" s="96"/>
      <c r="BQ21" s="179" t="s">
        <v>154</v>
      </c>
      <c r="BR21" s="55">
        <v>0</v>
      </c>
      <c r="BS21" s="227">
        <v>1</v>
      </c>
      <c r="BT21" s="55" t="s">
        <v>673</v>
      </c>
      <c r="BU21" s="55" t="s">
        <v>266</v>
      </c>
      <c r="BV21" s="55"/>
      <c r="BW21" s="55"/>
      <c r="BX21" s="55">
        <v>0</v>
      </c>
      <c r="BY21" s="55">
        <v>570</v>
      </c>
      <c r="BZ21" s="55"/>
      <c r="CA21" s="55">
        <v>500</v>
      </c>
      <c r="CB21" s="55">
        <v>0</v>
      </c>
      <c r="CC21" s="55">
        <v>1000</v>
      </c>
      <c r="CD21" s="55">
        <v>0</v>
      </c>
      <c r="CE21" s="55"/>
      <c r="CF21" s="55"/>
      <c r="CG21" s="55"/>
      <c r="CH21" s="199">
        <v>570</v>
      </c>
      <c r="CK21" s="96"/>
      <c r="CM21" s="179"/>
      <c r="CN21" s="55"/>
      <c r="CO21" s="227">
        <v>1</v>
      </c>
      <c r="CP21" s="55" t="s">
        <v>1274</v>
      </c>
      <c r="CQ21" s="55" t="s">
        <v>1263</v>
      </c>
      <c r="CR21" s="55"/>
      <c r="CS21" s="55"/>
      <c r="CT21" s="55">
        <v>0</v>
      </c>
      <c r="CU21" s="55">
        <v>870</v>
      </c>
      <c r="CV21" s="55"/>
      <c r="CW21" s="55">
        <v>500</v>
      </c>
      <c r="CX21" s="55">
        <v>0</v>
      </c>
      <c r="CY21" s="55">
        <v>1000</v>
      </c>
      <c r="CZ21" s="55">
        <v>0</v>
      </c>
      <c r="DA21" s="55"/>
      <c r="DB21" s="55"/>
      <c r="DC21" s="55"/>
      <c r="DD21" s="199">
        <v>870</v>
      </c>
      <c r="DG21" s="96"/>
      <c r="DI21" s="179"/>
      <c r="DJ21" s="55"/>
      <c r="DK21" s="227">
        <v>1</v>
      </c>
      <c r="DL21" s="55" t="s">
        <v>1341</v>
      </c>
      <c r="DM21" s="55" t="s">
        <v>833</v>
      </c>
      <c r="DN21" s="55" t="s">
        <v>1264</v>
      </c>
      <c r="DO21" s="55"/>
      <c r="DP21" s="55">
        <v>0</v>
      </c>
      <c r="DQ21" s="55">
        <v>22947</v>
      </c>
      <c r="DR21" s="55"/>
      <c r="DS21" s="55">
        <v>500</v>
      </c>
      <c r="DT21" s="55">
        <v>0</v>
      </c>
      <c r="DU21" s="55">
        <v>1000</v>
      </c>
      <c r="DV21" s="55">
        <v>0</v>
      </c>
      <c r="DW21" s="55"/>
      <c r="DX21" s="55"/>
      <c r="DY21" s="55"/>
      <c r="DZ21" s="199">
        <v>22947</v>
      </c>
    </row>
    <row r="22" spans="2:130" x14ac:dyDescent="0.25">
      <c r="B22" s="164"/>
      <c r="C22" s="178"/>
      <c r="D22" s="170"/>
      <c r="E22" s="170"/>
      <c r="F22" s="170"/>
      <c r="G22" s="170"/>
      <c r="H22" s="170"/>
      <c r="I22" s="191"/>
      <c r="J22" s="170"/>
      <c r="K22" s="170"/>
      <c r="L22" s="170"/>
      <c r="M22" s="170"/>
      <c r="N22" s="170"/>
      <c r="O22" s="170"/>
      <c r="P22" s="170"/>
      <c r="Q22" s="170"/>
      <c r="R22" s="170"/>
      <c r="S22" s="450"/>
      <c r="T22" s="200"/>
      <c r="U22" s="165"/>
      <c r="V22" s="1"/>
      <c r="W22" s="96"/>
      <c r="X22" s="111"/>
      <c r="Y22" s="178" t="s">
        <v>440</v>
      </c>
      <c r="Z22" s="170" t="s">
        <v>805</v>
      </c>
      <c r="AA22" s="170"/>
      <c r="AB22" s="170" t="s">
        <v>260</v>
      </c>
      <c r="AC22" s="170" t="s">
        <v>266</v>
      </c>
      <c r="AD22" s="170"/>
      <c r="AE22" s="191" t="s">
        <v>667</v>
      </c>
      <c r="AF22" s="170">
        <v>0</v>
      </c>
      <c r="AG22" s="170">
        <v>0</v>
      </c>
      <c r="AH22" s="170"/>
      <c r="AI22" s="170">
        <v>350</v>
      </c>
      <c r="AJ22" s="170">
        <v>0</v>
      </c>
      <c r="AK22" s="170">
        <v>1000</v>
      </c>
      <c r="AL22" s="170">
        <v>0</v>
      </c>
      <c r="AM22" s="170"/>
      <c r="AN22" s="170"/>
      <c r="AO22" s="170"/>
      <c r="AP22" s="200">
        <v>0</v>
      </c>
      <c r="AS22" s="96"/>
      <c r="AU22" s="178"/>
      <c r="AV22" s="170"/>
      <c r="AW22" s="170"/>
      <c r="AX22" s="170"/>
      <c r="AY22" s="170"/>
      <c r="AZ22" s="170"/>
      <c r="BA22" s="191"/>
      <c r="BB22" s="170"/>
      <c r="BC22" s="170"/>
      <c r="BD22" s="170"/>
      <c r="BE22" s="170"/>
      <c r="BF22" s="170"/>
      <c r="BG22" s="170"/>
      <c r="BH22" s="170"/>
      <c r="BI22" s="170"/>
      <c r="BJ22" s="170"/>
      <c r="BK22" s="170"/>
      <c r="BL22" s="200"/>
      <c r="BO22" s="96"/>
      <c r="BQ22" s="178" t="s">
        <v>46</v>
      </c>
      <c r="BR22" s="170">
        <v>0</v>
      </c>
      <c r="BS22" s="170">
        <v>1</v>
      </c>
      <c r="BT22" s="170" t="s">
        <v>45</v>
      </c>
      <c r="BU22" s="170" t="s">
        <v>266</v>
      </c>
      <c r="BV22" s="170"/>
      <c r="BW22" s="191" t="s">
        <v>667</v>
      </c>
      <c r="BX22" s="170">
        <v>0</v>
      </c>
      <c r="BY22" s="170">
        <v>570</v>
      </c>
      <c r="BZ22" s="170"/>
      <c r="CA22" s="170">
        <v>500</v>
      </c>
      <c r="CB22" s="170">
        <v>0</v>
      </c>
      <c r="CC22" s="170">
        <v>1000</v>
      </c>
      <c r="CD22" s="170">
        <v>0</v>
      </c>
      <c r="CE22" s="170"/>
      <c r="CF22" s="170"/>
      <c r="CG22" s="170"/>
      <c r="CH22" s="200">
        <v>570</v>
      </c>
      <c r="CK22" s="96"/>
      <c r="CM22" s="178"/>
      <c r="CN22" s="170"/>
      <c r="CO22" s="170">
        <v>1</v>
      </c>
      <c r="CP22" s="170" t="s">
        <v>1275</v>
      </c>
      <c r="CQ22" s="170" t="s">
        <v>1263</v>
      </c>
      <c r="CR22" s="170"/>
      <c r="CS22" s="191" t="s">
        <v>667</v>
      </c>
      <c r="CT22" s="170">
        <v>0</v>
      </c>
      <c r="CU22" s="170">
        <v>1560</v>
      </c>
      <c r="CV22" s="170"/>
      <c r="CW22" s="170">
        <v>500</v>
      </c>
      <c r="CX22" s="170">
        <v>0</v>
      </c>
      <c r="CY22" s="170">
        <v>1000</v>
      </c>
      <c r="CZ22" s="170">
        <v>0</v>
      </c>
      <c r="DA22" s="170"/>
      <c r="DB22" s="170"/>
      <c r="DC22" s="170"/>
      <c r="DD22" s="200">
        <v>1560</v>
      </c>
      <c r="DG22" s="96"/>
      <c r="DI22" s="178"/>
      <c r="DJ22" s="170"/>
      <c r="DK22" s="170">
        <v>1</v>
      </c>
      <c r="DL22" s="170" t="s">
        <v>1342</v>
      </c>
      <c r="DM22" s="170" t="s">
        <v>833</v>
      </c>
      <c r="DN22" s="170" t="s">
        <v>1264</v>
      </c>
      <c r="DO22" s="191" t="s">
        <v>667</v>
      </c>
      <c r="DP22" s="170">
        <v>0</v>
      </c>
      <c r="DQ22" s="170">
        <v>14124</v>
      </c>
      <c r="DR22" s="170"/>
      <c r="DS22" s="170">
        <v>500</v>
      </c>
      <c r="DT22" s="170">
        <v>0</v>
      </c>
      <c r="DU22" s="170">
        <v>1000</v>
      </c>
      <c r="DV22" s="170">
        <v>0</v>
      </c>
      <c r="DW22" s="170"/>
      <c r="DX22" s="170"/>
      <c r="DY22" s="170"/>
      <c r="DZ22" s="200">
        <v>14124</v>
      </c>
    </row>
    <row r="23" spans="2:130" x14ac:dyDescent="0.25">
      <c r="B23" s="223"/>
      <c r="C23" s="179"/>
      <c r="D23" s="55"/>
      <c r="E23" s="227"/>
      <c r="F23" s="55"/>
      <c r="G23" s="55"/>
      <c r="H23" s="55"/>
      <c r="I23" s="55"/>
      <c r="J23" s="55"/>
      <c r="K23" s="55"/>
      <c r="L23" s="55"/>
      <c r="M23" s="55"/>
      <c r="N23" s="55"/>
      <c r="O23" s="55"/>
      <c r="P23" s="55"/>
      <c r="Q23" s="55"/>
      <c r="R23" s="55"/>
      <c r="S23" s="57"/>
      <c r="T23" s="199"/>
      <c r="U23" s="165"/>
      <c r="V23" s="1"/>
      <c r="W23" s="96"/>
      <c r="Y23" s="179" t="s">
        <v>440</v>
      </c>
      <c r="Z23" s="55" t="s">
        <v>806</v>
      </c>
      <c r="AA23" s="227"/>
      <c r="AB23" s="55" t="s">
        <v>261</v>
      </c>
      <c r="AC23" s="55" t="s">
        <v>266</v>
      </c>
      <c r="AD23" s="55"/>
      <c r="AE23" s="55"/>
      <c r="AF23" s="55">
        <v>0</v>
      </c>
      <c r="AG23" s="55">
        <v>0</v>
      </c>
      <c r="AH23" s="55"/>
      <c r="AI23" s="55">
        <v>350</v>
      </c>
      <c r="AJ23" s="55">
        <v>0</v>
      </c>
      <c r="AK23" s="55">
        <v>1000</v>
      </c>
      <c r="AL23" s="55">
        <v>0</v>
      </c>
      <c r="AM23" s="55"/>
      <c r="AN23" s="55"/>
      <c r="AO23" s="55"/>
      <c r="AP23" s="199">
        <v>0</v>
      </c>
      <c r="AS23" s="96"/>
      <c r="AU23" s="179"/>
      <c r="AV23" s="55"/>
      <c r="AW23" s="227"/>
      <c r="AX23" s="55"/>
      <c r="AY23" s="55"/>
      <c r="AZ23" s="55"/>
      <c r="BA23" s="55"/>
      <c r="BB23" s="55"/>
      <c r="BC23" s="55"/>
      <c r="BD23" s="55"/>
      <c r="BE23" s="55"/>
      <c r="BF23" s="55"/>
      <c r="BG23" s="55"/>
      <c r="BH23" s="55"/>
      <c r="BI23" s="55"/>
      <c r="BJ23" s="55"/>
      <c r="BK23" s="55"/>
      <c r="BL23" s="199"/>
      <c r="BO23" s="96"/>
      <c r="BQ23" s="179" t="s">
        <v>154</v>
      </c>
      <c r="BR23" s="55">
        <v>1</v>
      </c>
      <c r="BS23" s="227">
        <v>1</v>
      </c>
      <c r="BT23" s="55" t="s">
        <v>813</v>
      </c>
      <c r="BU23" s="55" t="s">
        <v>266</v>
      </c>
      <c r="BV23" s="55"/>
      <c r="BW23" s="55"/>
      <c r="BX23" s="55">
        <v>0</v>
      </c>
      <c r="BY23" s="55">
        <v>280</v>
      </c>
      <c r="BZ23" s="55"/>
      <c r="CA23" s="55">
        <v>500</v>
      </c>
      <c r="CB23" s="55">
        <v>0</v>
      </c>
      <c r="CC23" s="55">
        <v>1000</v>
      </c>
      <c r="CD23" s="55">
        <v>0</v>
      </c>
      <c r="CE23" s="55"/>
      <c r="CF23" s="55"/>
      <c r="CG23" s="55"/>
      <c r="CH23" s="199">
        <v>280</v>
      </c>
      <c r="CK23" s="96"/>
      <c r="CM23" s="179"/>
      <c r="CN23" s="55"/>
      <c r="CO23" s="227">
        <v>1</v>
      </c>
      <c r="CP23" s="55" t="s">
        <v>1276</v>
      </c>
      <c r="CQ23" s="55" t="s">
        <v>1263</v>
      </c>
      <c r="CR23" s="55"/>
      <c r="CS23" s="55"/>
      <c r="CT23" s="55">
        <v>0</v>
      </c>
      <c r="CU23" s="55">
        <v>1370</v>
      </c>
      <c r="CV23" s="55"/>
      <c r="CW23" s="55">
        <v>500</v>
      </c>
      <c r="CX23" s="55">
        <v>0</v>
      </c>
      <c r="CY23" s="55">
        <v>1000</v>
      </c>
      <c r="CZ23" s="55">
        <v>0</v>
      </c>
      <c r="DA23" s="55"/>
      <c r="DB23" s="55"/>
      <c r="DC23" s="55"/>
      <c r="DD23" s="199">
        <v>1370</v>
      </c>
      <c r="DG23" s="96"/>
      <c r="DI23" s="179"/>
      <c r="DJ23" s="55"/>
      <c r="DK23" s="227">
        <v>1</v>
      </c>
      <c r="DL23" s="55" t="s">
        <v>1343</v>
      </c>
      <c r="DM23" s="55" t="s">
        <v>833</v>
      </c>
      <c r="DN23" s="55" t="s">
        <v>1264</v>
      </c>
      <c r="DO23" s="55"/>
      <c r="DP23" s="55">
        <v>0</v>
      </c>
      <c r="DQ23" s="55">
        <v>13565</v>
      </c>
      <c r="DR23" s="55"/>
      <c r="DS23" s="55">
        <v>500</v>
      </c>
      <c r="DT23" s="55">
        <v>0</v>
      </c>
      <c r="DU23" s="55">
        <v>1000</v>
      </c>
      <c r="DV23" s="55">
        <v>0</v>
      </c>
      <c r="DW23" s="55"/>
      <c r="DX23" s="55"/>
      <c r="DY23" s="55"/>
      <c r="DZ23" s="199">
        <v>13565</v>
      </c>
    </row>
    <row r="24" spans="2:130" x14ac:dyDescent="0.25">
      <c r="B24" s="223"/>
      <c r="C24" s="178"/>
      <c r="D24" s="170"/>
      <c r="E24" s="170"/>
      <c r="F24" s="170"/>
      <c r="G24" s="170"/>
      <c r="H24" s="170"/>
      <c r="I24" s="191"/>
      <c r="J24" s="170"/>
      <c r="K24" s="170"/>
      <c r="L24" s="170"/>
      <c r="M24" s="170"/>
      <c r="N24" s="170"/>
      <c r="O24" s="170"/>
      <c r="P24" s="170"/>
      <c r="Q24" s="170"/>
      <c r="R24" s="170"/>
      <c r="S24" s="450"/>
      <c r="T24" s="200"/>
      <c r="U24" s="165"/>
      <c r="V24" s="1"/>
      <c r="W24" s="96"/>
      <c r="Y24" s="178" t="s">
        <v>440</v>
      </c>
      <c r="Z24" s="170" t="s">
        <v>807</v>
      </c>
      <c r="AA24" s="170"/>
      <c r="AB24" s="170" t="s">
        <v>262</v>
      </c>
      <c r="AC24" s="170" t="s">
        <v>266</v>
      </c>
      <c r="AD24" s="170"/>
      <c r="AE24" s="191" t="s">
        <v>667</v>
      </c>
      <c r="AF24" s="170">
        <v>0</v>
      </c>
      <c r="AG24" s="170">
        <v>0</v>
      </c>
      <c r="AH24" s="170"/>
      <c r="AI24" s="170">
        <v>70</v>
      </c>
      <c r="AJ24" s="170">
        <v>0</v>
      </c>
      <c r="AK24" s="170">
        <v>1000</v>
      </c>
      <c r="AL24" s="170">
        <v>0</v>
      </c>
      <c r="AM24" s="170"/>
      <c r="AN24" s="170"/>
      <c r="AO24" s="170"/>
      <c r="AP24" s="200">
        <v>0</v>
      </c>
      <c r="AS24" s="96"/>
      <c r="AU24" s="178"/>
      <c r="AV24" s="170"/>
      <c r="AW24" s="170"/>
      <c r="AX24" s="170"/>
      <c r="AY24" s="170"/>
      <c r="AZ24" s="170"/>
      <c r="BA24" s="191"/>
      <c r="BB24" s="170"/>
      <c r="BC24" s="170"/>
      <c r="BD24" s="170"/>
      <c r="BE24" s="170"/>
      <c r="BF24" s="170"/>
      <c r="BG24" s="170"/>
      <c r="BH24" s="170"/>
      <c r="BI24" s="170"/>
      <c r="BJ24" s="170"/>
      <c r="BK24" s="170"/>
      <c r="BL24" s="200"/>
      <c r="BO24" s="96"/>
      <c r="BQ24" s="178" t="s">
        <v>46</v>
      </c>
      <c r="BR24" s="170">
        <v>1</v>
      </c>
      <c r="BS24" s="170">
        <v>1</v>
      </c>
      <c r="BT24" s="170" t="s">
        <v>812</v>
      </c>
      <c r="BU24" s="170" t="s">
        <v>266</v>
      </c>
      <c r="BV24" s="170"/>
      <c r="BW24" s="191" t="s">
        <v>667</v>
      </c>
      <c r="BX24" s="170">
        <v>0</v>
      </c>
      <c r="BY24" s="170">
        <v>280</v>
      </c>
      <c r="BZ24" s="170"/>
      <c r="CA24" s="170">
        <v>500</v>
      </c>
      <c r="CB24" s="170">
        <v>0</v>
      </c>
      <c r="CC24" s="170">
        <v>1000</v>
      </c>
      <c r="CD24" s="170">
        <v>0</v>
      </c>
      <c r="CE24" s="170"/>
      <c r="CF24" s="170"/>
      <c r="CG24" s="170"/>
      <c r="CH24" s="200">
        <v>280</v>
      </c>
      <c r="CK24" s="96"/>
      <c r="CM24" s="178"/>
      <c r="CN24" s="170"/>
      <c r="CO24" s="170">
        <v>1</v>
      </c>
      <c r="CP24" s="170" t="s">
        <v>1277</v>
      </c>
      <c r="CQ24" s="170" t="s">
        <v>1263</v>
      </c>
      <c r="CR24" s="170"/>
      <c r="CS24" s="191" t="s">
        <v>667</v>
      </c>
      <c r="CT24" s="170">
        <v>0</v>
      </c>
      <c r="CU24" s="170">
        <v>980</v>
      </c>
      <c r="CV24" s="170"/>
      <c r="CW24" s="170">
        <v>500</v>
      </c>
      <c r="CX24" s="170">
        <v>0</v>
      </c>
      <c r="CY24" s="170">
        <v>1000</v>
      </c>
      <c r="CZ24" s="170">
        <v>0</v>
      </c>
      <c r="DA24" s="170"/>
      <c r="DB24" s="170"/>
      <c r="DC24" s="170"/>
      <c r="DD24" s="200">
        <v>980</v>
      </c>
      <c r="DG24" s="96"/>
      <c r="DI24" s="178"/>
      <c r="DJ24" s="170"/>
      <c r="DK24" s="170">
        <v>1</v>
      </c>
      <c r="DL24" s="170" t="s">
        <v>1344</v>
      </c>
      <c r="DM24" s="170" t="s">
        <v>833</v>
      </c>
      <c r="DN24" s="170" t="s">
        <v>1264</v>
      </c>
      <c r="DO24" s="191" t="s">
        <v>667</v>
      </c>
      <c r="DP24" s="170">
        <v>0</v>
      </c>
      <c r="DQ24" s="170">
        <v>57495</v>
      </c>
      <c r="DR24" s="170"/>
      <c r="DS24" s="170">
        <v>500</v>
      </c>
      <c r="DT24" s="170">
        <v>0</v>
      </c>
      <c r="DU24" s="170">
        <v>1000</v>
      </c>
      <c r="DV24" s="170">
        <v>0</v>
      </c>
      <c r="DW24" s="170"/>
      <c r="DX24" s="170"/>
      <c r="DY24" s="170"/>
      <c r="DZ24" s="200">
        <v>57495</v>
      </c>
    </row>
    <row r="25" spans="2:130" x14ac:dyDescent="0.25">
      <c r="B25" s="164"/>
      <c r="C25" s="179"/>
      <c r="D25" s="55"/>
      <c r="E25" s="227"/>
      <c r="F25" s="55"/>
      <c r="G25" s="55"/>
      <c r="H25" s="55"/>
      <c r="I25" s="55"/>
      <c r="J25" s="55"/>
      <c r="K25" s="55"/>
      <c r="L25" s="55"/>
      <c r="M25" s="55"/>
      <c r="N25" s="55"/>
      <c r="O25" s="55"/>
      <c r="P25" s="55"/>
      <c r="Q25" s="55"/>
      <c r="R25" s="55"/>
      <c r="S25" s="57"/>
      <c r="T25" s="199"/>
      <c r="U25" s="165"/>
      <c r="V25" s="1"/>
      <c r="W25" s="96"/>
      <c r="Y25" s="179" t="s">
        <v>440</v>
      </c>
      <c r="Z25" s="55" t="s">
        <v>808</v>
      </c>
      <c r="AA25" s="227"/>
      <c r="AB25" s="55" t="s">
        <v>263</v>
      </c>
      <c r="AC25" s="55" t="s">
        <v>266</v>
      </c>
      <c r="AD25" s="55"/>
      <c r="AE25" s="55"/>
      <c r="AF25" s="55">
        <v>0</v>
      </c>
      <c r="AG25" s="55">
        <v>0</v>
      </c>
      <c r="AH25" s="55"/>
      <c r="AI25" s="55">
        <v>110</v>
      </c>
      <c r="AJ25" s="55">
        <v>0</v>
      </c>
      <c r="AK25" s="55">
        <v>1000</v>
      </c>
      <c r="AL25" s="55">
        <v>0</v>
      </c>
      <c r="AM25" s="55"/>
      <c r="AN25" s="55"/>
      <c r="AO25" s="55"/>
      <c r="AP25" s="199">
        <v>0</v>
      </c>
      <c r="AS25" s="96"/>
      <c r="AU25" s="179"/>
      <c r="AV25" s="55"/>
      <c r="AW25" s="227"/>
      <c r="AX25" s="55"/>
      <c r="AY25" s="55"/>
      <c r="AZ25" s="55"/>
      <c r="BA25" s="55"/>
      <c r="BB25" s="55"/>
      <c r="BC25" s="55"/>
      <c r="BD25" s="55"/>
      <c r="BE25" s="55"/>
      <c r="BF25" s="55"/>
      <c r="BG25" s="55"/>
      <c r="BH25" s="55"/>
      <c r="BI25" s="55"/>
      <c r="BJ25" s="55"/>
      <c r="BK25" s="55"/>
      <c r="BL25" s="199"/>
      <c r="BO25" s="96"/>
      <c r="BQ25" s="179" t="s">
        <v>41</v>
      </c>
      <c r="BR25" s="55">
        <v>2</v>
      </c>
      <c r="BS25" s="227">
        <v>1</v>
      </c>
      <c r="BT25" s="55" t="s">
        <v>676</v>
      </c>
      <c r="BU25" s="55" t="s">
        <v>266</v>
      </c>
      <c r="BV25" s="55"/>
      <c r="BW25" s="55"/>
      <c r="BX25" s="55">
        <v>0</v>
      </c>
      <c r="BY25" s="55">
        <v>2140</v>
      </c>
      <c r="BZ25" s="55"/>
      <c r="CA25" s="55">
        <v>500</v>
      </c>
      <c r="CB25" s="55">
        <v>0</v>
      </c>
      <c r="CC25" s="55">
        <v>1000</v>
      </c>
      <c r="CD25" s="55">
        <v>0</v>
      </c>
      <c r="CE25" s="55"/>
      <c r="CF25" s="55"/>
      <c r="CG25" s="55"/>
      <c r="CH25" s="199">
        <v>2140</v>
      </c>
      <c r="CK25" s="96"/>
      <c r="CM25" s="179"/>
      <c r="CN25" s="55"/>
      <c r="CO25" s="227">
        <v>1</v>
      </c>
      <c r="CP25" s="55" t="s">
        <v>1278</v>
      </c>
      <c r="CQ25" s="55" t="s">
        <v>1263</v>
      </c>
      <c r="CR25" s="55"/>
      <c r="CS25" s="55"/>
      <c r="CT25" s="55">
        <v>0</v>
      </c>
      <c r="CU25" s="55">
        <v>980</v>
      </c>
      <c r="CV25" s="55"/>
      <c r="CW25" s="55">
        <v>500</v>
      </c>
      <c r="CX25" s="55">
        <v>0</v>
      </c>
      <c r="CY25" s="55">
        <v>1000</v>
      </c>
      <c r="CZ25" s="55">
        <v>0</v>
      </c>
      <c r="DA25" s="55"/>
      <c r="DB25" s="55"/>
      <c r="DC25" s="55"/>
      <c r="DD25" s="199">
        <v>980</v>
      </c>
      <c r="DG25" s="96"/>
      <c r="DI25" s="179"/>
      <c r="DJ25" s="55"/>
      <c r="DK25" s="227">
        <v>1</v>
      </c>
      <c r="DL25" s="55" t="s">
        <v>1345</v>
      </c>
      <c r="DM25" s="55" t="s">
        <v>833</v>
      </c>
      <c r="DN25" s="55" t="s">
        <v>1264</v>
      </c>
      <c r="DO25" s="55"/>
      <c r="DP25" s="55">
        <v>0</v>
      </c>
      <c r="DQ25" s="55">
        <v>45673</v>
      </c>
      <c r="DR25" s="55"/>
      <c r="DS25" s="55">
        <v>500</v>
      </c>
      <c r="DT25" s="55">
        <v>0</v>
      </c>
      <c r="DU25" s="55">
        <v>1000</v>
      </c>
      <c r="DV25" s="55">
        <v>0</v>
      </c>
      <c r="DW25" s="55"/>
      <c r="DX25" s="55"/>
      <c r="DY25" s="55"/>
      <c r="DZ25" s="199">
        <v>45673</v>
      </c>
    </row>
    <row r="26" spans="2:130" ht="15.75" thickBot="1" x14ac:dyDescent="0.3">
      <c r="B26" s="164"/>
      <c r="C26" s="178"/>
      <c r="D26" s="170"/>
      <c r="E26" s="170"/>
      <c r="F26" s="170"/>
      <c r="G26" s="170"/>
      <c r="H26" s="170"/>
      <c r="I26" s="191"/>
      <c r="J26" s="170"/>
      <c r="K26" s="170"/>
      <c r="L26" s="170"/>
      <c r="M26" s="525"/>
      <c r="N26" s="525"/>
      <c r="O26" s="526"/>
      <c r="P26" s="526"/>
      <c r="Q26" s="170"/>
      <c r="R26" s="170"/>
      <c r="S26" s="450"/>
      <c r="T26" s="200"/>
      <c r="U26" s="165"/>
      <c r="V26" s="1"/>
      <c r="W26" s="96"/>
      <c r="Y26" s="180" t="s">
        <v>440</v>
      </c>
      <c r="Z26" s="181" t="s">
        <v>809</v>
      </c>
      <c r="AA26" s="181"/>
      <c r="AB26" s="181" t="s">
        <v>264</v>
      </c>
      <c r="AC26" s="181" t="s">
        <v>266</v>
      </c>
      <c r="AD26" s="181"/>
      <c r="AE26" s="228" t="s">
        <v>667</v>
      </c>
      <c r="AF26" s="181">
        <v>0</v>
      </c>
      <c r="AG26" s="181">
        <v>0</v>
      </c>
      <c r="AH26" s="181"/>
      <c r="AI26" s="181">
        <v>500</v>
      </c>
      <c r="AJ26" s="181">
        <v>0</v>
      </c>
      <c r="AK26" s="181">
        <v>1000</v>
      </c>
      <c r="AL26" s="181">
        <v>0</v>
      </c>
      <c r="AM26" s="181"/>
      <c r="AN26" s="181"/>
      <c r="AO26" s="181"/>
      <c r="AP26" s="230">
        <v>0</v>
      </c>
      <c r="AS26" s="96"/>
      <c r="AU26" s="178"/>
      <c r="AV26" s="170"/>
      <c r="AW26" s="170"/>
      <c r="AX26" s="170"/>
      <c r="AY26" s="170"/>
      <c r="AZ26" s="170"/>
      <c r="BA26" s="191"/>
      <c r="BB26" s="170"/>
      <c r="BC26" s="170"/>
      <c r="BD26" s="170"/>
      <c r="BE26" s="170"/>
      <c r="BF26" s="170"/>
      <c r="BG26" s="170"/>
      <c r="BH26" s="170"/>
      <c r="BI26" s="170"/>
      <c r="BJ26" s="170"/>
      <c r="BK26" s="170"/>
      <c r="BL26" s="200"/>
      <c r="BO26" s="96"/>
      <c r="BQ26" s="178" t="s">
        <v>40</v>
      </c>
      <c r="BR26" s="170">
        <v>0</v>
      </c>
      <c r="BS26" s="170">
        <v>1</v>
      </c>
      <c r="BT26" s="170" t="s">
        <v>677</v>
      </c>
      <c r="BU26" s="170" t="s">
        <v>266</v>
      </c>
      <c r="BV26" s="170"/>
      <c r="BW26" s="191" t="s">
        <v>667</v>
      </c>
      <c r="BX26" s="170">
        <v>0</v>
      </c>
      <c r="BY26" s="170">
        <v>1160</v>
      </c>
      <c r="BZ26" s="170"/>
      <c r="CA26" s="170">
        <v>500</v>
      </c>
      <c r="CB26" s="170">
        <v>0</v>
      </c>
      <c r="CC26" s="170">
        <v>1000</v>
      </c>
      <c r="CD26" s="170">
        <v>0</v>
      </c>
      <c r="CE26" s="170"/>
      <c r="CF26" s="170"/>
      <c r="CG26" s="170"/>
      <c r="CH26" s="200">
        <v>1160</v>
      </c>
      <c r="CK26" s="96"/>
      <c r="CM26" s="178"/>
      <c r="CN26" s="170"/>
      <c r="CO26" s="170">
        <v>1</v>
      </c>
      <c r="CP26" s="170" t="s">
        <v>1279</v>
      </c>
      <c r="CQ26" s="170" t="s">
        <v>1263</v>
      </c>
      <c r="CR26" s="170"/>
      <c r="CS26" s="191" t="s">
        <v>667</v>
      </c>
      <c r="CT26" s="170">
        <v>0</v>
      </c>
      <c r="CU26" s="170">
        <v>1690</v>
      </c>
      <c r="CV26" s="170"/>
      <c r="CW26" s="170">
        <v>500</v>
      </c>
      <c r="CX26" s="170">
        <v>0</v>
      </c>
      <c r="CY26" s="170">
        <v>1000</v>
      </c>
      <c r="CZ26" s="170">
        <v>0</v>
      </c>
      <c r="DA26" s="170"/>
      <c r="DB26" s="170"/>
      <c r="DC26" s="170"/>
      <c r="DD26" s="200">
        <v>1690</v>
      </c>
      <c r="DG26" s="96"/>
      <c r="DI26" s="178"/>
      <c r="DJ26" s="170"/>
      <c r="DK26" s="170">
        <v>1</v>
      </c>
      <c r="DL26" s="170" t="s">
        <v>818</v>
      </c>
      <c r="DM26" s="170" t="s">
        <v>833</v>
      </c>
      <c r="DN26" s="170" t="s">
        <v>1264</v>
      </c>
      <c r="DO26" s="191" t="s">
        <v>667</v>
      </c>
      <c r="DP26" s="170">
        <v>0</v>
      </c>
      <c r="DQ26" s="170">
        <v>42869</v>
      </c>
      <c r="DR26" s="170"/>
      <c r="DS26" s="170">
        <v>500</v>
      </c>
      <c r="DT26" s="170">
        <v>0</v>
      </c>
      <c r="DU26" s="170">
        <v>1000</v>
      </c>
      <c r="DV26" s="170">
        <v>0</v>
      </c>
      <c r="DW26" s="170"/>
      <c r="DX26" s="170"/>
      <c r="DY26" s="170"/>
      <c r="DZ26" s="200">
        <v>42869</v>
      </c>
    </row>
    <row r="27" spans="2:130" x14ac:dyDescent="0.25">
      <c r="B27" s="164"/>
      <c r="C27" s="179"/>
      <c r="D27" s="55"/>
      <c r="E27" s="227"/>
      <c r="F27" s="55"/>
      <c r="G27" s="55"/>
      <c r="H27" s="55"/>
      <c r="I27" s="55"/>
      <c r="J27" s="55"/>
      <c r="K27" s="55"/>
      <c r="L27" s="55"/>
      <c r="M27" s="55"/>
      <c r="N27" s="55"/>
      <c r="O27" s="55"/>
      <c r="P27" s="55"/>
      <c r="Q27" s="55"/>
      <c r="R27" s="55"/>
      <c r="S27" s="57"/>
      <c r="T27" s="199"/>
      <c r="U27" s="165"/>
      <c r="V27" s="1"/>
      <c r="W27" s="96"/>
      <c r="Y27" s="179" t="s">
        <v>440</v>
      </c>
      <c r="Z27" s="55" t="s">
        <v>799</v>
      </c>
      <c r="AA27" s="227"/>
      <c r="AB27" s="55" t="s">
        <v>162</v>
      </c>
      <c r="AC27" s="55" t="s">
        <v>265</v>
      </c>
      <c r="AD27" s="55"/>
      <c r="AE27" s="55"/>
      <c r="AF27" s="55">
        <v>0</v>
      </c>
      <c r="AG27" s="55">
        <v>0</v>
      </c>
      <c r="AH27" s="55"/>
      <c r="AI27" s="55">
        <v>500</v>
      </c>
      <c r="AJ27" s="55">
        <v>0</v>
      </c>
      <c r="AK27" s="55">
        <v>1000</v>
      </c>
      <c r="AL27" s="55">
        <v>0</v>
      </c>
      <c r="AM27" s="55"/>
      <c r="AN27" s="55"/>
      <c r="AO27" s="55"/>
      <c r="AP27" s="199">
        <v>0</v>
      </c>
      <c r="AS27" s="96"/>
      <c r="AU27" s="179"/>
      <c r="AV27" s="55"/>
      <c r="AW27" s="227"/>
      <c r="AX27" s="55"/>
      <c r="AY27" s="55"/>
      <c r="AZ27" s="55"/>
      <c r="BA27" s="55"/>
      <c r="BB27" s="55"/>
      <c r="BC27" s="55"/>
      <c r="BD27" s="55"/>
      <c r="BE27" s="55"/>
      <c r="BF27" s="55"/>
      <c r="BG27" s="55"/>
      <c r="BH27" s="55"/>
      <c r="BI27" s="55"/>
      <c r="BJ27" s="55"/>
      <c r="BK27" s="55"/>
      <c r="BL27" s="199"/>
      <c r="BO27" s="96"/>
      <c r="BQ27" s="179" t="s">
        <v>38</v>
      </c>
      <c r="BR27" s="55">
        <v>0</v>
      </c>
      <c r="BS27" s="227">
        <v>1</v>
      </c>
      <c r="BT27" s="55" t="s">
        <v>31</v>
      </c>
      <c r="BU27" s="55" t="s">
        <v>266</v>
      </c>
      <c r="BV27" s="55"/>
      <c r="BW27" s="55"/>
      <c r="BX27" s="55">
        <v>0</v>
      </c>
      <c r="BY27" s="55">
        <v>850</v>
      </c>
      <c r="BZ27" s="55"/>
      <c r="CA27" s="55">
        <v>500</v>
      </c>
      <c r="CB27" s="55">
        <v>0</v>
      </c>
      <c r="CC27" s="55">
        <v>1000</v>
      </c>
      <c r="CD27" s="55">
        <v>0</v>
      </c>
      <c r="CE27" s="55"/>
      <c r="CF27" s="55"/>
      <c r="CG27" s="55"/>
      <c r="CH27" s="199">
        <v>850</v>
      </c>
      <c r="CK27" s="96"/>
      <c r="CM27" s="179"/>
      <c r="CN27" s="55"/>
      <c r="CO27" s="227">
        <v>1</v>
      </c>
      <c r="CP27" s="55" t="s">
        <v>1280</v>
      </c>
      <c r="CQ27" s="55" t="s">
        <v>1263</v>
      </c>
      <c r="CR27" s="55"/>
      <c r="CS27" s="55"/>
      <c r="CT27" s="55">
        <v>0</v>
      </c>
      <c r="CU27" s="55">
        <v>1690</v>
      </c>
      <c r="CV27" s="55"/>
      <c r="CW27" s="55">
        <v>500</v>
      </c>
      <c r="CX27" s="55">
        <v>0</v>
      </c>
      <c r="CY27" s="55">
        <v>1000</v>
      </c>
      <c r="CZ27" s="55">
        <v>0</v>
      </c>
      <c r="DA27" s="55"/>
      <c r="DB27" s="55"/>
      <c r="DC27" s="55"/>
      <c r="DD27" s="199">
        <v>1690</v>
      </c>
      <c r="DG27" s="96"/>
      <c r="DI27" s="179"/>
      <c r="DJ27" s="55"/>
      <c r="DK27" s="227">
        <v>1</v>
      </c>
      <c r="DL27" s="55" t="s">
        <v>819</v>
      </c>
      <c r="DM27" s="55" t="s">
        <v>833</v>
      </c>
      <c r="DN27" s="55" t="s">
        <v>1264</v>
      </c>
      <c r="DO27" s="55"/>
      <c r="DP27" s="55">
        <v>0</v>
      </c>
      <c r="DQ27" s="55">
        <v>36126</v>
      </c>
      <c r="DR27" s="55"/>
      <c r="DS27" s="55">
        <v>500</v>
      </c>
      <c r="DT27" s="55">
        <v>0</v>
      </c>
      <c r="DU27" s="55">
        <v>1000</v>
      </c>
      <c r="DV27" s="55">
        <v>0</v>
      </c>
      <c r="DW27" s="55"/>
      <c r="DX27" s="55"/>
      <c r="DY27" s="55"/>
      <c r="DZ27" s="199">
        <v>36126</v>
      </c>
    </row>
    <row r="28" spans="2:130" x14ac:dyDescent="0.25">
      <c r="B28" s="164"/>
      <c r="C28" s="178"/>
      <c r="D28" s="170"/>
      <c r="E28" s="170"/>
      <c r="F28" s="170"/>
      <c r="G28" s="170"/>
      <c r="H28" s="170"/>
      <c r="I28" s="191"/>
      <c r="J28" s="170"/>
      <c r="K28" s="170"/>
      <c r="L28" s="170"/>
      <c r="M28" s="170"/>
      <c r="N28" s="170"/>
      <c r="O28" s="170"/>
      <c r="P28" s="170"/>
      <c r="Q28" s="170"/>
      <c r="R28" s="170"/>
      <c r="S28" s="450"/>
      <c r="T28" s="200"/>
      <c r="U28" s="165"/>
      <c r="V28" s="1"/>
      <c r="W28" s="96"/>
      <c r="Y28" s="178" t="s">
        <v>440</v>
      </c>
      <c r="Z28" s="170" t="s">
        <v>800</v>
      </c>
      <c r="AA28" s="170"/>
      <c r="AB28" s="170" t="s">
        <v>160</v>
      </c>
      <c r="AC28" s="170" t="s">
        <v>265</v>
      </c>
      <c r="AD28" s="170"/>
      <c r="AE28" s="191" t="s">
        <v>667</v>
      </c>
      <c r="AF28" s="170">
        <v>0</v>
      </c>
      <c r="AG28" s="170">
        <v>0</v>
      </c>
      <c r="AH28" s="170"/>
      <c r="AI28" s="170">
        <v>500</v>
      </c>
      <c r="AJ28" s="170">
        <v>0</v>
      </c>
      <c r="AK28" s="170">
        <v>1000</v>
      </c>
      <c r="AL28" s="170">
        <v>0</v>
      </c>
      <c r="AM28" s="170"/>
      <c r="AN28" s="170"/>
      <c r="AO28" s="170"/>
      <c r="AP28" s="200">
        <v>0</v>
      </c>
      <c r="AS28" s="96"/>
      <c r="AU28" s="178"/>
      <c r="AV28" s="170"/>
      <c r="AW28" s="170"/>
      <c r="AX28" s="170"/>
      <c r="AY28" s="170"/>
      <c r="AZ28" s="170"/>
      <c r="BA28" s="191"/>
      <c r="BB28" s="170"/>
      <c r="BC28" s="170"/>
      <c r="BD28" s="170"/>
      <c r="BE28" s="170"/>
      <c r="BF28" s="170"/>
      <c r="BG28" s="170"/>
      <c r="BH28" s="170"/>
      <c r="BI28" s="170"/>
      <c r="BJ28" s="170"/>
      <c r="BK28" s="170"/>
      <c r="BL28" s="200"/>
      <c r="BO28" s="96"/>
      <c r="BQ28" s="178" t="s">
        <v>38</v>
      </c>
      <c r="BR28" s="170" t="s">
        <v>319</v>
      </c>
      <c r="BS28" s="170">
        <v>1</v>
      </c>
      <c r="BT28" s="170" t="s">
        <v>671</v>
      </c>
      <c r="BU28" s="170" t="s">
        <v>266</v>
      </c>
      <c r="BV28" s="170"/>
      <c r="BW28" s="191" t="s">
        <v>667</v>
      </c>
      <c r="BX28" s="170">
        <v>0</v>
      </c>
      <c r="BY28" s="170">
        <v>380</v>
      </c>
      <c r="BZ28" s="170"/>
      <c r="CA28" s="170">
        <v>500</v>
      </c>
      <c r="CB28" s="170">
        <v>0</v>
      </c>
      <c r="CC28" s="170">
        <v>1000</v>
      </c>
      <c r="CD28" s="170">
        <v>0</v>
      </c>
      <c r="CE28" s="170"/>
      <c r="CF28" s="170"/>
      <c r="CG28" s="170"/>
      <c r="CH28" s="200">
        <v>380</v>
      </c>
      <c r="CK28" s="96"/>
      <c r="CM28" s="178"/>
      <c r="CN28" s="170"/>
      <c r="CO28" s="170">
        <v>1</v>
      </c>
      <c r="CP28" s="170" t="s">
        <v>1281</v>
      </c>
      <c r="CQ28" s="170" t="s">
        <v>1263</v>
      </c>
      <c r="CR28" s="170"/>
      <c r="CS28" s="191" t="s">
        <v>667</v>
      </c>
      <c r="CT28" s="170">
        <v>0</v>
      </c>
      <c r="CU28" s="170">
        <v>1700</v>
      </c>
      <c r="CV28" s="170"/>
      <c r="CW28" s="170">
        <v>500</v>
      </c>
      <c r="CX28" s="170">
        <v>0</v>
      </c>
      <c r="CY28" s="170">
        <v>1000</v>
      </c>
      <c r="CZ28" s="170">
        <v>0</v>
      </c>
      <c r="DA28" s="170"/>
      <c r="DB28" s="170"/>
      <c r="DC28" s="170"/>
      <c r="DD28" s="200">
        <v>1700</v>
      </c>
      <c r="DG28" s="96"/>
      <c r="DI28" s="178"/>
      <c r="DJ28" s="170"/>
      <c r="DK28" s="170">
        <v>1</v>
      </c>
      <c r="DL28" s="170" t="s">
        <v>1346</v>
      </c>
      <c r="DM28" s="170" t="s">
        <v>833</v>
      </c>
      <c r="DN28" s="170" t="s">
        <v>1264</v>
      </c>
      <c r="DO28" s="191" t="s">
        <v>667</v>
      </c>
      <c r="DP28" s="170">
        <v>0</v>
      </c>
      <c r="DQ28" s="170">
        <v>24890</v>
      </c>
      <c r="DR28" s="170"/>
      <c r="DS28" s="170">
        <v>500</v>
      </c>
      <c r="DT28" s="170">
        <v>0</v>
      </c>
      <c r="DU28" s="170">
        <v>1000</v>
      </c>
      <c r="DV28" s="170">
        <v>0</v>
      </c>
      <c r="DW28" s="170"/>
      <c r="DX28" s="170"/>
      <c r="DY28" s="170"/>
      <c r="DZ28" s="200">
        <v>24890</v>
      </c>
    </row>
    <row r="29" spans="2:130" x14ac:dyDescent="0.25">
      <c r="B29" s="164"/>
      <c r="C29" s="179"/>
      <c r="D29" s="55"/>
      <c r="E29" s="227"/>
      <c r="F29" s="55"/>
      <c r="G29" s="55"/>
      <c r="H29" s="55"/>
      <c r="I29" s="55"/>
      <c r="J29" s="55"/>
      <c r="K29" s="55"/>
      <c r="L29" s="55"/>
      <c r="M29" s="55"/>
      <c r="N29" s="55"/>
      <c r="O29" s="55"/>
      <c r="P29" s="55"/>
      <c r="Q29" s="55"/>
      <c r="R29" s="55"/>
      <c r="S29" s="57"/>
      <c r="T29" s="199"/>
      <c r="U29" s="165"/>
      <c r="V29" s="1"/>
      <c r="W29" s="96"/>
      <c r="Y29" s="179" t="s">
        <v>440</v>
      </c>
      <c r="Z29" s="55" t="s">
        <v>801</v>
      </c>
      <c r="AA29" s="227"/>
      <c r="AB29" s="55" t="s">
        <v>257</v>
      </c>
      <c r="AC29" s="55" t="s">
        <v>265</v>
      </c>
      <c r="AD29" s="55"/>
      <c r="AE29" s="55"/>
      <c r="AF29" s="55">
        <v>0</v>
      </c>
      <c r="AG29" s="55">
        <v>0</v>
      </c>
      <c r="AH29" s="55"/>
      <c r="AI29" s="55">
        <v>500</v>
      </c>
      <c r="AJ29" s="55">
        <v>0</v>
      </c>
      <c r="AK29" s="55">
        <v>1000</v>
      </c>
      <c r="AL29" s="55">
        <v>0</v>
      </c>
      <c r="AM29" s="55"/>
      <c r="AN29" s="55"/>
      <c r="AO29" s="55"/>
      <c r="AP29" s="199">
        <v>0</v>
      </c>
      <c r="AS29" s="96"/>
      <c r="AU29" s="179"/>
      <c r="AV29" s="55"/>
      <c r="AW29" s="227"/>
      <c r="AX29" s="55"/>
      <c r="AY29" s="55"/>
      <c r="AZ29" s="55"/>
      <c r="BA29" s="55"/>
      <c r="BB29" s="55"/>
      <c r="BC29" s="55"/>
      <c r="BD29" s="55"/>
      <c r="BE29" s="55"/>
      <c r="BF29" s="55"/>
      <c r="BG29" s="55"/>
      <c r="BH29" s="55"/>
      <c r="BI29" s="55"/>
      <c r="BJ29" s="55"/>
      <c r="BK29" s="55"/>
      <c r="BL29" s="199"/>
      <c r="BO29" s="96"/>
      <c r="BQ29" s="179" t="s">
        <v>39</v>
      </c>
      <c r="BR29" s="55">
        <v>0</v>
      </c>
      <c r="BS29" s="227">
        <v>1</v>
      </c>
      <c r="BT29" s="55" t="s">
        <v>32</v>
      </c>
      <c r="BU29" s="55" t="s">
        <v>266</v>
      </c>
      <c r="BV29" s="55"/>
      <c r="BW29" s="55"/>
      <c r="BX29" s="55">
        <v>0</v>
      </c>
      <c r="BY29" s="55">
        <v>220</v>
      </c>
      <c r="BZ29" s="55"/>
      <c r="CA29" s="55">
        <v>500</v>
      </c>
      <c r="CB29" s="55">
        <v>0</v>
      </c>
      <c r="CC29" s="55">
        <v>1000</v>
      </c>
      <c r="CD29" s="55">
        <v>0</v>
      </c>
      <c r="CE29" s="55"/>
      <c r="CF29" s="55"/>
      <c r="CG29" s="55"/>
      <c r="CH29" s="199">
        <v>220</v>
      </c>
      <c r="CK29" s="96"/>
      <c r="CM29" s="179"/>
      <c r="CN29" s="55"/>
      <c r="CO29" s="227">
        <v>1</v>
      </c>
      <c r="CP29" s="55" t="s">
        <v>1282</v>
      </c>
      <c r="CQ29" s="55" t="s">
        <v>1263</v>
      </c>
      <c r="CR29" s="55"/>
      <c r="CS29" s="55"/>
      <c r="CT29" s="55">
        <v>0</v>
      </c>
      <c r="CU29" s="55">
        <v>1700</v>
      </c>
      <c r="CV29" s="55"/>
      <c r="CW29" s="55">
        <v>500</v>
      </c>
      <c r="CX29" s="55">
        <v>0</v>
      </c>
      <c r="CY29" s="55">
        <v>1000</v>
      </c>
      <c r="CZ29" s="55">
        <v>0</v>
      </c>
      <c r="DA29" s="55"/>
      <c r="DB29" s="55"/>
      <c r="DC29" s="55"/>
      <c r="DD29" s="199">
        <v>1700</v>
      </c>
      <c r="DG29" s="96"/>
      <c r="DI29" s="179"/>
      <c r="DJ29" s="55"/>
      <c r="DK29" s="227">
        <v>1</v>
      </c>
      <c r="DL29" s="55" t="s">
        <v>1347</v>
      </c>
      <c r="DM29" s="55" t="s">
        <v>833</v>
      </c>
      <c r="DN29" s="55" t="s">
        <v>1264</v>
      </c>
      <c r="DO29" s="55"/>
      <c r="DP29" s="55">
        <v>0</v>
      </c>
      <c r="DQ29" s="55">
        <v>16711</v>
      </c>
      <c r="DR29" s="55"/>
      <c r="DS29" s="55">
        <v>500</v>
      </c>
      <c r="DT29" s="55">
        <v>0</v>
      </c>
      <c r="DU29" s="55">
        <v>1000</v>
      </c>
      <c r="DV29" s="55">
        <v>0</v>
      </c>
      <c r="DW29" s="55"/>
      <c r="DX29" s="55"/>
      <c r="DY29" s="55"/>
      <c r="DZ29" s="199">
        <v>16711</v>
      </c>
    </row>
    <row r="30" spans="2:130" x14ac:dyDescent="0.25">
      <c r="B30" s="164"/>
      <c r="C30" s="178"/>
      <c r="D30" s="170"/>
      <c r="E30" s="170"/>
      <c r="F30" s="170"/>
      <c r="G30" s="170"/>
      <c r="H30" s="170"/>
      <c r="I30" s="191"/>
      <c r="J30" s="170"/>
      <c r="K30" s="170"/>
      <c r="L30" s="170"/>
      <c r="M30" s="170"/>
      <c r="N30" s="170"/>
      <c r="O30" s="170"/>
      <c r="P30" s="170"/>
      <c r="Q30" s="170"/>
      <c r="R30" s="170"/>
      <c r="S30" s="450"/>
      <c r="T30" s="200"/>
      <c r="U30" s="165"/>
      <c r="V30" s="1"/>
      <c r="W30" s="96"/>
      <c r="Y30" s="178" t="s">
        <v>440</v>
      </c>
      <c r="Z30" s="170" t="s">
        <v>802</v>
      </c>
      <c r="AA30" s="170"/>
      <c r="AB30" s="170" t="s">
        <v>29</v>
      </c>
      <c r="AC30" s="170" t="s">
        <v>265</v>
      </c>
      <c r="AD30" s="170"/>
      <c r="AE30" s="191" t="s">
        <v>667</v>
      </c>
      <c r="AF30" s="170">
        <v>0</v>
      </c>
      <c r="AG30" s="170">
        <v>0</v>
      </c>
      <c r="AH30" s="170"/>
      <c r="AI30" s="170">
        <v>500</v>
      </c>
      <c r="AJ30" s="170">
        <v>0</v>
      </c>
      <c r="AK30" s="170">
        <v>1000</v>
      </c>
      <c r="AL30" s="170">
        <v>0</v>
      </c>
      <c r="AM30" s="170"/>
      <c r="AN30" s="170"/>
      <c r="AO30" s="170"/>
      <c r="AP30" s="200">
        <v>0</v>
      </c>
      <c r="AS30" s="96"/>
      <c r="AU30" s="178"/>
      <c r="AV30" s="170"/>
      <c r="AW30" s="170"/>
      <c r="AX30" s="170"/>
      <c r="AY30" s="170"/>
      <c r="AZ30" s="170"/>
      <c r="BA30" s="191"/>
      <c r="BB30" s="170"/>
      <c r="BC30" s="170"/>
      <c r="BD30" s="170"/>
      <c r="BE30" s="170"/>
      <c r="BF30" s="170"/>
      <c r="BG30" s="170"/>
      <c r="BH30" s="170"/>
      <c r="BI30" s="170"/>
      <c r="BJ30" s="170"/>
      <c r="BK30" s="170"/>
      <c r="BL30" s="200"/>
      <c r="BO30" s="96"/>
      <c r="BQ30" s="178" t="s">
        <v>42</v>
      </c>
      <c r="BR30" s="170">
        <v>0</v>
      </c>
      <c r="BS30" s="170">
        <v>1</v>
      </c>
      <c r="BT30" s="170" t="s">
        <v>33</v>
      </c>
      <c r="BU30" s="170" t="s">
        <v>266</v>
      </c>
      <c r="BV30" s="170"/>
      <c r="BW30" s="191" t="s">
        <v>667</v>
      </c>
      <c r="BX30" s="170">
        <v>0</v>
      </c>
      <c r="BY30" s="170">
        <v>220</v>
      </c>
      <c r="BZ30" s="170"/>
      <c r="CA30" s="170">
        <v>500</v>
      </c>
      <c r="CB30" s="170">
        <v>0</v>
      </c>
      <c r="CC30" s="170">
        <v>1000</v>
      </c>
      <c r="CD30" s="170">
        <v>0</v>
      </c>
      <c r="CE30" s="170"/>
      <c r="CF30" s="170"/>
      <c r="CG30" s="170"/>
      <c r="CH30" s="200">
        <v>220</v>
      </c>
      <c r="CK30" s="96"/>
      <c r="CM30" s="178"/>
      <c r="CN30" s="170"/>
      <c r="CO30" s="170">
        <v>1</v>
      </c>
      <c r="CP30" s="170" t="s">
        <v>1283</v>
      </c>
      <c r="CQ30" s="170" t="s">
        <v>1263</v>
      </c>
      <c r="CR30" s="170"/>
      <c r="CS30" s="191" t="s">
        <v>667</v>
      </c>
      <c r="CT30" s="170">
        <v>0</v>
      </c>
      <c r="CU30" s="170">
        <v>2200</v>
      </c>
      <c r="CV30" s="170"/>
      <c r="CW30" s="170">
        <v>500</v>
      </c>
      <c r="CX30" s="170">
        <v>0</v>
      </c>
      <c r="CY30" s="170">
        <v>1000</v>
      </c>
      <c r="CZ30" s="170">
        <v>0</v>
      </c>
      <c r="DA30" s="170"/>
      <c r="DB30" s="170"/>
      <c r="DC30" s="170"/>
      <c r="DD30" s="200">
        <v>2200</v>
      </c>
      <c r="DG30" s="96"/>
      <c r="DI30" s="178"/>
      <c r="DJ30" s="170"/>
      <c r="DK30" s="170">
        <v>1</v>
      </c>
      <c r="DL30" s="170" t="s">
        <v>1348</v>
      </c>
      <c r="DM30" s="170" t="s">
        <v>833</v>
      </c>
      <c r="DN30" s="170" t="s">
        <v>1264</v>
      </c>
      <c r="DO30" s="191" t="s">
        <v>667</v>
      </c>
      <c r="DP30" s="170">
        <v>0</v>
      </c>
      <c r="DQ30" s="170">
        <v>13489</v>
      </c>
      <c r="DR30" s="170"/>
      <c r="DS30" s="170">
        <v>500</v>
      </c>
      <c r="DT30" s="170">
        <v>0</v>
      </c>
      <c r="DU30" s="170">
        <v>1000</v>
      </c>
      <c r="DV30" s="170">
        <v>0</v>
      </c>
      <c r="DW30" s="170"/>
      <c r="DX30" s="170"/>
      <c r="DY30" s="170"/>
      <c r="DZ30" s="200">
        <v>13489</v>
      </c>
    </row>
    <row r="31" spans="2:130" x14ac:dyDescent="0.25">
      <c r="B31" s="164"/>
      <c r="C31" s="179"/>
      <c r="D31" s="55"/>
      <c r="E31" s="227"/>
      <c r="F31" s="55"/>
      <c r="G31" s="55"/>
      <c r="H31" s="55"/>
      <c r="I31" s="55"/>
      <c r="J31" s="55"/>
      <c r="K31" s="55"/>
      <c r="L31" s="55"/>
      <c r="M31" s="55"/>
      <c r="N31" s="55"/>
      <c r="O31" s="55"/>
      <c r="P31" s="55"/>
      <c r="Q31" s="55"/>
      <c r="R31" s="55"/>
      <c r="S31" s="57"/>
      <c r="T31" s="199"/>
      <c r="U31" s="165"/>
      <c r="V31" s="1"/>
      <c r="W31" s="96"/>
      <c r="Y31" s="179" t="s">
        <v>440</v>
      </c>
      <c r="Z31" s="55" t="s">
        <v>803</v>
      </c>
      <c r="AA31" s="227"/>
      <c r="AB31" s="55" t="s">
        <v>258</v>
      </c>
      <c r="AC31" s="55" t="s">
        <v>265</v>
      </c>
      <c r="AD31" s="55"/>
      <c r="AE31" s="55"/>
      <c r="AF31" s="55">
        <v>0</v>
      </c>
      <c r="AG31" s="55">
        <v>0</v>
      </c>
      <c r="AH31" s="55"/>
      <c r="AI31" s="55">
        <v>500</v>
      </c>
      <c r="AJ31" s="55">
        <v>0</v>
      </c>
      <c r="AK31" s="55">
        <v>1000</v>
      </c>
      <c r="AL31" s="55">
        <v>0</v>
      </c>
      <c r="AM31" s="55"/>
      <c r="AN31" s="55"/>
      <c r="AO31" s="55"/>
      <c r="AP31" s="199">
        <v>0</v>
      </c>
      <c r="AS31" s="96"/>
      <c r="AU31" s="179"/>
      <c r="AV31" s="55"/>
      <c r="AW31" s="227"/>
      <c r="AX31" s="55"/>
      <c r="AY31" s="55"/>
      <c r="AZ31" s="55"/>
      <c r="BA31" s="55"/>
      <c r="BB31" s="55"/>
      <c r="BC31" s="55"/>
      <c r="BD31" s="55"/>
      <c r="BE31" s="55"/>
      <c r="BF31" s="55"/>
      <c r="BG31" s="55"/>
      <c r="BH31" s="55"/>
      <c r="BI31" s="55"/>
      <c r="BJ31" s="55"/>
      <c r="BK31" s="55"/>
      <c r="BL31" s="199"/>
      <c r="BO31" s="96"/>
      <c r="BQ31" s="179" t="s">
        <v>43</v>
      </c>
      <c r="BR31" s="55">
        <v>0</v>
      </c>
      <c r="BS31" s="227">
        <v>1</v>
      </c>
      <c r="BT31" s="55" t="s">
        <v>34</v>
      </c>
      <c r="BU31" s="55" t="s">
        <v>266</v>
      </c>
      <c r="BV31" s="55"/>
      <c r="BW31" s="55"/>
      <c r="BX31" s="55">
        <v>0</v>
      </c>
      <c r="BY31" s="55">
        <v>350</v>
      </c>
      <c r="BZ31" s="55"/>
      <c r="CA31" s="55">
        <v>500</v>
      </c>
      <c r="CB31" s="55">
        <v>0</v>
      </c>
      <c r="CC31" s="55">
        <v>1000</v>
      </c>
      <c r="CD31" s="55">
        <v>0</v>
      </c>
      <c r="CE31" s="55"/>
      <c r="CF31" s="55"/>
      <c r="CG31" s="55"/>
      <c r="CH31" s="199">
        <v>350</v>
      </c>
      <c r="CK31" s="96"/>
      <c r="CM31" s="179"/>
      <c r="CN31" s="55"/>
      <c r="CO31" s="227">
        <v>1</v>
      </c>
      <c r="CP31" s="55" t="s">
        <v>1284</v>
      </c>
      <c r="CQ31" s="55" t="s">
        <v>1263</v>
      </c>
      <c r="CR31" s="55"/>
      <c r="CS31" s="55"/>
      <c r="CT31" s="55">
        <v>0</v>
      </c>
      <c r="CU31" s="55">
        <v>1500</v>
      </c>
      <c r="CV31" s="55"/>
      <c r="CW31" s="55">
        <v>500</v>
      </c>
      <c r="CX31" s="55">
        <v>0</v>
      </c>
      <c r="CY31" s="55">
        <v>1000</v>
      </c>
      <c r="CZ31" s="55">
        <v>0</v>
      </c>
      <c r="DA31" s="55"/>
      <c r="DB31" s="55"/>
      <c r="DC31" s="55"/>
      <c r="DD31" s="199">
        <v>1500</v>
      </c>
      <c r="DG31" s="96"/>
      <c r="DI31" s="179"/>
      <c r="DJ31" s="55"/>
      <c r="DK31" s="227">
        <v>1</v>
      </c>
      <c r="DL31" s="55" t="s">
        <v>1349</v>
      </c>
      <c r="DM31" s="55" t="s">
        <v>833</v>
      </c>
      <c r="DN31" s="55" t="s">
        <v>1264</v>
      </c>
      <c r="DO31" s="55"/>
      <c r="DP31" s="55">
        <v>0</v>
      </c>
      <c r="DQ31" s="55">
        <v>54773</v>
      </c>
      <c r="DR31" s="55"/>
      <c r="DS31" s="55">
        <v>500</v>
      </c>
      <c r="DT31" s="55">
        <v>0</v>
      </c>
      <c r="DU31" s="55">
        <v>1000</v>
      </c>
      <c r="DV31" s="55">
        <v>0</v>
      </c>
      <c r="DW31" s="55"/>
      <c r="DX31" s="55"/>
      <c r="DY31" s="55"/>
      <c r="DZ31" s="199">
        <v>54773</v>
      </c>
    </row>
    <row r="32" spans="2:130" x14ac:dyDescent="0.25">
      <c r="B32" s="164"/>
      <c r="C32" s="178"/>
      <c r="D32" s="170"/>
      <c r="E32" s="170"/>
      <c r="F32" s="170"/>
      <c r="G32" s="170"/>
      <c r="H32" s="170"/>
      <c r="I32" s="191"/>
      <c r="J32" s="170"/>
      <c r="K32" s="170"/>
      <c r="L32" s="170"/>
      <c r="M32" s="170"/>
      <c r="N32" s="170"/>
      <c r="O32" s="170"/>
      <c r="P32" s="170"/>
      <c r="Q32" s="170"/>
      <c r="R32" s="170"/>
      <c r="S32" s="450"/>
      <c r="T32" s="200"/>
      <c r="U32" s="165"/>
      <c r="V32" s="1"/>
      <c r="W32" s="96"/>
      <c r="Y32" s="178" t="s">
        <v>440</v>
      </c>
      <c r="Z32" s="170" t="s">
        <v>804</v>
      </c>
      <c r="AA32" s="170"/>
      <c r="AB32" s="170" t="s">
        <v>259</v>
      </c>
      <c r="AC32" s="170" t="s">
        <v>265</v>
      </c>
      <c r="AD32" s="170"/>
      <c r="AE32" s="191" t="s">
        <v>667</v>
      </c>
      <c r="AF32" s="170">
        <v>0</v>
      </c>
      <c r="AG32" s="170">
        <v>0</v>
      </c>
      <c r="AH32" s="170"/>
      <c r="AI32" s="170">
        <v>500</v>
      </c>
      <c r="AJ32" s="170">
        <v>0</v>
      </c>
      <c r="AK32" s="170">
        <v>1000</v>
      </c>
      <c r="AL32" s="170">
        <v>0</v>
      </c>
      <c r="AM32" s="170"/>
      <c r="AN32" s="170"/>
      <c r="AO32" s="170"/>
      <c r="AP32" s="200">
        <v>0</v>
      </c>
      <c r="AS32" s="96"/>
      <c r="AU32" s="178"/>
      <c r="AV32" s="170"/>
      <c r="AW32" s="170"/>
      <c r="AX32" s="170"/>
      <c r="AY32" s="170"/>
      <c r="AZ32" s="170"/>
      <c r="BA32" s="191"/>
      <c r="BB32" s="170"/>
      <c r="BC32" s="170"/>
      <c r="BD32" s="170"/>
      <c r="BE32" s="170"/>
      <c r="BF32" s="170"/>
      <c r="BG32" s="170"/>
      <c r="BH32" s="170"/>
      <c r="BI32" s="170"/>
      <c r="BJ32" s="170"/>
      <c r="BK32" s="170"/>
      <c r="BL32" s="200"/>
      <c r="BO32" s="96"/>
      <c r="BQ32" s="178"/>
      <c r="BR32" s="170"/>
      <c r="BS32" s="170"/>
      <c r="BT32" s="170"/>
      <c r="BU32" s="170"/>
      <c r="BV32" s="170"/>
      <c r="BW32" s="191"/>
      <c r="BX32" s="170"/>
      <c r="BY32" s="170"/>
      <c r="BZ32" s="170"/>
      <c r="CA32" s="170"/>
      <c r="CB32" s="170"/>
      <c r="CC32" s="170"/>
      <c r="CD32" s="170"/>
      <c r="CE32" s="170"/>
      <c r="CF32" s="170"/>
      <c r="CG32" s="170"/>
      <c r="CH32" s="200"/>
      <c r="CK32" s="96"/>
      <c r="CM32" s="178"/>
      <c r="CN32" s="170"/>
      <c r="CO32" s="170">
        <v>1</v>
      </c>
      <c r="CP32" s="170" t="s">
        <v>1285</v>
      </c>
      <c r="CQ32" s="170" t="s">
        <v>1263</v>
      </c>
      <c r="CR32" s="170"/>
      <c r="CS32" s="191" t="s">
        <v>667</v>
      </c>
      <c r="CT32" s="170">
        <v>0</v>
      </c>
      <c r="CU32" s="170">
        <v>4000</v>
      </c>
      <c r="CV32" s="170"/>
      <c r="CW32" s="170">
        <v>500</v>
      </c>
      <c r="CX32" s="170">
        <v>0</v>
      </c>
      <c r="CY32" s="170">
        <v>1000</v>
      </c>
      <c r="CZ32" s="170">
        <v>0</v>
      </c>
      <c r="DA32" s="170"/>
      <c r="DB32" s="170"/>
      <c r="DC32" s="170"/>
      <c r="DD32" s="200">
        <v>4000</v>
      </c>
      <c r="DG32" s="96"/>
      <c r="DI32" s="178"/>
      <c r="DJ32" s="170"/>
      <c r="DK32" s="170">
        <v>1</v>
      </c>
      <c r="DL32" s="170" t="s">
        <v>1350</v>
      </c>
      <c r="DM32" s="170" t="s">
        <v>833</v>
      </c>
      <c r="DN32" s="170" t="s">
        <v>1264</v>
      </c>
      <c r="DO32" s="191" t="s">
        <v>667</v>
      </c>
      <c r="DP32" s="170">
        <v>0</v>
      </c>
      <c r="DQ32" s="170">
        <v>76914</v>
      </c>
      <c r="DR32" s="170"/>
      <c r="DS32" s="170">
        <v>500</v>
      </c>
      <c r="DT32" s="170">
        <v>0</v>
      </c>
      <c r="DU32" s="170">
        <v>1000</v>
      </c>
      <c r="DV32" s="170">
        <v>0</v>
      </c>
      <c r="DW32" s="170"/>
      <c r="DX32" s="170"/>
      <c r="DY32" s="170"/>
      <c r="DZ32" s="200">
        <v>76914</v>
      </c>
    </row>
    <row r="33" spans="2:130" x14ac:dyDescent="0.25">
      <c r="B33" s="164"/>
      <c r="C33" s="179"/>
      <c r="D33" s="55"/>
      <c r="E33" s="227"/>
      <c r="F33" s="55"/>
      <c r="G33" s="55"/>
      <c r="H33" s="55"/>
      <c r="I33" s="55"/>
      <c r="J33" s="55"/>
      <c r="K33" s="55"/>
      <c r="L33" s="55"/>
      <c r="M33" s="55"/>
      <c r="N33" s="55"/>
      <c r="O33" s="55"/>
      <c r="P33" s="55"/>
      <c r="Q33" s="55"/>
      <c r="R33" s="55"/>
      <c r="S33" s="57"/>
      <c r="T33" s="199"/>
      <c r="U33" s="165"/>
      <c r="V33" s="1"/>
      <c r="W33" s="96"/>
      <c r="Y33" s="179" t="s">
        <v>440</v>
      </c>
      <c r="Z33" s="55" t="s">
        <v>805</v>
      </c>
      <c r="AA33" s="227"/>
      <c r="AB33" s="55" t="s">
        <v>260</v>
      </c>
      <c r="AC33" s="55" t="s">
        <v>265</v>
      </c>
      <c r="AD33" s="55"/>
      <c r="AE33" s="55"/>
      <c r="AF33" s="55">
        <v>0</v>
      </c>
      <c r="AG33" s="55">
        <v>0</v>
      </c>
      <c r="AH33" s="55"/>
      <c r="AI33" s="55">
        <v>500</v>
      </c>
      <c r="AJ33" s="55">
        <v>0</v>
      </c>
      <c r="AK33" s="55">
        <v>1000</v>
      </c>
      <c r="AL33" s="55">
        <v>0</v>
      </c>
      <c r="AM33" s="55"/>
      <c r="AN33" s="55"/>
      <c r="AO33" s="55"/>
      <c r="AP33" s="199">
        <v>0</v>
      </c>
      <c r="AS33" s="96"/>
      <c r="AU33" s="179"/>
      <c r="AV33" s="55"/>
      <c r="AW33" s="227"/>
      <c r="AX33" s="55"/>
      <c r="AY33" s="55"/>
      <c r="AZ33" s="55"/>
      <c r="BA33" s="55"/>
      <c r="BB33" s="55"/>
      <c r="BC33" s="55"/>
      <c r="BD33" s="55"/>
      <c r="BE33" s="55"/>
      <c r="BF33" s="55"/>
      <c r="BG33" s="55"/>
      <c r="BH33" s="55"/>
      <c r="BI33" s="55"/>
      <c r="BJ33" s="55"/>
      <c r="BK33" s="55"/>
      <c r="BL33" s="199"/>
      <c r="BO33" s="96"/>
      <c r="BQ33" s="179"/>
      <c r="BR33" s="55"/>
      <c r="BS33" s="227"/>
      <c r="BT33" s="55"/>
      <c r="BU33" s="55"/>
      <c r="BV33" s="55"/>
      <c r="BW33" s="55"/>
      <c r="BX33" s="55"/>
      <c r="BY33" s="55"/>
      <c r="BZ33" s="55"/>
      <c r="CA33" s="55"/>
      <c r="CB33" s="55"/>
      <c r="CC33" s="55"/>
      <c r="CD33" s="55"/>
      <c r="CE33" s="55"/>
      <c r="CF33" s="55"/>
      <c r="CG33" s="55"/>
      <c r="CH33" s="199"/>
      <c r="CK33" s="96"/>
      <c r="CM33" s="179"/>
      <c r="CN33" s="55"/>
      <c r="CO33" s="227">
        <v>1</v>
      </c>
      <c r="CP33" s="55" t="s">
        <v>1286</v>
      </c>
      <c r="CQ33" s="55" t="s">
        <v>1263</v>
      </c>
      <c r="CR33" s="55"/>
      <c r="CS33" s="55"/>
      <c r="CT33" s="55">
        <v>0</v>
      </c>
      <c r="CU33" s="55">
        <v>2000</v>
      </c>
      <c r="CV33" s="55"/>
      <c r="CW33" s="55">
        <v>500</v>
      </c>
      <c r="CX33" s="55">
        <v>0</v>
      </c>
      <c r="CY33" s="55">
        <v>1000</v>
      </c>
      <c r="CZ33" s="55">
        <v>0</v>
      </c>
      <c r="DA33" s="55"/>
      <c r="DB33" s="55"/>
      <c r="DC33" s="55"/>
      <c r="DD33" s="199">
        <v>2000</v>
      </c>
      <c r="DG33" s="96"/>
      <c r="DI33" s="179"/>
      <c r="DJ33" s="55"/>
      <c r="DK33" s="227">
        <v>1</v>
      </c>
      <c r="DL33" s="55" t="s">
        <v>1351</v>
      </c>
      <c r="DM33" s="55" t="s">
        <v>833</v>
      </c>
      <c r="DN33" s="55" t="s">
        <v>1264</v>
      </c>
      <c r="DO33" s="55"/>
      <c r="DP33" s="55">
        <v>0</v>
      </c>
      <c r="DQ33" s="55">
        <v>51584</v>
      </c>
      <c r="DR33" s="55"/>
      <c r="DS33" s="55">
        <v>500</v>
      </c>
      <c r="DT33" s="55">
        <v>0</v>
      </c>
      <c r="DU33" s="55">
        <v>1000</v>
      </c>
      <c r="DV33" s="55">
        <v>0</v>
      </c>
      <c r="DW33" s="55"/>
      <c r="DX33" s="55"/>
      <c r="DY33" s="55"/>
      <c r="DZ33" s="199">
        <v>51584</v>
      </c>
    </row>
    <row r="34" spans="2:130" x14ac:dyDescent="0.25">
      <c r="B34" s="164"/>
      <c r="C34" s="178"/>
      <c r="D34" s="170"/>
      <c r="E34" s="170"/>
      <c r="F34" s="170"/>
      <c r="G34" s="170"/>
      <c r="H34" s="170"/>
      <c r="I34" s="191"/>
      <c r="J34" s="170"/>
      <c r="K34" s="170"/>
      <c r="L34" s="170"/>
      <c r="M34" s="170"/>
      <c r="N34" s="170"/>
      <c r="O34" s="170"/>
      <c r="P34" s="170"/>
      <c r="Q34" s="170"/>
      <c r="R34" s="170"/>
      <c r="S34" s="450"/>
      <c r="T34" s="200"/>
      <c r="U34" s="165"/>
      <c r="V34" s="1"/>
      <c r="W34" s="96"/>
      <c r="Y34" s="178" t="s">
        <v>440</v>
      </c>
      <c r="Z34" s="170" t="s">
        <v>806</v>
      </c>
      <c r="AA34" s="170"/>
      <c r="AB34" s="170" t="s">
        <v>261</v>
      </c>
      <c r="AC34" s="170" t="s">
        <v>265</v>
      </c>
      <c r="AD34" s="170"/>
      <c r="AE34" s="191" t="s">
        <v>667</v>
      </c>
      <c r="AF34" s="170">
        <v>0</v>
      </c>
      <c r="AG34" s="170">
        <v>0</v>
      </c>
      <c r="AH34" s="170"/>
      <c r="AI34" s="170">
        <v>500</v>
      </c>
      <c r="AJ34" s="170">
        <v>0</v>
      </c>
      <c r="AK34" s="170">
        <v>1000</v>
      </c>
      <c r="AL34" s="170">
        <v>0</v>
      </c>
      <c r="AM34" s="170"/>
      <c r="AN34" s="170"/>
      <c r="AO34" s="170"/>
      <c r="AP34" s="200">
        <v>0</v>
      </c>
      <c r="AS34" s="96"/>
      <c r="AU34" s="178"/>
      <c r="AV34" s="170"/>
      <c r="AW34" s="170"/>
      <c r="AX34" s="170"/>
      <c r="AY34" s="170"/>
      <c r="AZ34" s="170"/>
      <c r="BA34" s="191"/>
      <c r="BB34" s="170"/>
      <c r="BC34" s="170"/>
      <c r="BD34" s="170"/>
      <c r="BE34" s="170"/>
      <c r="BF34" s="170"/>
      <c r="BG34" s="170"/>
      <c r="BH34" s="170"/>
      <c r="BI34" s="170"/>
      <c r="BJ34" s="170"/>
      <c r="BK34" s="170"/>
      <c r="BL34" s="200"/>
      <c r="BO34" s="96"/>
      <c r="BQ34" s="178"/>
      <c r="BR34" s="170"/>
      <c r="BS34" s="170"/>
      <c r="BT34" s="170"/>
      <c r="BU34" s="170"/>
      <c r="BV34" s="170"/>
      <c r="BW34" s="191"/>
      <c r="BX34" s="170"/>
      <c r="BY34" s="170"/>
      <c r="BZ34" s="170"/>
      <c r="CA34" s="170"/>
      <c r="CB34" s="170"/>
      <c r="CC34" s="170"/>
      <c r="CD34" s="170"/>
      <c r="CE34" s="170"/>
      <c r="CF34" s="170"/>
      <c r="CG34" s="170"/>
      <c r="CH34" s="200"/>
      <c r="CK34" s="96"/>
      <c r="CM34" s="178"/>
      <c r="CN34" s="170"/>
      <c r="CO34" s="170">
        <v>1</v>
      </c>
      <c r="CP34" s="170" t="s">
        <v>1287</v>
      </c>
      <c r="CQ34" s="170" t="s">
        <v>1263</v>
      </c>
      <c r="CR34" s="170"/>
      <c r="CS34" s="191" t="s">
        <v>667</v>
      </c>
      <c r="CT34" s="170">
        <v>0</v>
      </c>
      <c r="CU34" s="170">
        <v>2500</v>
      </c>
      <c r="CV34" s="170"/>
      <c r="CW34" s="170">
        <v>500</v>
      </c>
      <c r="CX34" s="170">
        <v>0</v>
      </c>
      <c r="CY34" s="170">
        <v>1000</v>
      </c>
      <c r="CZ34" s="170">
        <v>0</v>
      </c>
      <c r="DA34" s="170"/>
      <c r="DB34" s="170"/>
      <c r="DC34" s="170"/>
      <c r="DD34" s="200">
        <v>2500</v>
      </c>
      <c r="DG34" s="96"/>
      <c r="DI34" s="178"/>
      <c r="DJ34" s="170"/>
      <c r="DK34" s="170">
        <v>1</v>
      </c>
      <c r="DL34" s="170" t="s">
        <v>820</v>
      </c>
      <c r="DM34" s="170" t="s">
        <v>833</v>
      </c>
      <c r="DN34" s="170" t="s">
        <v>1264</v>
      </c>
      <c r="DO34" s="191" t="s">
        <v>667</v>
      </c>
      <c r="DP34" s="170">
        <v>0</v>
      </c>
      <c r="DQ34" s="170">
        <v>54138</v>
      </c>
      <c r="DR34" s="170"/>
      <c r="DS34" s="170">
        <v>500</v>
      </c>
      <c r="DT34" s="170">
        <v>0</v>
      </c>
      <c r="DU34" s="170">
        <v>1000</v>
      </c>
      <c r="DV34" s="170">
        <v>0</v>
      </c>
      <c r="DW34" s="170"/>
      <c r="DX34" s="170"/>
      <c r="DY34" s="170"/>
      <c r="DZ34" s="200">
        <v>54138</v>
      </c>
    </row>
    <row r="35" spans="2:130" x14ac:dyDescent="0.25">
      <c r="B35" s="164"/>
      <c r="C35" s="179"/>
      <c r="D35" s="55"/>
      <c r="E35" s="227"/>
      <c r="F35" s="55"/>
      <c r="G35" s="55"/>
      <c r="H35" s="55"/>
      <c r="I35" s="55"/>
      <c r="J35" s="55"/>
      <c r="K35" s="55"/>
      <c r="L35" s="55"/>
      <c r="M35" s="55"/>
      <c r="N35" s="55"/>
      <c r="O35" s="55"/>
      <c r="P35" s="55"/>
      <c r="Q35" s="55"/>
      <c r="R35" s="55"/>
      <c r="S35" s="55"/>
      <c r="T35" s="199"/>
      <c r="U35" s="165"/>
      <c r="V35" s="1"/>
      <c r="W35" s="96"/>
      <c r="Y35" s="179" t="s">
        <v>440</v>
      </c>
      <c r="Z35" s="55" t="s">
        <v>807</v>
      </c>
      <c r="AA35" s="227"/>
      <c r="AB35" s="55" t="s">
        <v>262</v>
      </c>
      <c r="AC35" s="55" t="s">
        <v>265</v>
      </c>
      <c r="AD35" s="55"/>
      <c r="AE35" s="55"/>
      <c r="AF35" s="55">
        <v>0</v>
      </c>
      <c r="AG35" s="55">
        <v>0</v>
      </c>
      <c r="AH35" s="55"/>
      <c r="AI35" s="55">
        <v>500</v>
      </c>
      <c r="AJ35" s="55">
        <v>0</v>
      </c>
      <c r="AK35" s="55">
        <v>1000</v>
      </c>
      <c r="AL35" s="55">
        <v>0</v>
      </c>
      <c r="AM35" s="55"/>
      <c r="AN35" s="55"/>
      <c r="AO35" s="55"/>
      <c r="AP35" s="199">
        <v>0</v>
      </c>
      <c r="AS35" s="96"/>
      <c r="AU35" s="179"/>
      <c r="AV35" s="55"/>
      <c r="AW35" s="227"/>
      <c r="AX35" s="55"/>
      <c r="AY35" s="55"/>
      <c r="AZ35" s="55"/>
      <c r="BA35" s="55"/>
      <c r="BB35" s="55"/>
      <c r="BC35" s="55"/>
      <c r="BD35" s="55"/>
      <c r="BE35" s="55"/>
      <c r="BF35" s="55"/>
      <c r="BG35" s="55"/>
      <c r="BH35" s="55"/>
      <c r="BI35" s="55"/>
      <c r="BJ35" s="55"/>
      <c r="BK35" s="55"/>
      <c r="BL35" s="199"/>
      <c r="BO35" s="96"/>
      <c r="BQ35" s="179"/>
      <c r="BR35" s="55"/>
      <c r="BS35" s="227"/>
      <c r="BT35" s="55"/>
      <c r="BU35" s="55"/>
      <c r="BV35" s="55"/>
      <c r="BW35" s="55"/>
      <c r="BX35" s="55"/>
      <c r="BY35" s="55"/>
      <c r="BZ35" s="55"/>
      <c r="CA35" s="55"/>
      <c r="CB35" s="55"/>
      <c r="CC35" s="55"/>
      <c r="CD35" s="55"/>
      <c r="CE35" s="55"/>
      <c r="CF35" s="55"/>
      <c r="CG35" s="55"/>
      <c r="CH35" s="199"/>
      <c r="CK35" s="96"/>
      <c r="CM35" s="179"/>
      <c r="CN35" s="55"/>
      <c r="CO35" s="227">
        <v>1</v>
      </c>
      <c r="CP35" s="55" t="s">
        <v>1288</v>
      </c>
      <c r="CQ35" s="55" t="s">
        <v>1263</v>
      </c>
      <c r="CR35" s="55"/>
      <c r="CS35" s="55"/>
      <c r="CT35" s="55">
        <v>0</v>
      </c>
      <c r="CU35" s="55">
        <v>3500</v>
      </c>
      <c r="CV35" s="55"/>
      <c r="CW35" s="55">
        <v>500</v>
      </c>
      <c r="CX35" s="55">
        <v>0</v>
      </c>
      <c r="CY35" s="55">
        <v>1000</v>
      </c>
      <c r="CZ35" s="55">
        <v>0</v>
      </c>
      <c r="DA35" s="55"/>
      <c r="DB35" s="55"/>
      <c r="DC35" s="55"/>
      <c r="DD35" s="199">
        <v>3500</v>
      </c>
      <c r="DG35" s="96"/>
      <c r="DI35" s="179"/>
      <c r="DJ35" s="55"/>
      <c r="DK35" s="227">
        <v>1</v>
      </c>
      <c r="DL35" s="55" t="s">
        <v>1352</v>
      </c>
      <c r="DM35" s="55" t="s">
        <v>833</v>
      </c>
      <c r="DN35" s="55" t="s">
        <v>1264</v>
      </c>
      <c r="DO35" s="55"/>
      <c r="DP35" s="55">
        <v>0</v>
      </c>
      <c r="DQ35" s="55">
        <v>35798</v>
      </c>
      <c r="DR35" s="55"/>
      <c r="DS35" s="55">
        <v>500</v>
      </c>
      <c r="DT35" s="55">
        <v>0</v>
      </c>
      <c r="DU35" s="55">
        <v>1000</v>
      </c>
      <c r="DV35" s="55">
        <v>0</v>
      </c>
      <c r="DW35" s="55"/>
      <c r="DX35" s="55"/>
      <c r="DY35" s="55"/>
      <c r="DZ35" s="199">
        <v>35798</v>
      </c>
    </row>
    <row r="36" spans="2:130" x14ac:dyDescent="0.25">
      <c r="B36" s="164"/>
      <c r="C36" s="178"/>
      <c r="D36" s="170"/>
      <c r="E36" s="170"/>
      <c r="F36" s="170"/>
      <c r="G36" s="170"/>
      <c r="H36" s="170"/>
      <c r="I36" s="191"/>
      <c r="J36" s="170"/>
      <c r="K36" s="170"/>
      <c r="L36" s="170"/>
      <c r="M36" s="170"/>
      <c r="N36" s="170"/>
      <c r="O36" s="170"/>
      <c r="P36" s="170"/>
      <c r="Q36" s="170"/>
      <c r="R36" s="170"/>
      <c r="S36" s="450"/>
      <c r="T36" s="200"/>
      <c r="U36" s="165"/>
      <c r="V36" s="1"/>
      <c r="W36" s="96"/>
      <c r="Y36" s="178" t="s">
        <v>440</v>
      </c>
      <c r="Z36" s="170" t="s">
        <v>808</v>
      </c>
      <c r="AA36" s="170"/>
      <c r="AB36" s="170" t="s">
        <v>263</v>
      </c>
      <c r="AC36" s="170" t="s">
        <v>265</v>
      </c>
      <c r="AD36" s="170"/>
      <c r="AE36" s="191" t="s">
        <v>667</v>
      </c>
      <c r="AF36" s="170">
        <v>0</v>
      </c>
      <c r="AG36" s="170">
        <v>0</v>
      </c>
      <c r="AH36" s="170"/>
      <c r="AI36" s="170">
        <v>500</v>
      </c>
      <c r="AJ36" s="170">
        <v>0</v>
      </c>
      <c r="AK36" s="170">
        <v>1000</v>
      </c>
      <c r="AL36" s="170">
        <v>0</v>
      </c>
      <c r="AM36" s="170"/>
      <c r="AN36" s="170"/>
      <c r="AO36" s="170"/>
      <c r="AP36" s="200">
        <v>0</v>
      </c>
      <c r="AS36" s="96"/>
      <c r="AU36" s="178"/>
      <c r="AV36" s="170"/>
      <c r="AW36" s="170"/>
      <c r="AX36" s="170"/>
      <c r="AY36" s="170"/>
      <c r="AZ36" s="170"/>
      <c r="BA36" s="191"/>
      <c r="BB36" s="170"/>
      <c r="BC36" s="170"/>
      <c r="BD36" s="170"/>
      <c r="BE36" s="170"/>
      <c r="BF36" s="170"/>
      <c r="BG36" s="170"/>
      <c r="BH36" s="170"/>
      <c r="BI36" s="170"/>
      <c r="BJ36" s="170"/>
      <c r="BK36" s="170"/>
      <c r="BL36" s="200"/>
      <c r="BO36" s="96"/>
      <c r="BQ36" s="178"/>
      <c r="BR36" s="170"/>
      <c r="BS36" s="170"/>
      <c r="BT36" s="170"/>
      <c r="BU36" s="170"/>
      <c r="BV36" s="170"/>
      <c r="BW36" s="191"/>
      <c r="BX36" s="170"/>
      <c r="BY36" s="170"/>
      <c r="BZ36" s="170"/>
      <c r="CA36" s="170"/>
      <c r="CB36" s="170"/>
      <c r="CC36" s="170"/>
      <c r="CD36" s="170"/>
      <c r="CE36" s="170"/>
      <c r="CF36" s="170"/>
      <c r="CG36" s="170"/>
      <c r="CH36" s="200"/>
      <c r="CK36" s="96"/>
      <c r="CM36" s="178"/>
      <c r="CN36" s="170"/>
      <c r="CO36" s="170">
        <v>1</v>
      </c>
      <c r="CP36" s="170" t="s">
        <v>1289</v>
      </c>
      <c r="CQ36" s="170" t="s">
        <v>1263</v>
      </c>
      <c r="CR36" s="170"/>
      <c r="CS36" s="191" t="s">
        <v>667</v>
      </c>
      <c r="CT36" s="170">
        <v>0</v>
      </c>
      <c r="CU36" s="170">
        <v>1500</v>
      </c>
      <c r="CV36" s="170"/>
      <c r="CW36" s="170">
        <v>500</v>
      </c>
      <c r="CX36" s="170">
        <v>0</v>
      </c>
      <c r="CY36" s="170">
        <v>1000</v>
      </c>
      <c r="CZ36" s="170">
        <v>0</v>
      </c>
      <c r="DA36" s="170"/>
      <c r="DB36" s="170"/>
      <c r="DC36" s="170"/>
      <c r="DD36" s="200">
        <v>1500</v>
      </c>
      <c r="DG36" s="96"/>
      <c r="DI36" s="178"/>
      <c r="DJ36" s="170"/>
      <c r="DK36" s="170">
        <v>1</v>
      </c>
      <c r="DL36" s="170" t="s">
        <v>1353</v>
      </c>
      <c r="DM36" s="170" t="s">
        <v>833</v>
      </c>
      <c r="DN36" s="170" t="s">
        <v>1264</v>
      </c>
      <c r="DO36" s="191" t="s">
        <v>667</v>
      </c>
      <c r="DP36" s="170">
        <v>0</v>
      </c>
      <c r="DQ36" s="170">
        <v>33809</v>
      </c>
      <c r="DR36" s="170"/>
      <c r="DS36" s="170">
        <v>500</v>
      </c>
      <c r="DT36" s="170">
        <v>0</v>
      </c>
      <c r="DU36" s="170">
        <v>1000</v>
      </c>
      <c r="DV36" s="170">
        <v>0</v>
      </c>
      <c r="DW36" s="170"/>
      <c r="DX36" s="170"/>
      <c r="DY36" s="170"/>
      <c r="DZ36" s="200">
        <v>33809</v>
      </c>
    </row>
    <row r="37" spans="2:130" ht="15.75" thickBot="1" x14ac:dyDescent="0.3">
      <c r="B37" s="164"/>
      <c r="C37" s="179"/>
      <c r="D37" s="55"/>
      <c r="E37" s="227"/>
      <c r="F37" s="55"/>
      <c r="G37" s="55"/>
      <c r="H37" s="55"/>
      <c r="I37" s="55"/>
      <c r="J37" s="55"/>
      <c r="K37" s="55"/>
      <c r="L37" s="55"/>
      <c r="M37" s="55"/>
      <c r="N37" s="55"/>
      <c r="O37" s="55"/>
      <c r="P37" s="55"/>
      <c r="Q37" s="55"/>
      <c r="R37" s="55"/>
      <c r="S37" s="57"/>
      <c r="T37" s="199"/>
      <c r="U37" s="165"/>
      <c r="V37" s="1"/>
      <c r="W37" s="96"/>
      <c r="Y37" s="326" t="s">
        <v>440</v>
      </c>
      <c r="Z37" s="327" t="s">
        <v>809</v>
      </c>
      <c r="AA37" s="331"/>
      <c r="AB37" s="327" t="s">
        <v>264</v>
      </c>
      <c r="AC37" s="327" t="s">
        <v>265</v>
      </c>
      <c r="AD37" s="327"/>
      <c r="AE37" s="327"/>
      <c r="AF37" s="327">
        <v>0</v>
      </c>
      <c r="AG37" s="327">
        <v>0</v>
      </c>
      <c r="AH37" s="327"/>
      <c r="AI37" s="327">
        <v>500</v>
      </c>
      <c r="AJ37" s="327">
        <v>0</v>
      </c>
      <c r="AK37" s="327">
        <v>1000</v>
      </c>
      <c r="AL37" s="327">
        <v>0</v>
      </c>
      <c r="AM37" s="327"/>
      <c r="AN37" s="327"/>
      <c r="AO37" s="327"/>
      <c r="AP37" s="239">
        <v>0</v>
      </c>
      <c r="AS37" s="96"/>
      <c r="AU37" s="179"/>
      <c r="AV37" s="55"/>
      <c r="AW37" s="227"/>
      <c r="AX37" s="55"/>
      <c r="AY37" s="55"/>
      <c r="AZ37" s="55"/>
      <c r="BA37" s="55"/>
      <c r="BB37" s="55"/>
      <c r="BC37" s="55"/>
      <c r="BD37" s="55"/>
      <c r="BE37" s="55"/>
      <c r="BF37" s="55"/>
      <c r="BG37" s="55"/>
      <c r="BH37" s="55"/>
      <c r="BI37" s="55"/>
      <c r="BJ37" s="55"/>
      <c r="BK37" s="55"/>
      <c r="BL37" s="199"/>
      <c r="BO37" s="96"/>
      <c r="BQ37" s="179"/>
      <c r="BR37" s="55"/>
      <c r="BS37" s="227"/>
      <c r="BT37" s="55"/>
      <c r="BU37" s="55"/>
      <c r="BV37" s="55"/>
      <c r="BW37" s="55"/>
      <c r="BX37" s="55"/>
      <c r="BY37" s="55"/>
      <c r="BZ37" s="55"/>
      <c r="CA37" s="55"/>
      <c r="CB37" s="55"/>
      <c r="CC37" s="55"/>
      <c r="CD37" s="55"/>
      <c r="CE37" s="55"/>
      <c r="CF37" s="55"/>
      <c r="CG37" s="55"/>
      <c r="CH37" s="199"/>
      <c r="CK37" s="96"/>
      <c r="CM37" s="179"/>
      <c r="CN37" s="55"/>
      <c r="CO37" s="227">
        <v>1</v>
      </c>
      <c r="CP37" s="55" t="s">
        <v>1290</v>
      </c>
      <c r="CQ37" s="55" t="s">
        <v>1263</v>
      </c>
      <c r="CR37" s="55"/>
      <c r="CS37" s="55"/>
      <c r="CT37" s="55">
        <v>0</v>
      </c>
      <c r="CU37" s="55">
        <v>4000</v>
      </c>
      <c r="CV37" s="55"/>
      <c r="CW37" s="55">
        <v>500</v>
      </c>
      <c r="CX37" s="55">
        <v>0</v>
      </c>
      <c r="CY37" s="55">
        <v>1000</v>
      </c>
      <c r="CZ37" s="55">
        <v>0</v>
      </c>
      <c r="DA37" s="55"/>
      <c r="DB37" s="55"/>
      <c r="DC37" s="55"/>
      <c r="DD37" s="199">
        <v>4000</v>
      </c>
      <c r="DG37" s="96"/>
      <c r="DI37" s="179"/>
      <c r="DJ37" s="55"/>
      <c r="DK37" s="227">
        <v>1</v>
      </c>
      <c r="DL37" s="55" t="s">
        <v>1354</v>
      </c>
      <c r="DM37" s="55" t="s">
        <v>833</v>
      </c>
      <c r="DN37" s="55" t="s">
        <v>1264</v>
      </c>
      <c r="DO37" s="55"/>
      <c r="DP37" s="55">
        <v>0</v>
      </c>
      <c r="DQ37" s="55">
        <v>14953</v>
      </c>
      <c r="DR37" s="55"/>
      <c r="DS37" s="55">
        <v>500</v>
      </c>
      <c r="DT37" s="55">
        <v>0</v>
      </c>
      <c r="DU37" s="55">
        <v>1000</v>
      </c>
      <c r="DV37" s="55">
        <v>0</v>
      </c>
      <c r="DW37" s="55"/>
      <c r="DX37" s="55"/>
      <c r="DY37" s="55"/>
      <c r="DZ37" s="199">
        <v>14953</v>
      </c>
    </row>
    <row r="38" spans="2:130" x14ac:dyDescent="0.25">
      <c r="B38" s="164"/>
      <c r="C38" s="178"/>
      <c r="D38" s="170"/>
      <c r="E38" s="170"/>
      <c r="F38" s="170"/>
      <c r="G38" s="170"/>
      <c r="H38" s="170"/>
      <c r="I38" s="191"/>
      <c r="J38" s="170"/>
      <c r="K38" s="170"/>
      <c r="L38" s="170"/>
      <c r="M38" s="170"/>
      <c r="N38" s="170"/>
      <c r="O38" s="170"/>
      <c r="P38" s="170"/>
      <c r="Q38" s="170"/>
      <c r="R38" s="170"/>
      <c r="S38" s="450"/>
      <c r="T38" s="200"/>
      <c r="U38" s="165"/>
      <c r="V38" s="1"/>
      <c r="W38" s="96"/>
      <c r="Y38" s="178"/>
      <c r="Z38" s="170"/>
      <c r="AA38" s="170"/>
      <c r="AB38" s="170"/>
      <c r="AC38" s="170"/>
      <c r="AD38" s="170"/>
      <c r="AE38" s="191"/>
      <c r="AF38" s="170"/>
      <c r="AG38" s="170"/>
      <c r="AH38" s="170"/>
      <c r="AI38" s="170"/>
      <c r="AJ38" s="170"/>
      <c r="AK38" s="170"/>
      <c r="AL38" s="170"/>
      <c r="AM38" s="170"/>
      <c r="AN38" s="170"/>
      <c r="AO38" s="170"/>
      <c r="AP38" s="200"/>
      <c r="AS38" s="96"/>
      <c r="AU38" s="178"/>
      <c r="AV38" s="170"/>
      <c r="AW38" s="170"/>
      <c r="AX38" s="170"/>
      <c r="AY38" s="170"/>
      <c r="AZ38" s="170"/>
      <c r="BA38" s="191"/>
      <c r="BB38" s="170"/>
      <c r="BC38" s="170"/>
      <c r="BD38" s="170"/>
      <c r="BE38" s="170"/>
      <c r="BF38" s="170"/>
      <c r="BG38" s="170"/>
      <c r="BH38" s="170"/>
      <c r="BI38" s="170"/>
      <c r="BJ38" s="170"/>
      <c r="BK38" s="170"/>
      <c r="BL38" s="200"/>
      <c r="BO38" s="96"/>
      <c r="BQ38" s="178"/>
      <c r="BR38" s="170"/>
      <c r="BS38" s="170"/>
      <c r="BT38" s="170"/>
      <c r="BU38" s="170"/>
      <c r="BV38" s="170"/>
      <c r="BW38" s="191"/>
      <c r="BX38" s="170"/>
      <c r="BY38" s="170"/>
      <c r="BZ38" s="170"/>
      <c r="CA38" s="170"/>
      <c r="CB38" s="170"/>
      <c r="CC38" s="170"/>
      <c r="CD38" s="170"/>
      <c r="CE38" s="170"/>
      <c r="CF38" s="170"/>
      <c r="CG38" s="170"/>
      <c r="CH38" s="200"/>
      <c r="CK38" s="96"/>
      <c r="CM38" s="178"/>
      <c r="CN38" s="170"/>
      <c r="CO38" s="170">
        <v>1</v>
      </c>
      <c r="CP38" s="170" t="s">
        <v>1291</v>
      </c>
      <c r="CQ38" s="170" t="s">
        <v>1263</v>
      </c>
      <c r="CR38" s="170"/>
      <c r="CS38" s="191" t="s">
        <v>667</v>
      </c>
      <c r="CT38" s="170">
        <v>0</v>
      </c>
      <c r="CU38" s="170">
        <v>2000</v>
      </c>
      <c r="CV38" s="170"/>
      <c r="CW38" s="170">
        <v>500</v>
      </c>
      <c r="CX38" s="170">
        <v>0</v>
      </c>
      <c r="CY38" s="170">
        <v>1000</v>
      </c>
      <c r="CZ38" s="170">
        <v>0</v>
      </c>
      <c r="DA38" s="170"/>
      <c r="DB38" s="170"/>
      <c r="DC38" s="170"/>
      <c r="DD38" s="200">
        <v>2000</v>
      </c>
      <c r="DG38" s="96"/>
      <c r="DI38" s="178"/>
      <c r="DJ38" s="170"/>
      <c r="DK38" s="170">
        <v>1</v>
      </c>
      <c r="DL38" s="170" t="s">
        <v>1355</v>
      </c>
      <c r="DM38" s="170" t="s">
        <v>833</v>
      </c>
      <c r="DN38" s="170" t="s">
        <v>1264</v>
      </c>
      <c r="DO38" s="191" t="s">
        <v>667</v>
      </c>
      <c r="DP38" s="170">
        <v>0</v>
      </c>
      <c r="DQ38" s="170">
        <v>13092</v>
      </c>
      <c r="DR38" s="170"/>
      <c r="DS38" s="170">
        <v>500</v>
      </c>
      <c r="DT38" s="170">
        <v>0</v>
      </c>
      <c r="DU38" s="170">
        <v>1000</v>
      </c>
      <c r="DV38" s="170">
        <v>0</v>
      </c>
      <c r="DW38" s="170"/>
      <c r="DX38" s="170"/>
      <c r="DY38" s="170"/>
      <c r="DZ38" s="200">
        <v>13092</v>
      </c>
    </row>
    <row r="39" spans="2:130" x14ac:dyDescent="0.25">
      <c r="B39" s="164"/>
      <c r="C39" s="179"/>
      <c r="D39" s="55"/>
      <c r="E39" s="227"/>
      <c r="F39" s="55"/>
      <c r="G39" s="55"/>
      <c r="H39" s="55"/>
      <c r="I39" s="55"/>
      <c r="J39" s="55"/>
      <c r="K39" s="55"/>
      <c r="L39" s="55"/>
      <c r="M39" s="55"/>
      <c r="N39" s="55"/>
      <c r="O39" s="55"/>
      <c r="P39" s="55"/>
      <c r="Q39" s="55"/>
      <c r="R39" s="55"/>
      <c r="S39" s="57"/>
      <c r="T39" s="199"/>
      <c r="U39" s="165"/>
      <c r="V39" s="1"/>
      <c r="W39" s="332"/>
      <c r="X39" s="139"/>
      <c r="Y39" s="179"/>
      <c r="Z39" s="55"/>
      <c r="AA39" s="227"/>
      <c r="AB39" s="55"/>
      <c r="AC39" s="55"/>
      <c r="AD39" s="55"/>
      <c r="AE39" s="55"/>
      <c r="AF39" s="55"/>
      <c r="AG39" s="55"/>
      <c r="AH39" s="55"/>
      <c r="AI39" s="55"/>
      <c r="AJ39" s="55"/>
      <c r="AK39" s="55"/>
      <c r="AL39" s="55"/>
      <c r="AM39" s="55"/>
      <c r="AN39" s="55"/>
      <c r="AO39" s="55"/>
      <c r="AP39" s="199"/>
      <c r="AS39" s="96"/>
      <c r="AU39" s="179"/>
      <c r="AV39" s="55"/>
      <c r="AW39" s="227"/>
      <c r="AX39" s="55"/>
      <c r="AY39" s="55"/>
      <c r="AZ39" s="55"/>
      <c r="BA39" s="55"/>
      <c r="BB39" s="55"/>
      <c r="BC39" s="55"/>
      <c r="BD39" s="55"/>
      <c r="BE39" s="55"/>
      <c r="BF39" s="55"/>
      <c r="BG39" s="55"/>
      <c r="BH39" s="55"/>
      <c r="BI39" s="55"/>
      <c r="BJ39" s="55"/>
      <c r="BK39" s="55"/>
      <c r="BL39" s="199"/>
      <c r="BO39" s="96"/>
      <c r="BQ39" s="179"/>
      <c r="BR39" s="55"/>
      <c r="BS39" s="227"/>
      <c r="BT39" s="55"/>
      <c r="BU39" s="55"/>
      <c r="BV39" s="55"/>
      <c r="BW39" s="55"/>
      <c r="BX39" s="55"/>
      <c r="BY39" s="55"/>
      <c r="BZ39" s="55"/>
      <c r="CA39" s="55"/>
      <c r="CB39" s="55"/>
      <c r="CC39" s="55"/>
      <c r="CD39" s="55"/>
      <c r="CE39" s="55"/>
      <c r="CF39" s="55"/>
      <c r="CG39" s="55"/>
      <c r="CH39" s="199"/>
      <c r="CK39" s="96"/>
      <c r="CM39" s="179"/>
      <c r="CN39" s="55"/>
      <c r="CO39" s="227">
        <v>1</v>
      </c>
      <c r="CP39" s="55" t="s">
        <v>1292</v>
      </c>
      <c r="CQ39" s="55" t="s">
        <v>1263</v>
      </c>
      <c r="CR39" s="55"/>
      <c r="CS39" s="55"/>
      <c r="CT39" s="55">
        <v>0</v>
      </c>
      <c r="CU39" s="55">
        <v>2500</v>
      </c>
      <c r="CV39" s="55"/>
      <c r="CW39" s="55">
        <v>500</v>
      </c>
      <c r="CX39" s="55">
        <v>0</v>
      </c>
      <c r="CY39" s="55">
        <v>1000</v>
      </c>
      <c r="CZ39" s="55">
        <v>0</v>
      </c>
      <c r="DA39" s="55"/>
      <c r="DB39" s="55"/>
      <c r="DC39" s="55"/>
      <c r="DD39" s="199">
        <v>2500</v>
      </c>
      <c r="DG39" s="96"/>
      <c r="DI39" s="179"/>
      <c r="DJ39" s="55"/>
      <c r="DK39" s="227">
        <v>1</v>
      </c>
      <c r="DL39" s="55" t="s">
        <v>1356</v>
      </c>
      <c r="DM39" s="55" t="s">
        <v>833</v>
      </c>
      <c r="DN39" s="55" t="s">
        <v>1264</v>
      </c>
      <c r="DO39" s="55"/>
      <c r="DP39" s="55">
        <v>0</v>
      </c>
      <c r="DQ39" s="55">
        <v>55965</v>
      </c>
      <c r="DR39" s="55"/>
      <c r="DS39" s="55">
        <v>500</v>
      </c>
      <c r="DT39" s="55">
        <v>0</v>
      </c>
      <c r="DU39" s="55">
        <v>1000</v>
      </c>
      <c r="DV39" s="55">
        <v>0</v>
      </c>
      <c r="DW39" s="55"/>
      <c r="DX39" s="55"/>
      <c r="DY39" s="55"/>
      <c r="DZ39" s="199">
        <v>55965</v>
      </c>
    </row>
    <row r="40" spans="2:130" x14ac:dyDescent="0.25">
      <c r="B40" s="164"/>
      <c r="C40" s="178"/>
      <c r="D40" s="170"/>
      <c r="E40" s="170"/>
      <c r="F40" s="170"/>
      <c r="G40" s="170"/>
      <c r="H40" s="170"/>
      <c r="I40" s="191"/>
      <c r="J40" s="170"/>
      <c r="K40" s="170"/>
      <c r="L40" s="170"/>
      <c r="M40" s="170"/>
      <c r="N40" s="170"/>
      <c r="O40" s="170"/>
      <c r="P40" s="170"/>
      <c r="Q40" s="170"/>
      <c r="R40" s="170"/>
      <c r="S40" s="450"/>
      <c r="T40" s="200"/>
      <c r="U40" s="165"/>
      <c r="V40" s="1"/>
      <c r="W40" s="332"/>
      <c r="X40" s="45"/>
      <c r="Y40" s="178"/>
      <c r="Z40" s="170"/>
      <c r="AA40" s="170"/>
      <c r="AB40" s="170"/>
      <c r="AC40" s="170"/>
      <c r="AD40" s="170"/>
      <c r="AE40" s="191"/>
      <c r="AF40" s="170"/>
      <c r="AG40" s="170"/>
      <c r="AH40" s="170"/>
      <c r="AI40" s="170"/>
      <c r="AJ40" s="170"/>
      <c r="AK40" s="170"/>
      <c r="AL40" s="170"/>
      <c r="AM40" s="170"/>
      <c r="AN40" s="170"/>
      <c r="AO40" s="170"/>
      <c r="AP40" s="200"/>
      <c r="AS40" s="96"/>
      <c r="AU40" s="178"/>
      <c r="AV40" s="170"/>
      <c r="AW40" s="170"/>
      <c r="AX40" s="170"/>
      <c r="AY40" s="170"/>
      <c r="AZ40" s="170"/>
      <c r="BA40" s="191"/>
      <c r="BB40" s="170"/>
      <c r="BC40" s="170"/>
      <c r="BD40" s="170"/>
      <c r="BE40" s="170"/>
      <c r="BF40" s="170"/>
      <c r="BG40" s="170"/>
      <c r="BH40" s="170"/>
      <c r="BI40" s="170"/>
      <c r="BJ40" s="170"/>
      <c r="BK40" s="170"/>
      <c r="BL40" s="200"/>
      <c r="BO40" s="96"/>
      <c r="BQ40" s="178"/>
      <c r="BR40" s="170"/>
      <c r="BS40" s="170"/>
      <c r="BT40" s="170"/>
      <c r="BU40" s="170"/>
      <c r="BV40" s="170"/>
      <c r="BW40" s="191"/>
      <c r="BX40" s="170"/>
      <c r="BY40" s="170"/>
      <c r="BZ40" s="170"/>
      <c r="CA40" s="170"/>
      <c r="CB40" s="170"/>
      <c r="CC40" s="170"/>
      <c r="CD40" s="170"/>
      <c r="CE40" s="170"/>
      <c r="CF40" s="170"/>
      <c r="CG40" s="170"/>
      <c r="CH40" s="200"/>
      <c r="CK40" s="96"/>
      <c r="CM40" s="178"/>
      <c r="CN40" s="170"/>
      <c r="CO40" s="170">
        <v>1</v>
      </c>
      <c r="CP40" s="170" t="s">
        <v>1293</v>
      </c>
      <c r="CQ40" s="170" t="s">
        <v>1263</v>
      </c>
      <c r="CR40" s="170"/>
      <c r="CS40" s="191" t="s">
        <v>667</v>
      </c>
      <c r="CT40" s="170">
        <v>0</v>
      </c>
      <c r="CU40" s="170">
        <v>3500</v>
      </c>
      <c r="CV40" s="170"/>
      <c r="CW40" s="170">
        <v>500</v>
      </c>
      <c r="CX40" s="170">
        <v>0</v>
      </c>
      <c r="CY40" s="170">
        <v>1000</v>
      </c>
      <c r="CZ40" s="170">
        <v>0</v>
      </c>
      <c r="DA40" s="170"/>
      <c r="DB40" s="170"/>
      <c r="DC40" s="170"/>
      <c r="DD40" s="200">
        <v>3500</v>
      </c>
      <c r="DG40" s="96"/>
      <c r="DI40" s="178"/>
      <c r="DJ40" s="170"/>
      <c r="DK40" s="170">
        <v>1</v>
      </c>
      <c r="DL40" s="170" t="s">
        <v>1357</v>
      </c>
      <c r="DM40" s="170" t="s">
        <v>833</v>
      </c>
      <c r="DN40" s="170" t="s">
        <v>1264</v>
      </c>
      <c r="DO40" s="191" t="s">
        <v>667</v>
      </c>
      <c r="DP40" s="170">
        <v>0</v>
      </c>
      <c r="DQ40" s="170">
        <v>62445</v>
      </c>
      <c r="DR40" s="170"/>
      <c r="DS40" s="170">
        <v>500</v>
      </c>
      <c r="DT40" s="170">
        <v>0</v>
      </c>
      <c r="DU40" s="170">
        <v>1000</v>
      </c>
      <c r="DV40" s="170">
        <v>0</v>
      </c>
      <c r="DW40" s="170"/>
      <c r="DX40" s="170"/>
      <c r="DY40" s="170"/>
      <c r="DZ40" s="200">
        <v>62445</v>
      </c>
    </row>
    <row r="41" spans="2:130" x14ac:dyDescent="0.25">
      <c r="B41" s="164"/>
      <c r="C41" s="179"/>
      <c r="D41" s="55"/>
      <c r="E41" s="227"/>
      <c r="F41" s="55"/>
      <c r="G41" s="55"/>
      <c r="H41" s="55"/>
      <c r="I41" s="55"/>
      <c r="J41" s="55"/>
      <c r="K41" s="55"/>
      <c r="L41" s="55"/>
      <c r="M41" s="55"/>
      <c r="N41" s="55"/>
      <c r="O41" s="55"/>
      <c r="P41" s="55"/>
      <c r="Q41" s="55"/>
      <c r="R41" s="55"/>
      <c r="S41" s="57"/>
      <c r="T41" s="199"/>
      <c r="U41" s="165"/>
      <c r="V41" s="1"/>
      <c r="W41" s="332"/>
      <c r="X41" s="139"/>
      <c r="Y41" s="179"/>
      <c r="Z41" s="55"/>
      <c r="AA41" s="227"/>
      <c r="AB41" s="55"/>
      <c r="AC41" s="55"/>
      <c r="AD41" s="55"/>
      <c r="AE41" s="55"/>
      <c r="AF41" s="55"/>
      <c r="AG41" s="55"/>
      <c r="AH41" s="55"/>
      <c r="AI41" s="55"/>
      <c r="AJ41" s="55"/>
      <c r="AK41" s="55"/>
      <c r="AL41" s="55"/>
      <c r="AM41" s="55"/>
      <c r="AN41" s="55"/>
      <c r="AO41" s="55"/>
      <c r="AP41" s="199"/>
      <c r="AS41" s="96"/>
      <c r="AU41" s="179"/>
      <c r="AV41" s="55"/>
      <c r="AW41" s="227"/>
      <c r="AX41" s="55"/>
      <c r="AY41" s="55"/>
      <c r="AZ41" s="55"/>
      <c r="BA41" s="55"/>
      <c r="BB41" s="55"/>
      <c r="BC41" s="55"/>
      <c r="BD41" s="55"/>
      <c r="BE41" s="55"/>
      <c r="BF41" s="55"/>
      <c r="BG41" s="55"/>
      <c r="BH41" s="55"/>
      <c r="BI41" s="55"/>
      <c r="BJ41" s="55"/>
      <c r="BK41" s="55"/>
      <c r="BL41" s="199"/>
      <c r="BO41" s="96"/>
      <c r="BQ41" s="179"/>
      <c r="BR41" s="55"/>
      <c r="BS41" s="227"/>
      <c r="BT41" s="55"/>
      <c r="BU41" s="55"/>
      <c r="BV41" s="55"/>
      <c r="BW41" s="55"/>
      <c r="BX41" s="55"/>
      <c r="BY41" s="55"/>
      <c r="BZ41" s="55"/>
      <c r="CA41" s="55"/>
      <c r="CB41" s="55"/>
      <c r="CC41" s="55"/>
      <c r="CD41" s="55"/>
      <c r="CE41" s="55"/>
      <c r="CF41" s="55"/>
      <c r="CG41" s="55"/>
      <c r="CH41" s="199"/>
      <c r="CK41" s="96"/>
      <c r="CM41" s="179"/>
      <c r="CN41" s="55"/>
      <c r="CO41" s="227">
        <v>1</v>
      </c>
      <c r="CP41" s="55" t="s">
        <v>1294</v>
      </c>
      <c r="CQ41" s="55" t="s">
        <v>1263</v>
      </c>
      <c r="CR41" s="55"/>
      <c r="CS41" s="55"/>
      <c r="CT41" s="55">
        <v>0</v>
      </c>
      <c r="CU41" s="55">
        <v>1500</v>
      </c>
      <c r="CV41" s="55"/>
      <c r="CW41" s="55">
        <v>500</v>
      </c>
      <c r="CX41" s="55">
        <v>0</v>
      </c>
      <c r="CY41" s="55">
        <v>1000</v>
      </c>
      <c r="CZ41" s="55">
        <v>0</v>
      </c>
      <c r="DA41" s="55"/>
      <c r="DB41" s="55"/>
      <c r="DC41" s="55"/>
      <c r="DD41" s="199">
        <v>1500</v>
      </c>
      <c r="DG41" s="96"/>
      <c r="DI41" s="179"/>
      <c r="DJ41" s="55"/>
      <c r="DK41" s="227">
        <v>1</v>
      </c>
      <c r="DL41" s="55" t="s">
        <v>1358</v>
      </c>
      <c r="DM41" s="55" t="s">
        <v>833</v>
      </c>
      <c r="DN41" s="55" t="s">
        <v>1264</v>
      </c>
      <c r="DO41" s="55"/>
      <c r="DP41" s="55">
        <v>0</v>
      </c>
      <c r="DQ41" s="55">
        <v>50910</v>
      </c>
      <c r="DR41" s="55"/>
      <c r="DS41" s="55">
        <v>500</v>
      </c>
      <c r="DT41" s="55">
        <v>0</v>
      </c>
      <c r="DU41" s="55">
        <v>1000</v>
      </c>
      <c r="DV41" s="55">
        <v>0</v>
      </c>
      <c r="DW41" s="55"/>
      <c r="DX41" s="55"/>
      <c r="DY41" s="55"/>
      <c r="DZ41" s="199">
        <v>50910</v>
      </c>
    </row>
    <row r="42" spans="2:130" x14ac:dyDescent="0.25">
      <c r="B42" s="164"/>
      <c r="C42" s="178"/>
      <c r="D42" s="170"/>
      <c r="E42" s="170"/>
      <c r="F42" s="170"/>
      <c r="G42" s="170"/>
      <c r="H42" s="170"/>
      <c r="I42" s="191"/>
      <c r="J42" s="170"/>
      <c r="K42" s="170"/>
      <c r="L42" s="170"/>
      <c r="M42" s="170"/>
      <c r="N42" s="170"/>
      <c r="O42" s="170"/>
      <c r="P42" s="170"/>
      <c r="Q42" s="170"/>
      <c r="R42" s="170"/>
      <c r="S42" s="450"/>
      <c r="T42" s="200"/>
      <c r="U42" s="165"/>
      <c r="V42" s="1"/>
      <c r="W42" s="126"/>
      <c r="X42" s="9"/>
      <c r="Y42" s="178"/>
      <c r="Z42" s="170"/>
      <c r="AA42" s="170"/>
      <c r="AB42" s="170"/>
      <c r="AC42" s="170"/>
      <c r="AD42" s="170"/>
      <c r="AE42" s="191"/>
      <c r="AF42" s="170"/>
      <c r="AG42" s="170"/>
      <c r="AH42" s="170"/>
      <c r="AI42" s="170"/>
      <c r="AJ42" s="170"/>
      <c r="AK42" s="170"/>
      <c r="AL42" s="170"/>
      <c r="AM42" s="170"/>
      <c r="AN42" s="170"/>
      <c r="AO42" s="170"/>
      <c r="AP42" s="200"/>
      <c r="AS42" s="96"/>
      <c r="AU42" s="178"/>
      <c r="AV42" s="170"/>
      <c r="AW42" s="170"/>
      <c r="AX42" s="170"/>
      <c r="AY42" s="170"/>
      <c r="AZ42" s="170"/>
      <c r="BA42" s="191"/>
      <c r="BB42" s="170"/>
      <c r="BC42" s="170"/>
      <c r="BD42" s="170"/>
      <c r="BE42" s="170"/>
      <c r="BF42" s="170"/>
      <c r="BG42" s="170"/>
      <c r="BH42" s="170"/>
      <c r="BI42" s="170"/>
      <c r="BJ42" s="170"/>
      <c r="BK42" s="170"/>
      <c r="BL42" s="200"/>
      <c r="BO42" s="96"/>
      <c r="BQ42" s="178"/>
      <c r="BR42" s="170"/>
      <c r="BS42" s="170"/>
      <c r="BT42" s="170"/>
      <c r="BU42" s="170"/>
      <c r="BV42" s="170"/>
      <c r="BW42" s="191"/>
      <c r="BX42" s="170"/>
      <c r="BY42" s="170"/>
      <c r="BZ42" s="170"/>
      <c r="CA42" s="170"/>
      <c r="CB42" s="170"/>
      <c r="CC42" s="170"/>
      <c r="CD42" s="170"/>
      <c r="CE42" s="170"/>
      <c r="CF42" s="170"/>
      <c r="CG42" s="170"/>
      <c r="CH42" s="200"/>
      <c r="CK42" s="96"/>
      <c r="CM42" s="178"/>
      <c r="CN42" s="170"/>
      <c r="CO42" s="170">
        <v>1</v>
      </c>
      <c r="CP42" s="170" t="s">
        <v>1295</v>
      </c>
      <c r="CQ42" s="170" t="s">
        <v>1263</v>
      </c>
      <c r="CR42" s="170"/>
      <c r="CS42" s="191" t="s">
        <v>667</v>
      </c>
      <c r="CT42" s="170">
        <v>0</v>
      </c>
      <c r="CU42" s="170">
        <v>4000</v>
      </c>
      <c r="CV42" s="170"/>
      <c r="CW42" s="170">
        <v>500</v>
      </c>
      <c r="CX42" s="170">
        <v>0</v>
      </c>
      <c r="CY42" s="170">
        <v>1000</v>
      </c>
      <c r="CZ42" s="170">
        <v>0</v>
      </c>
      <c r="DA42" s="170"/>
      <c r="DB42" s="170"/>
      <c r="DC42" s="170"/>
      <c r="DD42" s="200">
        <v>4000</v>
      </c>
      <c r="DG42" s="96"/>
      <c r="DI42" s="178"/>
      <c r="DJ42" s="170"/>
      <c r="DK42" s="170">
        <v>1</v>
      </c>
      <c r="DL42" s="170" t="s">
        <v>1359</v>
      </c>
      <c r="DM42" s="170" t="s">
        <v>833</v>
      </c>
      <c r="DN42" s="170" t="s">
        <v>1264</v>
      </c>
      <c r="DO42" s="191" t="s">
        <v>667</v>
      </c>
      <c r="DP42" s="170">
        <v>0</v>
      </c>
      <c r="DQ42" s="170">
        <v>38290</v>
      </c>
      <c r="DR42" s="170"/>
      <c r="DS42" s="170">
        <v>500</v>
      </c>
      <c r="DT42" s="170">
        <v>0</v>
      </c>
      <c r="DU42" s="170">
        <v>1000</v>
      </c>
      <c r="DV42" s="170">
        <v>0</v>
      </c>
      <c r="DW42" s="170"/>
      <c r="DX42" s="170"/>
      <c r="DY42" s="170"/>
      <c r="DZ42" s="200">
        <v>38290</v>
      </c>
    </row>
    <row r="43" spans="2:130" x14ac:dyDescent="0.25">
      <c r="B43" s="164"/>
      <c r="C43" s="179"/>
      <c r="D43" s="55"/>
      <c r="E43" s="227"/>
      <c r="F43" s="55"/>
      <c r="G43" s="55"/>
      <c r="H43" s="55"/>
      <c r="I43" s="55"/>
      <c r="J43" s="55"/>
      <c r="K43" s="55"/>
      <c r="L43" s="55"/>
      <c r="M43" s="55"/>
      <c r="N43" s="55"/>
      <c r="O43" s="55"/>
      <c r="P43" s="55"/>
      <c r="Q43" s="55"/>
      <c r="R43" s="55"/>
      <c r="S43" s="57"/>
      <c r="T43" s="199"/>
      <c r="U43" s="165"/>
      <c r="V43" s="1"/>
      <c r="W43" s="126"/>
      <c r="X43" s="9"/>
      <c r="Y43" s="179"/>
      <c r="Z43" s="55"/>
      <c r="AA43" s="227"/>
      <c r="AB43" s="55"/>
      <c r="AC43" s="55"/>
      <c r="AD43" s="55"/>
      <c r="AE43" s="55"/>
      <c r="AF43" s="55"/>
      <c r="AG43" s="55"/>
      <c r="AH43" s="55"/>
      <c r="AI43" s="55"/>
      <c r="AJ43" s="55"/>
      <c r="AK43" s="55"/>
      <c r="AL43" s="55"/>
      <c r="AM43" s="55"/>
      <c r="AN43" s="55"/>
      <c r="AO43" s="55"/>
      <c r="AP43" s="199"/>
      <c r="AS43" s="96"/>
      <c r="AU43" s="179"/>
      <c r="AV43" s="55"/>
      <c r="AW43" s="227"/>
      <c r="AX43" s="55"/>
      <c r="AY43" s="55"/>
      <c r="AZ43" s="55"/>
      <c r="BA43" s="55"/>
      <c r="BB43" s="55"/>
      <c r="BC43" s="55"/>
      <c r="BD43" s="55"/>
      <c r="BE43" s="55"/>
      <c r="BF43" s="55"/>
      <c r="BG43" s="55"/>
      <c r="BH43" s="55"/>
      <c r="BI43" s="55"/>
      <c r="BJ43" s="55"/>
      <c r="BK43" s="55"/>
      <c r="BL43" s="199"/>
      <c r="BO43" s="96"/>
      <c r="BQ43" s="179"/>
      <c r="BR43" s="55"/>
      <c r="BS43" s="227"/>
      <c r="BT43" s="55"/>
      <c r="BU43" s="55"/>
      <c r="BV43" s="55"/>
      <c r="BW43" s="55"/>
      <c r="BX43" s="55"/>
      <c r="BY43" s="55"/>
      <c r="BZ43" s="55"/>
      <c r="CA43" s="55"/>
      <c r="CB43" s="55"/>
      <c r="CC43" s="55"/>
      <c r="CD43" s="55"/>
      <c r="CE43" s="55"/>
      <c r="CF43" s="55"/>
      <c r="CG43" s="55"/>
      <c r="CH43" s="199"/>
      <c r="CK43" s="96"/>
      <c r="CM43" s="179"/>
      <c r="CN43" s="55"/>
      <c r="CO43" s="227">
        <v>1</v>
      </c>
      <c r="CP43" s="55" t="s">
        <v>1296</v>
      </c>
      <c r="CQ43" s="55" t="s">
        <v>1263</v>
      </c>
      <c r="CR43" s="55"/>
      <c r="CS43" s="55"/>
      <c r="CT43" s="55">
        <v>0</v>
      </c>
      <c r="CU43" s="55">
        <v>2000</v>
      </c>
      <c r="CV43" s="55"/>
      <c r="CW43" s="55">
        <v>500</v>
      </c>
      <c r="CX43" s="55">
        <v>0</v>
      </c>
      <c r="CY43" s="55">
        <v>1000</v>
      </c>
      <c r="CZ43" s="55">
        <v>0</v>
      </c>
      <c r="DA43" s="55"/>
      <c r="DB43" s="55"/>
      <c r="DC43" s="55"/>
      <c r="DD43" s="199">
        <v>2000</v>
      </c>
      <c r="DG43" s="96"/>
      <c r="DI43" s="179"/>
      <c r="DJ43" s="55"/>
      <c r="DK43" s="227">
        <v>1</v>
      </c>
      <c r="DL43" s="55" t="s">
        <v>1360</v>
      </c>
      <c r="DM43" s="55" t="s">
        <v>833</v>
      </c>
      <c r="DN43" s="55" t="s">
        <v>1264</v>
      </c>
      <c r="DO43" s="55"/>
      <c r="DP43" s="55">
        <v>0</v>
      </c>
      <c r="DQ43" s="55">
        <v>29832</v>
      </c>
      <c r="DR43" s="55"/>
      <c r="DS43" s="55">
        <v>500</v>
      </c>
      <c r="DT43" s="55">
        <v>0</v>
      </c>
      <c r="DU43" s="55">
        <v>1000</v>
      </c>
      <c r="DV43" s="55">
        <v>0</v>
      </c>
      <c r="DW43" s="55"/>
      <c r="DX43" s="55"/>
      <c r="DY43" s="55"/>
      <c r="DZ43" s="199">
        <v>29832</v>
      </c>
    </row>
    <row r="44" spans="2:130" x14ac:dyDescent="0.25">
      <c r="B44" s="164"/>
      <c r="C44" s="178"/>
      <c r="D44" s="170"/>
      <c r="E44" s="170"/>
      <c r="F44" s="170"/>
      <c r="G44" s="170"/>
      <c r="H44" s="170"/>
      <c r="I44" s="191"/>
      <c r="J44" s="170"/>
      <c r="K44" s="170"/>
      <c r="L44" s="170"/>
      <c r="M44" s="170"/>
      <c r="N44" s="170"/>
      <c r="O44" s="170"/>
      <c r="P44" s="170"/>
      <c r="Q44" s="170"/>
      <c r="R44" s="170"/>
      <c r="S44" s="450"/>
      <c r="T44" s="200"/>
      <c r="U44" s="165"/>
      <c r="V44" s="1"/>
      <c r="W44" s="126"/>
      <c r="X44" s="9"/>
      <c r="Y44" s="178"/>
      <c r="Z44" s="170"/>
      <c r="AA44" s="170"/>
      <c r="AB44" s="170"/>
      <c r="AC44" s="170"/>
      <c r="AD44" s="170"/>
      <c r="AE44" s="191"/>
      <c r="AF44" s="170"/>
      <c r="AG44" s="170"/>
      <c r="AH44" s="170"/>
      <c r="AI44" s="170"/>
      <c r="AJ44" s="170"/>
      <c r="AK44" s="170"/>
      <c r="AL44" s="170"/>
      <c r="AM44" s="170"/>
      <c r="AN44" s="170"/>
      <c r="AO44" s="170"/>
      <c r="AP44" s="200"/>
      <c r="AS44" s="96"/>
      <c r="AU44" s="178"/>
      <c r="AV44" s="170"/>
      <c r="AW44" s="170"/>
      <c r="AX44" s="170"/>
      <c r="AY44" s="170"/>
      <c r="AZ44" s="170"/>
      <c r="BA44" s="191"/>
      <c r="BB44" s="170"/>
      <c r="BC44" s="170"/>
      <c r="BD44" s="170"/>
      <c r="BE44" s="170"/>
      <c r="BF44" s="170"/>
      <c r="BG44" s="170"/>
      <c r="BH44" s="170"/>
      <c r="BI44" s="170"/>
      <c r="BJ44" s="170"/>
      <c r="BK44" s="170"/>
      <c r="BL44" s="200"/>
      <c r="BO44" s="96"/>
      <c r="BQ44" s="178"/>
      <c r="BR44" s="170"/>
      <c r="BS44" s="170"/>
      <c r="BT44" s="170"/>
      <c r="BU44" s="170"/>
      <c r="BV44" s="170"/>
      <c r="BW44" s="191"/>
      <c r="BX44" s="170"/>
      <c r="BY44" s="170"/>
      <c r="BZ44" s="170"/>
      <c r="CA44" s="170"/>
      <c r="CB44" s="170"/>
      <c r="CC44" s="170"/>
      <c r="CD44" s="170"/>
      <c r="CE44" s="170"/>
      <c r="CF44" s="170"/>
      <c r="CG44" s="170"/>
      <c r="CH44" s="200"/>
      <c r="CK44" s="96"/>
      <c r="CM44" s="178"/>
      <c r="CN44" s="170"/>
      <c r="CO44" s="170">
        <v>1</v>
      </c>
      <c r="CP44" s="170" t="s">
        <v>1297</v>
      </c>
      <c r="CQ44" s="170" t="s">
        <v>1263</v>
      </c>
      <c r="CR44" s="170"/>
      <c r="CS44" s="191" t="s">
        <v>667</v>
      </c>
      <c r="CT44" s="170">
        <v>0</v>
      </c>
      <c r="CU44" s="170">
        <v>2500</v>
      </c>
      <c r="CV44" s="170"/>
      <c r="CW44" s="170">
        <v>500</v>
      </c>
      <c r="CX44" s="170">
        <v>0</v>
      </c>
      <c r="CY44" s="170">
        <v>1000</v>
      </c>
      <c r="CZ44" s="170">
        <v>0</v>
      </c>
      <c r="DA44" s="170"/>
      <c r="DB44" s="170"/>
      <c r="DC44" s="170"/>
      <c r="DD44" s="200">
        <v>2500</v>
      </c>
      <c r="DG44" s="96"/>
      <c r="DI44" s="178"/>
      <c r="DJ44" s="170"/>
      <c r="DK44" s="170">
        <v>1</v>
      </c>
      <c r="DL44" s="170" t="s">
        <v>1361</v>
      </c>
      <c r="DM44" s="170" t="s">
        <v>833</v>
      </c>
      <c r="DN44" s="170" t="s">
        <v>1264</v>
      </c>
      <c r="DO44" s="191" t="s">
        <v>667</v>
      </c>
      <c r="DP44" s="170">
        <v>0</v>
      </c>
      <c r="DQ44" s="170">
        <v>20772</v>
      </c>
      <c r="DR44" s="170"/>
      <c r="DS44" s="170">
        <v>500</v>
      </c>
      <c r="DT44" s="170">
        <v>0</v>
      </c>
      <c r="DU44" s="170">
        <v>1000</v>
      </c>
      <c r="DV44" s="170">
        <v>0</v>
      </c>
      <c r="DW44" s="170"/>
      <c r="DX44" s="170"/>
      <c r="DY44" s="170"/>
      <c r="DZ44" s="200">
        <v>20772</v>
      </c>
    </row>
    <row r="45" spans="2:130" x14ac:dyDescent="0.25">
      <c r="B45" s="164"/>
      <c r="C45" s="179"/>
      <c r="D45" s="55"/>
      <c r="E45" s="227"/>
      <c r="F45" s="55"/>
      <c r="G45" s="55"/>
      <c r="H45" s="55"/>
      <c r="I45" s="55"/>
      <c r="J45" s="55"/>
      <c r="K45" s="55"/>
      <c r="L45" s="55"/>
      <c r="M45" s="55"/>
      <c r="N45" s="55"/>
      <c r="O45" s="55"/>
      <c r="P45" s="55"/>
      <c r="Q45" s="55"/>
      <c r="R45" s="55"/>
      <c r="S45" s="57"/>
      <c r="T45" s="199"/>
      <c r="U45" s="165"/>
      <c r="V45" s="1"/>
      <c r="W45" s="126"/>
      <c r="Y45" s="179"/>
      <c r="Z45" s="55"/>
      <c r="AA45" s="227"/>
      <c r="AB45" s="55"/>
      <c r="AC45" s="55"/>
      <c r="AD45" s="55"/>
      <c r="AE45" s="55"/>
      <c r="AF45" s="55"/>
      <c r="AG45" s="55"/>
      <c r="AH45" s="55"/>
      <c r="AI45" s="55"/>
      <c r="AJ45" s="55"/>
      <c r="AK45" s="55"/>
      <c r="AL45" s="55"/>
      <c r="AM45" s="55"/>
      <c r="AN45" s="55"/>
      <c r="AO45" s="55"/>
      <c r="AP45" s="199"/>
      <c r="AS45" s="96"/>
      <c r="AU45" s="179"/>
      <c r="AV45" s="55"/>
      <c r="AW45" s="227"/>
      <c r="AX45" s="55"/>
      <c r="AY45" s="55"/>
      <c r="AZ45" s="55"/>
      <c r="BA45" s="55"/>
      <c r="BB45" s="55"/>
      <c r="BC45" s="55"/>
      <c r="BD45" s="55"/>
      <c r="BE45" s="55"/>
      <c r="BF45" s="55"/>
      <c r="BG45" s="55"/>
      <c r="BH45" s="55"/>
      <c r="BI45" s="55"/>
      <c r="BJ45" s="55"/>
      <c r="BK45" s="55"/>
      <c r="BL45" s="199"/>
      <c r="BO45" s="96"/>
      <c r="BQ45" s="179"/>
      <c r="BR45" s="55"/>
      <c r="BS45" s="227"/>
      <c r="BT45" s="55"/>
      <c r="BU45" s="55"/>
      <c r="BV45" s="55"/>
      <c r="BW45" s="55"/>
      <c r="BX45" s="55"/>
      <c r="BY45" s="55"/>
      <c r="BZ45" s="55"/>
      <c r="CA45" s="55"/>
      <c r="CB45" s="55"/>
      <c r="CC45" s="55"/>
      <c r="CD45" s="55"/>
      <c r="CE45" s="55"/>
      <c r="CF45" s="55"/>
      <c r="CG45" s="55"/>
      <c r="CH45" s="199"/>
      <c r="CK45" s="96"/>
      <c r="CM45" s="179"/>
      <c r="CN45" s="55"/>
      <c r="CO45" s="227">
        <v>1</v>
      </c>
      <c r="CP45" s="55" t="s">
        <v>1298</v>
      </c>
      <c r="CQ45" s="55" t="s">
        <v>1263</v>
      </c>
      <c r="CR45" s="55"/>
      <c r="CS45" s="55"/>
      <c r="CT45" s="55">
        <v>0</v>
      </c>
      <c r="CU45" s="55">
        <v>3500</v>
      </c>
      <c r="CV45" s="55"/>
      <c r="CW45" s="55">
        <v>500</v>
      </c>
      <c r="CX45" s="55">
        <v>0</v>
      </c>
      <c r="CY45" s="55">
        <v>1000</v>
      </c>
      <c r="CZ45" s="55">
        <v>0</v>
      </c>
      <c r="DA45" s="55"/>
      <c r="DB45" s="55"/>
      <c r="DC45" s="55"/>
      <c r="DD45" s="199">
        <v>3500</v>
      </c>
      <c r="DG45" s="96"/>
      <c r="DI45" s="179"/>
      <c r="DJ45" s="55"/>
      <c r="DK45" s="227">
        <v>1</v>
      </c>
      <c r="DL45" s="55" t="s">
        <v>1362</v>
      </c>
      <c r="DM45" s="55" t="s">
        <v>833</v>
      </c>
      <c r="DN45" s="55" t="s">
        <v>1264</v>
      </c>
      <c r="DO45" s="55"/>
      <c r="DP45" s="55">
        <v>0</v>
      </c>
      <c r="DQ45" s="55">
        <v>14812</v>
      </c>
      <c r="DR45" s="55"/>
      <c r="DS45" s="55">
        <v>500</v>
      </c>
      <c r="DT45" s="55">
        <v>0</v>
      </c>
      <c r="DU45" s="55">
        <v>1000</v>
      </c>
      <c r="DV45" s="55">
        <v>0</v>
      </c>
      <c r="DW45" s="55"/>
      <c r="DX45" s="55"/>
      <c r="DY45" s="55"/>
      <c r="DZ45" s="199">
        <v>14812</v>
      </c>
    </row>
    <row r="46" spans="2:130" x14ac:dyDescent="0.25">
      <c r="B46" s="164"/>
      <c r="C46" s="178"/>
      <c r="D46" s="170"/>
      <c r="E46" s="170"/>
      <c r="F46" s="170"/>
      <c r="G46" s="170"/>
      <c r="H46" s="170"/>
      <c r="I46" s="191"/>
      <c r="J46" s="170"/>
      <c r="K46" s="170"/>
      <c r="L46" s="170"/>
      <c r="M46" s="170"/>
      <c r="N46" s="170"/>
      <c r="O46" s="170"/>
      <c r="P46" s="170"/>
      <c r="Q46" s="170"/>
      <c r="R46" s="170"/>
      <c r="S46" s="450"/>
      <c r="T46" s="200"/>
      <c r="U46" s="165"/>
      <c r="V46" s="1"/>
      <c r="W46" s="126"/>
      <c r="Y46" s="178"/>
      <c r="Z46" s="170"/>
      <c r="AA46" s="170"/>
      <c r="AB46" s="170"/>
      <c r="AC46" s="170"/>
      <c r="AD46" s="170"/>
      <c r="AE46" s="191"/>
      <c r="AF46" s="170"/>
      <c r="AG46" s="170"/>
      <c r="AH46" s="170"/>
      <c r="AI46" s="170"/>
      <c r="AJ46" s="170"/>
      <c r="AK46" s="170"/>
      <c r="AL46" s="170"/>
      <c r="AM46" s="170"/>
      <c r="AN46" s="170"/>
      <c r="AO46" s="170"/>
      <c r="AP46" s="200"/>
      <c r="AS46" s="96"/>
      <c r="AU46" s="178"/>
      <c r="AV46" s="170"/>
      <c r="AW46" s="170"/>
      <c r="AX46" s="170"/>
      <c r="AY46" s="170"/>
      <c r="AZ46" s="170"/>
      <c r="BA46" s="191"/>
      <c r="BB46" s="170"/>
      <c r="BC46" s="170"/>
      <c r="BD46" s="170"/>
      <c r="BE46" s="170"/>
      <c r="BF46" s="170"/>
      <c r="BG46" s="170"/>
      <c r="BH46" s="170"/>
      <c r="BI46" s="170"/>
      <c r="BJ46" s="170"/>
      <c r="BK46" s="170"/>
      <c r="BL46" s="200"/>
      <c r="BO46" s="96"/>
      <c r="BQ46" s="178"/>
      <c r="BR46" s="170"/>
      <c r="BS46" s="170"/>
      <c r="BT46" s="170"/>
      <c r="BU46" s="170"/>
      <c r="BV46" s="170"/>
      <c r="BW46" s="191"/>
      <c r="BX46" s="170"/>
      <c r="BY46" s="170"/>
      <c r="BZ46" s="170"/>
      <c r="CA46" s="170"/>
      <c r="CB46" s="170"/>
      <c r="CC46" s="170"/>
      <c r="CD46" s="170"/>
      <c r="CE46" s="170"/>
      <c r="CF46" s="170"/>
      <c r="CG46" s="170"/>
      <c r="CH46" s="200"/>
      <c r="CK46" s="96"/>
      <c r="CM46" s="178"/>
      <c r="CN46" s="170"/>
      <c r="CO46" s="170">
        <v>1</v>
      </c>
      <c r="CP46" s="170" t="s">
        <v>1299</v>
      </c>
      <c r="CQ46" s="170" t="s">
        <v>1263</v>
      </c>
      <c r="CR46" s="170"/>
      <c r="CS46" s="191" t="s">
        <v>667</v>
      </c>
      <c r="CT46" s="170">
        <v>0</v>
      </c>
      <c r="CU46" s="170">
        <v>1500</v>
      </c>
      <c r="CV46" s="170"/>
      <c r="CW46" s="170">
        <v>500</v>
      </c>
      <c r="CX46" s="170">
        <v>0</v>
      </c>
      <c r="CY46" s="170">
        <v>1000</v>
      </c>
      <c r="CZ46" s="170">
        <v>0</v>
      </c>
      <c r="DA46" s="170"/>
      <c r="DB46" s="170"/>
      <c r="DC46" s="170"/>
      <c r="DD46" s="200">
        <v>1500</v>
      </c>
      <c r="DG46" s="96"/>
      <c r="DI46" s="178"/>
      <c r="DJ46" s="170"/>
      <c r="DK46" s="170">
        <v>1</v>
      </c>
      <c r="DL46" s="170" t="s">
        <v>1363</v>
      </c>
      <c r="DM46" s="170" t="s">
        <v>833</v>
      </c>
      <c r="DN46" s="170" t="s">
        <v>1264</v>
      </c>
      <c r="DO46" s="191" t="s">
        <v>667</v>
      </c>
      <c r="DP46" s="170">
        <v>0</v>
      </c>
      <c r="DQ46" s="170">
        <v>11499</v>
      </c>
      <c r="DR46" s="170"/>
      <c r="DS46" s="170">
        <v>500</v>
      </c>
      <c r="DT46" s="170">
        <v>0</v>
      </c>
      <c r="DU46" s="170">
        <v>1000</v>
      </c>
      <c r="DV46" s="170">
        <v>0</v>
      </c>
      <c r="DW46" s="170"/>
      <c r="DX46" s="170"/>
      <c r="DY46" s="170"/>
      <c r="DZ46" s="200">
        <v>11499</v>
      </c>
    </row>
    <row r="47" spans="2:130" x14ac:dyDescent="0.25">
      <c r="B47" s="164"/>
      <c r="C47" s="179"/>
      <c r="D47" s="55"/>
      <c r="E47" s="227"/>
      <c r="F47" s="55"/>
      <c r="G47" s="55"/>
      <c r="H47" s="55"/>
      <c r="I47" s="55"/>
      <c r="J47" s="55"/>
      <c r="K47" s="55"/>
      <c r="L47" s="55"/>
      <c r="M47" s="55"/>
      <c r="N47" s="55"/>
      <c r="O47" s="55"/>
      <c r="P47" s="55"/>
      <c r="Q47" s="55"/>
      <c r="R47" s="55"/>
      <c r="S47" s="57"/>
      <c r="T47" s="199"/>
      <c r="U47" s="165"/>
      <c r="V47" s="1"/>
      <c r="W47" s="126"/>
      <c r="Y47" s="179"/>
      <c r="Z47" s="55"/>
      <c r="AA47" s="227"/>
      <c r="AB47" s="55"/>
      <c r="AC47" s="55"/>
      <c r="AD47" s="55"/>
      <c r="AE47" s="55"/>
      <c r="AF47" s="55"/>
      <c r="AG47" s="55"/>
      <c r="AH47" s="55"/>
      <c r="AI47" s="55"/>
      <c r="AJ47" s="55"/>
      <c r="AK47" s="55"/>
      <c r="AL47" s="55"/>
      <c r="AM47" s="55"/>
      <c r="AN47" s="55"/>
      <c r="AO47" s="55"/>
      <c r="AP47" s="199"/>
      <c r="AS47" s="96"/>
      <c r="AU47" s="179"/>
      <c r="AV47" s="55"/>
      <c r="AW47" s="227"/>
      <c r="AX47" s="55"/>
      <c r="AY47" s="55"/>
      <c r="AZ47" s="55"/>
      <c r="BA47" s="55"/>
      <c r="BB47" s="55"/>
      <c r="BC47" s="55"/>
      <c r="BD47" s="55"/>
      <c r="BE47" s="55"/>
      <c r="BF47" s="55"/>
      <c r="BG47" s="55"/>
      <c r="BH47" s="55"/>
      <c r="BI47" s="55"/>
      <c r="BJ47" s="55"/>
      <c r="BK47" s="55"/>
      <c r="BL47" s="199"/>
      <c r="BO47" s="96"/>
      <c r="BQ47" s="179"/>
      <c r="BR47" s="55"/>
      <c r="BS47" s="227"/>
      <c r="BT47" s="55"/>
      <c r="BU47" s="55"/>
      <c r="BV47" s="55"/>
      <c r="BW47" s="55"/>
      <c r="BX47" s="55"/>
      <c r="BY47" s="55"/>
      <c r="BZ47" s="55"/>
      <c r="CA47" s="55"/>
      <c r="CB47" s="55"/>
      <c r="CC47" s="55"/>
      <c r="CD47" s="55"/>
      <c r="CE47" s="55"/>
      <c r="CF47" s="55"/>
      <c r="CG47" s="55"/>
      <c r="CH47" s="199"/>
      <c r="CK47" s="96"/>
      <c r="CM47" s="179"/>
      <c r="CN47" s="55"/>
      <c r="CO47" s="227">
        <v>1</v>
      </c>
      <c r="CP47" s="55" t="s">
        <v>1300</v>
      </c>
      <c r="CQ47" s="55" t="s">
        <v>1263</v>
      </c>
      <c r="CR47" s="55"/>
      <c r="CS47" s="55"/>
      <c r="CT47" s="55">
        <v>0</v>
      </c>
      <c r="CU47" s="55">
        <v>4000</v>
      </c>
      <c r="CV47" s="55"/>
      <c r="CW47" s="55">
        <v>500</v>
      </c>
      <c r="CX47" s="55">
        <v>0</v>
      </c>
      <c r="CY47" s="55">
        <v>1000</v>
      </c>
      <c r="CZ47" s="55">
        <v>0</v>
      </c>
      <c r="DA47" s="55"/>
      <c r="DB47" s="55"/>
      <c r="DC47" s="55"/>
      <c r="DD47" s="199">
        <v>4000</v>
      </c>
      <c r="DG47" s="96"/>
      <c r="DI47" s="179"/>
      <c r="DJ47" s="55"/>
      <c r="DK47" s="227">
        <v>1</v>
      </c>
      <c r="DL47" s="55" t="s">
        <v>1364</v>
      </c>
      <c r="DM47" s="55" t="s">
        <v>833</v>
      </c>
      <c r="DN47" s="55" t="s">
        <v>1264</v>
      </c>
      <c r="DO47" s="55"/>
      <c r="DP47" s="55">
        <v>0</v>
      </c>
      <c r="DQ47" s="55">
        <v>49793</v>
      </c>
      <c r="DR47" s="55"/>
      <c r="DS47" s="55">
        <v>500</v>
      </c>
      <c r="DT47" s="55">
        <v>0</v>
      </c>
      <c r="DU47" s="55">
        <v>1000</v>
      </c>
      <c r="DV47" s="55">
        <v>0</v>
      </c>
      <c r="DW47" s="55"/>
      <c r="DX47" s="55"/>
      <c r="DY47" s="55"/>
      <c r="DZ47" s="199">
        <v>49793</v>
      </c>
    </row>
    <row r="48" spans="2:130" x14ac:dyDescent="0.25">
      <c r="B48" s="164"/>
      <c r="C48" s="178"/>
      <c r="D48" s="170"/>
      <c r="E48" s="170"/>
      <c r="F48" s="170"/>
      <c r="G48" s="170"/>
      <c r="H48" s="170"/>
      <c r="I48" s="191"/>
      <c r="J48" s="170"/>
      <c r="K48" s="170"/>
      <c r="L48" s="170"/>
      <c r="M48" s="170"/>
      <c r="N48" s="170"/>
      <c r="O48" s="170"/>
      <c r="P48" s="170"/>
      <c r="Q48" s="170"/>
      <c r="R48" s="170"/>
      <c r="S48" s="450"/>
      <c r="T48" s="200"/>
      <c r="U48" s="165"/>
      <c r="V48" s="1"/>
      <c r="W48" s="126"/>
      <c r="Y48" s="178"/>
      <c r="Z48" s="170"/>
      <c r="AA48" s="170"/>
      <c r="AB48" s="170"/>
      <c r="AC48" s="170"/>
      <c r="AD48" s="170"/>
      <c r="AE48" s="191"/>
      <c r="AF48" s="170"/>
      <c r="AG48" s="170"/>
      <c r="AH48" s="170"/>
      <c r="AI48" s="170"/>
      <c r="AJ48" s="170"/>
      <c r="AK48" s="170"/>
      <c r="AL48" s="170"/>
      <c r="AM48" s="170"/>
      <c r="AN48" s="170"/>
      <c r="AO48" s="170"/>
      <c r="AP48" s="200"/>
      <c r="AS48" s="96"/>
      <c r="AU48" s="178"/>
      <c r="AV48" s="170"/>
      <c r="AW48" s="170"/>
      <c r="AX48" s="170"/>
      <c r="AY48" s="170"/>
      <c r="AZ48" s="170"/>
      <c r="BA48" s="191"/>
      <c r="BB48" s="170"/>
      <c r="BC48" s="170"/>
      <c r="BD48" s="170"/>
      <c r="BE48" s="170"/>
      <c r="BF48" s="170"/>
      <c r="BG48" s="170"/>
      <c r="BH48" s="170"/>
      <c r="BI48" s="170"/>
      <c r="BJ48" s="170"/>
      <c r="BK48" s="170"/>
      <c r="BL48" s="200"/>
      <c r="BO48" s="96"/>
      <c r="BQ48" s="178"/>
      <c r="BR48" s="170"/>
      <c r="BS48" s="170"/>
      <c r="BT48" s="170"/>
      <c r="BU48" s="170"/>
      <c r="BV48" s="170"/>
      <c r="BW48" s="191"/>
      <c r="BX48" s="170"/>
      <c r="BY48" s="170"/>
      <c r="BZ48" s="170"/>
      <c r="CA48" s="170"/>
      <c r="CB48" s="170"/>
      <c r="CC48" s="170"/>
      <c r="CD48" s="170"/>
      <c r="CE48" s="170"/>
      <c r="CF48" s="170"/>
      <c r="CG48" s="170"/>
      <c r="CH48" s="200"/>
      <c r="CK48" s="96"/>
      <c r="CM48" s="178"/>
      <c r="CN48" s="170"/>
      <c r="CO48" s="170">
        <v>1</v>
      </c>
      <c r="CP48" s="170" t="s">
        <v>1301</v>
      </c>
      <c r="CQ48" s="170" t="s">
        <v>1263</v>
      </c>
      <c r="CR48" s="170"/>
      <c r="CS48" s="191" t="s">
        <v>667</v>
      </c>
      <c r="CT48" s="170">
        <v>0</v>
      </c>
      <c r="CU48" s="170">
        <v>2000</v>
      </c>
      <c r="CV48" s="170"/>
      <c r="CW48" s="170">
        <v>500</v>
      </c>
      <c r="CX48" s="170">
        <v>0</v>
      </c>
      <c r="CY48" s="170">
        <v>1000</v>
      </c>
      <c r="CZ48" s="170">
        <v>0</v>
      </c>
      <c r="DA48" s="170"/>
      <c r="DB48" s="170"/>
      <c r="DC48" s="170"/>
      <c r="DD48" s="200">
        <v>2000</v>
      </c>
      <c r="DG48" s="96"/>
      <c r="DI48" s="178"/>
      <c r="DJ48" s="170"/>
      <c r="DK48" s="170">
        <v>1</v>
      </c>
      <c r="DL48" s="170" t="s">
        <v>1365</v>
      </c>
      <c r="DM48" s="170" t="s">
        <v>833</v>
      </c>
      <c r="DN48" s="170" t="s">
        <v>1264</v>
      </c>
      <c r="DO48" s="191" t="s">
        <v>667</v>
      </c>
      <c r="DP48" s="170">
        <v>0</v>
      </c>
      <c r="DQ48" s="170">
        <v>52479</v>
      </c>
      <c r="DR48" s="170"/>
      <c r="DS48" s="170">
        <v>500</v>
      </c>
      <c r="DT48" s="170">
        <v>0</v>
      </c>
      <c r="DU48" s="170">
        <v>1000</v>
      </c>
      <c r="DV48" s="170">
        <v>0</v>
      </c>
      <c r="DW48" s="170"/>
      <c r="DX48" s="170"/>
      <c r="DY48" s="170"/>
      <c r="DZ48" s="200">
        <v>52479</v>
      </c>
    </row>
    <row r="49" spans="2:130" x14ac:dyDescent="0.25">
      <c r="B49" s="164"/>
      <c r="C49" s="179"/>
      <c r="D49" s="55"/>
      <c r="E49" s="227"/>
      <c r="F49" s="55"/>
      <c r="G49" s="55"/>
      <c r="H49" s="55"/>
      <c r="I49" s="55"/>
      <c r="J49" s="55"/>
      <c r="K49" s="55"/>
      <c r="L49" s="55"/>
      <c r="M49" s="55"/>
      <c r="N49" s="55"/>
      <c r="O49" s="55"/>
      <c r="P49" s="55"/>
      <c r="Q49" s="55"/>
      <c r="R49" s="55"/>
      <c r="S49" s="57"/>
      <c r="T49" s="199"/>
      <c r="U49" s="165"/>
      <c r="V49" s="1"/>
      <c r="W49" s="126"/>
      <c r="Y49" s="179"/>
      <c r="Z49" s="55"/>
      <c r="AA49" s="227"/>
      <c r="AB49" s="55"/>
      <c r="AC49" s="55"/>
      <c r="AD49" s="55"/>
      <c r="AE49" s="55"/>
      <c r="AF49" s="55"/>
      <c r="AG49" s="55"/>
      <c r="AH49" s="55"/>
      <c r="AI49" s="55"/>
      <c r="AJ49" s="55"/>
      <c r="AK49" s="55"/>
      <c r="AL49" s="55"/>
      <c r="AM49" s="55"/>
      <c r="AN49" s="55"/>
      <c r="AO49" s="55"/>
      <c r="AP49" s="199"/>
      <c r="AS49" s="96"/>
      <c r="AU49" s="179"/>
      <c r="AV49" s="55"/>
      <c r="AW49" s="227"/>
      <c r="AX49" s="55"/>
      <c r="AY49" s="55"/>
      <c r="AZ49" s="55"/>
      <c r="BA49" s="55"/>
      <c r="BB49" s="55"/>
      <c r="BC49" s="55"/>
      <c r="BD49" s="55"/>
      <c r="BE49" s="55"/>
      <c r="BF49" s="55"/>
      <c r="BG49" s="55"/>
      <c r="BH49" s="55"/>
      <c r="BI49" s="55"/>
      <c r="BJ49" s="55"/>
      <c r="BK49" s="55"/>
      <c r="BL49" s="199"/>
      <c r="BO49" s="96"/>
      <c r="BQ49" s="179"/>
      <c r="BR49" s="55"/>
      <c r="BS49" s="227"/>
      <c r="BT49" s="55"/>
      <c r="BU49" s="55"/>
      <c r="BV49" s="55"/>
      <c r="BW49" s="55"/>
      <c r="BX49" s="55"/>
      <c r="BY49" s="55"/>
      <c r="BZ49" s="55"/>
      <c r="CA49" s="55"/>
      <c r="CB49" s="55"/>
      <c r="CC49" s="55"/>
      <c r="CD49" s="55"/>
      <c r="CE49" s="55"/>
      <c r="CF49" s="55"/>
      <c r="CG49" s="55"/>
      <c r="CH49" s="199"/>
      <c r="CK49" s="96"/>
      <c r="CM49" s="179"/>
      <c r="CN49" s="55"/>
      <c r="CO49" s="227">
        <v>1</v>
      </c>
      <c r="CP49" s="55" t="s">
        <v>1302</v>
      </c>
      <c r="CQ49" s="55" t="s">
        <v>1263</v>
      </c>
      <c r="CR49" s="55"/>
      <c r="CS49" s="55"/>
      <c r="CT49" s="55">
        <v>0</v>
      </c>
      <c r="CU49" s="55">
        <v>2500</v>
      </c>
      <c r="CV49" s="55"/>
      <c r="CW49" s="55">
        <v>500</v>
      </c>
      <c r="CX49" s="55">
        <v>0</v>
      </c>
      <c r="CY49" s="55">
        <v>1000</v>
      </c>
      <c r="CZ49" s="55">
        <v>0</v>
      </c>
      <c r="DA49" s="55"/>
      <c r="DB49" s="55"/>
      <c r="DC49" s="55"/>
      <c r="DD49" s="199">
        <v>2500</v>
      </c>
      <c r="DG49" s="96"/>
      <c r="DI49" s="179"/>
      <c r="DJ49" s="55"/>
      <c r="DK49" s="227">
        <v>1</v>
      </c>
      <c r="DL49" s="55" t="s">
        <v>821</v>
      </c>
      <c r="DM49" s="55" t="s">
        <v>833</v>
      </c>
      <c r="DN49" s="55" t="s">
        <v>1264</v>
      </c>
      <c r="DO49" s="55"/>
      <c r="DP49" s="55">
        <v>0</v>
      </c>
      <c r="DQ49" s="55">
        <v>45360</v>
      </c>
      <c r="DR49" s="55"/>
      <c r="DS49" s="55">
        <v>500</v>
      </c>
      <c r="DT49" s="55">
        <v>0</v>
      </c>
      <c r="DU49" s="55">
        <v>1000</v>
      </c>
      <c r="DV49" s="55">
        <v>0</v>
      </c>
      <c r="DW49" s="55"/>
      <c r="DX49" s="55"/>
      <c r="DY49" s="55"/>
      <c r="DZ49" s="199">
        <v>45360</v>
      </c>
    </row>
    <row r="50" spans="2:130" x14ac:dyDescent="0.25">
      <c r="B50" s="164"/>
      <c r="C50" s="178"/>
      <c r="D50" s="170"/>
      <c r="E50" s="170"/>
      <c r="F50" s="170"/>
      <c r="G50" s="170"/>
      <c r="H50" s="170"/>
      <c r="I50" s="191"/>
      <c r="J50" s="170"/>
      <c r="K50" s="170"/>
      <c r="L50" s="170"/>
      <c r="M50" s="170"/>
      <c r="N50" s="170"/>
      <c r="O50" s="170"/>
      <c r="P50" s="170"/>
      <c r="Q50" s="170"/>
      <c r="R50" s="170"/>
      <c r="S50" s="450"/>
      <c r="T50" s="200"/>
      <c r="U50" s="165"/>
      <c r="V50" s="1"/>
      <c r="W50" s="126"/>
      <c r="Y50" s="178"/>
      <c r="Z50" s="170"/>
      <c r="AA50" s="170"/>
      <c r="AB50" s="170"/>
      <c r="AC50" s="170"/>
      <c r="AD50" s="170"/>
      <c r="AE50" s="191"/>
      <c r="AF50" s="170"/>
      <c r="AG50" s="170"/>
      <c r="AH50" s="170"/>
      <c r="AI50" s="170"/>
      <c r="AJ50" s="170"/>
      <c r="AK50" s="170"/>
      <c r="AL50" s="170"/>
      <c r="AM50" s="170"/>
      <c r="AN50" s="170"/>
      <c r="AO50" s="170"/>
      <c r="AP50" s="200"/>
      <c r="AS50" s="96"/>
      <c r="AU50" s="178"/>
      <c r="AV50" s="170"/>
      <c r="AW50" s="170"/>
      <c r="AX50" s="170"/>
      <c r="AY50" s="170"/>
      <c r="AZ50" s="170"/>
      <c r="BA50" s="191"/>
      <c r="BB50" s="170"/>
      <c r="BC50" s="170"/>
      <c r="BD50" s="170"/>
      <c r="BE50" s="170"/>
      <c r="BF50" s="170"/>
      <c r="BG50" s="170"/>
      <c r="BH50" s="170"/>
      <c r="BI50" s="170"/>
      <c r="BJ50" s="170"/>
      <c r="BK50" s="170"/>
      <c r="BL50" s="200"/>
      <c r="BO50" s="96"/>
      <c r="BQ50" s="178"/>
      <c r="BR50" s="170"/>
      <c r="BS50" s="170"/>
      <c r="BT50" s="170"/>
      <c r="BU50" s="170"/>
      <c r="BV50" s="170"/>
      <c r="BW50" s="191"/>
      <c r="BX50" s="170"/>
      <c r="BY50" s="170"/>
      <c r="BZ50" s="170"/>
      <c r="CA50" s="170"/>
      <c r="CB50" s="170"/>
      <c r="CC50" s="170"/>
      <c r="CD50" s="170"/>
      <c r="CE50" s="170"/>
      <c r="CF50" s="170"/>
      <c r="CG50" s="170"/>
      <c r="CH50" s="200"/>
      <c r="CK50" s="96"/>
      <c r="CM50" s="178"/>
      <c r="CN50" s="170"/>
      <c r="CO50" s="170">
        <v>1</v>
      </c>
      <c r="CP50" s="170" t="s">
        <v>1303</v>
      </c>
      <c r="CQ50" s="170" t="s">
        <v>1263</v>
      </c>
      <c r="CR50" s="170"/>
      <c r="CS50" s="191" t="s">
        <v>667</v>
      </c>
      <c r="CT50" s="170">
        <v>0</v>
      </c>
      <c r="CU50" s="170">
        <v>3500</v>
      </c>
      <c r="CV50" s="170"/>
      <c r="CW50" s="170">
        <v>500</v>
      </c>
      <c r="CX50" s="170">
        <v>0</v>
      </c>
      <c r="CY50" s="170">
        <v>1000</v>
      </c>
      <c r="CZ50" s="170">
        <v>0</v>
      </c>
      <c r="DA50" s="170"/>
      <c r="DB50" s="170"/>
      <c r="DC50" s="170"/>
      <c r="DD50" s="200">
        <v>3500</v>
      </c>
      <c r="DG50" s="96"/>
      <c r="DI50" s="178"/>
      <c r="DJ50" s="170"/>
      <c r="DK50" s="170">
        <v>1</v>
      </c>
      <c r="DL50" s="170" t="s">
        <v>1366</v>
      </c>
      <c r="DM50" s="170" t="s">
        <v>833</v>
      </c>
      <c r="DN50" s="170" t="s">
        <v>1264</v>
      </c>
      <c r="DO50" s="191" t="s">
        <v>667</v>
      </c>
      <c r="DP50" s="170">
        <v>0</v>
      </c>
      <c r="DQ50" s="170">
        <v>36019</v>
      </c>
      <c r="DR50" s="170"/>
      <c r="DS50" s="170">
        <v>500</v>
      </c>
      <c r="DT50" s="170">
        <v>0</v>
      </c>
      <c r="DU50" s="170">
        <v>1000</v>
      </c>
      <c r="DV50" s="170">
        <v>0</v>
      </c>
      <c r="DW50" s="170"/>
      <c r="DX50" s="170"/>
      <c r="DY50" s="170"/>
      <c r="DZ50" s="200">
        <v>36019</v>
      </c>
    </row>
    <row r="51" spans="2:130" x14ac:dyDescent="0.25">
      <c r="B51" s="164"/>
      <c r="C51" s="179"/>
      <c r="D51" s="55"/>
      <c r="E51" s="227"/>
      <c r="F51" s="55"/>
      <c r="G51" s="55"/>
      <c r="H51" s="55"/>
      <c r="I51" s="55"/>
      <c r="J51" s="55"/>
      <c r="K51" s="55"/>
      <c r="L51" s="55"/>
      <c r="M51" s="55"/>
      <c r="N51" s="55"/>
      <c r="O51" s="55"/>
      <c r="P51" s="55"/>
      <c r="Q51" s="55"/>
      <c r="R51" s="55"/>
      <c r="S51" s="57"/>
      <c r="T51" s="199"/>
      <c r="U51" s="165"/>
      <c r="V51" s="1"/>
      <c r="W51" s="126"/>
      <c r="Y51" s="179"/>
      <c r="Z51" s="55"/>
      <c r="AA51" s="227"/>
      <c r="AB51" s="55"/>
      <c r="AC51" s="55"/>
      <c r="AD51" s="55"/>
      <c r="AE51" s="55"/>
      <c r="AF51" s="55"/>
      <c r="AG51" s="55"/>
      <c r="AH51" s="55"/>
      <c r="AI51" s="55"/>
      <c r="AJ51" s="55"/>
      <c r="AK51" s="55"/>
      <c r="AL51" s="55"/>
      <c r="AM51" s="55"/>
      <c r="AN51" s="55"/>
      <c r="AO51" s="55"/>
      <c r="AP51" s="199"/>
      <c r="AS51" s="96"/>
      <c r="AU51" s="179"/>
      <c r="AV51" s="55"/>
      <c r="AW51" s="227"/>
      <c r="AX51" s="55"/>
      <c r="AY51" s="55"/>
      <c r="AZ51" s="55"/>
      <c r="BA51" s="55"/>
      <c r="BB51" s="55"/>
      <c r="BC51" s="55"/>
      <c r="BD51" s="55"/>
      <c r="BE51" s="55"/>
      <c r="BF51" s="55"/>
      <c r="BG51" s="55"/>
      <c r="BH51" s="55"/>
      <c r="BI51" s="55"/>
      <c r="BJ51" s="55"/>
      <c r="BK51" s="55"/>
      <c r="BL51" s="199"/>
      <c r="BO51" s="96"/>
      <c r="BQ51" s="179"/>
      <c r="BR51" s="55"/>
      <c r="BS51" s="227"/>
      <c r="BT51" s="55"/>
      <c r="BU51" s="55"/>
      <c r="BV51" s="55"/>
      <c r="BW51" s="55"/>
      <c r="BX51" s="55"/>
      <c r="BY51" s="55"/>
      <c r="BZ51" s="55"/>
      <c r="CA51" s="55"/>
      <c r="CB51" s="55"/>
      <c r="CC51" s="55"/>
      <c r="CD51" s="55"/>
      <c r="CE51" s="55"/>
      <c r="CF51" s="55"/>
      <c r="CG51" s="55"/>
      <c r="CH51" s="199"/>
      <c r="CK51" s="96"/>
      <c r="CM51" s="179"/>
      <c r="CN51" s="55"/>
      <c r="CO51" s="227">
        <v>1</v>
      </c>
      <c r="CP51" s="55" t="s">
        <v>1304</v>
      </c>
      <c r="CQ51" s="55" t="s">
        <v>1263</v>
      </c>
      <c r="CR51" s="55"/>
      <c r="CS51" s="55"/>
      <c r="CT51" s="55">
        <v>0</v>
      </c>
      <c r="CU51" s="55">
        <v>1500</v>
      </c>
      <c r="CV51" s="55"/>
      <c r="CW51" s="55">
        <v>500</v>
      </c>
      <c r="CX51" s="55">
        <v>0</v>
      </c>
      <c r="CY51" s="55">
        <v>1000</v>
      </c>
      <c r="CZ51" s="55">
        <v>0</v>
      </c>
      <c r="DA51" s="55"/>
      <c r="DB51" s="55"/>
      <c r="DC51" s="55"/>
      <c r="DD51" s="199">
        <v>1500</v>
      </c>
      <c r="DG51" s="96"/>
      <c r="DI51" s="179"/>
      <c r="DJ51" s="55"/>
      <c r="DK51" s="227">
        <v>1</v>
      </c>
      <c r="DL51" s="55" t="s">
        <v>822</v>
      </c>
      <c r="DM51" s="55" t="s">
        <v>833</v>
      </c>
      <c r="DN51" s="55" t="s">
        <v>1264</v>
      </c>
      <c r="DO51" s="55"/>
      <c r="DP51" s="55">
        <v>0</v>
      </c>
      <c r="DQ51" s="55">
        <v>36682</v>
      </c>
      <c r="DR51" s="55"/>
      <c r="DS51" s="55">
        <v>500</v>
      </c>
      <c r="DT51" s="55">
        <v>0</v>
      </c>
      <c r="DU51" s="55">
        <v>1000</v>
      </c>
      <c r="DV51" s="55">
        <v>0</v>
      </c>
      <c r="DW51" s="55"/>
      <c r="DX51" s="55"/>
      <c r="DY51" s="55"/>
      <c r="DZ51" s="199">
        <v>36682</v>
      </c>
    </row>
    <row r="52" spans="2:130" x14ac:dyDescent="0.25">
      <c r="B52" s="164"/>
      <c r="C52" s="178"/>
      <c r="D52" s="170"/>
      <c r="E52" s="170"/>
      <c r="F52" s="170"/>
      <c r="G52" s="170"/>
      <c r="H52" s="170"/>
      <c r="I52" s="191"/>
      <c r="J52" s="170"/>
      <c r="K52" s="170"/>
      <c r="L52" s="170"/>
      <c r="M52" s="170"/>
      <c r="N52" s="170"/>
      <c r="O52" s="170"/>
      <c r="P52" s="170"/>
      <c r="Q52" s="170"/>
      <c r="R52" s="170"/>
      <c r="S52" s="450"/>
      <c r="T52" s="200"/>
      <c r="U52" s="165"/>
      <c r="V52" s="1"/>
      <c r="W52" s="126"/>
      <c r="Y52" s="178"/>
      <c r="Z52" s="170"/>
      <c r="AA52" s="170"/>
      <c r="AB52" s="170"/>
      <c r="AC52" s="170"/>
      <c r="AD52" s="170"/>
      <c r="AE52" s="191"/>
      <c r="AF52" s="170"/>
      <c r="AG52" s="170"/>
      <c r="AH52" s="170"/>
      <c r="AI52" s="170"/>
      <c r="AJ52" s="170"/>
      <c r="AK52" s="170"/>
      <c r="AL52" s="170"/>
      <c r="AM52" s="170"/>
      <c r="AN52" s="170"/>
      <c r="AO52" s="170"/>
      <c r="AP52" s="200"/>
      <c r="AS52" s="96"/>
      <c r="AU52" s="178"/>
      <c r="AV52" s="170"/>
      <c r="AW52" s="170"/>
      <c r="AX52" s="170"/>
      <c r="AY52" s="170"/>
      <c r="AZ52" s="170"/>
      <c r="BA52" s="191"/>
      <c r="BB52" s="170"/>
      <c r="BC52" s="170"/>
      <c r="BD52" s="170"/>
      <c r="BE52" s="170"/>
      <c r="BF52" s="170"/>
      <c r="BG52" s="170"/>
      <c r="BH52" s="170"/>
      <c r="BI52" s="170"/>
      <c r="BJ52" s="170"/>
      <c r="BK52" s="170"/>
      <c r="BL52" s="200"/>
      <c r="BO52" s="96"/>
      <c r="BQ52" s="178"/>
      <c r="BR52" s="170"/>
      <c r="BS52" s="170"/>
      <c r="BT52" s="170"/>
      <c r="BU52" s="170"/>
      <c r="BV52" s="170"/>
      <c r="BW52" s="191"/>
      <c r="BX52" s="170"/>
      <c r="BY52" s="170"/>
      <c r="BZ52" s="170"/>
      <c r="CA52" s="170"/>
      <c r="CB52" s="170"/>
      <c r="CC52" s="170"/>
      <c r="CD52" s="170"/>
      <c r="CE52" s="170"/>
      <c r="CF52" s="170"/>
      <c r="CG52" s="170"/>
      <c r="CH52" s="200"/>
      <c r="CK52" s="96"/>
      <c r="CM52" s="178"/>
      <c r="CN52" s="170"/>
      <c r="CO52" s="170">
        <v>1</v>
      </c>
      <c r="CP52" s="170" t="s">
        <v>1305</v>
      </c>
      <c r="CQ52" s="170" t="s">
        <v>1263</v>
      </c>
      <c r="CR52" s="170"/>
      <c r="CS52" s="191" t="s">
        <v>667</v>
      </c>
      <c r="CT52" s="170">
        <v>0</v>
      </c>
      <c r="CU52" s="170">
        <v>4000</v>
      </c>
      <c r="CV52" s="170"/>
      <c r="CW52" s="170">
        <v>500</v>
      </c>
      <c r="CX52" s="170">
        <v>0</v>
      </c>
      <c r="CY52" s="170">
        <v>1000</v>
      </c>
      <c r="CZ52" s="170">
        <v>0</v>
      </c>
      <c r="DA52" s="170"/>
      <c r="DB52" s="170"/>
      <c r="DC52" s="170"/>
      <c r="DD52" s="200">
        <v>4000</v>
      </c>
      <c r="DG52" s="96"/>
      <c r="DI52" s="178"/>
      <c r="DJ52" s="170"/>
      <c r="DK52" s="170">
        <v>1</v>
      </c>
      <c r="DL52" s="170" t="s">
        <v>1367</v>
      </c>
      <c r="DM52" s="170" t="s">
        <v>833</v>
      </c>
      <c r="DN52" s="170" t="s">
        <v>1264</v>
      </c>
      <c r="DO52" s="191" t="s">
        <v>667</v>
      </c>
      <c r="DP52" s="170">
        <v>0</v>
      </c>
      <c r="DQ52" s="170">
        <v>23357</v>
      </c>
      <c r="DR52" s="170"/>
      <c r="DS52" s="170">
        <v>500</v>
      </c>
      <c r="DT52" s="170">
        <v>0</v>
      </c>
      <c r="DU52" s="170">
        <v>1000</v>
      </c>
      <c r="DV52" s="170">
        <v>0</v>
      </c>
      <c r="DW52" s="170"/>
      <c r="DX52" s="170"/>
      <c r="DY52" s="170"/>
      <c r="DZ52" s="200">
        <v>23357</v>
      </c>
    </row>
    <row r="53" spans="2:130" x14ac:dyDescent="0.25">
      <c r="B53" s="164"/>
      <c r="C53" s="179"/>
      <c r="D53" s="55"/>
      <c r="E53" s="227"/>
      <c r="F53" s="55"/>
      <c r="G53" s="55"/>
      <c r="H53" s="55"/>
      <c r="I53" s="55"/>
      <c r="J53" s="55"/>
      <c r="K53" s="55"/>
      <c r="L53" s="55"/>
      <c r="M53" s="55"/>
      <c r="N53" s="55"/>
      <c r="O53" s="55"/>
      <c r="P53" s="55"/>
      <c r="Q53" s="55"/>
      <c r="R53" s="55"/>
      <c r="S53" s="57"/>
      <c r="T53" s="199"/>
      <c r="U53" s="165"/>
      <c r="V53" s="1"/>
      <c r="W53" s="126"/>
      <c r="Y53" s="179"/>
      <c r="Z53" s="55"/>
      <c r="AA53" s="227"/>
      <c r="AB53" s="55"/>
      <c r="AC53" s="55"/>
      <c r="AD53" s="55"/>
      <c r="AE53" s="55"/>
      <c r="AF53" s="55"/>
      <c r="AG53" s="55"/>
      <c r="AH53" s="55"/>
      <c r="AI53" s="55"/>
      <c r="AJ53" s="55"/>
      <c r="AK53" s="55"/>
      <c r="AL53" s="55"/>
      <c r="AM53" s="55"/>
      <c r="AN53" s="55"/>
      <c r="AO53" s="55"/>
      <c r="AP53" s="199"/>
      <c r="AS53" s="96"/>
      <c r="AU53" s="179"/>
      <c r="AV53" s="55"/>
      <c r="AW53" s="227"/>
      <c r="AX53" s="55"/>
      <c r="AY53" s="55"/>
      <c r="AZ53" s="55"/>
      <c r="BA53" s="55"/>
      <c r="BB53" s="55"/>
      <c r="BC53" s="55"/>
      <c r="BD53" s="55"/>
      <c r="BE53" s="55"/>
      <c r="BF53" s="55"/>
      <c r="BG53" s="55"/>
      <c r="BH53" s="55"/>
      <c r="BI53" s="55"/>
      <c r="BJ53" s="55"/>
      <c r="BK53" s="55"/>
      <c r="BL53" s="199"/>
      <c r="BO53" s="96"/>
      <c r="BQ53" s="179"/>
      <c r="BR53" s="55"/>
      <c r="BS53" s="227"/>
      <c r="BT53" s="55"/>
      <c r="BU53" s="55"/>
      <c r="BV53" s="55"/>
      <c r="BW53" s="55"/>
      <c r="BX53" s="55"/>
      <c r="BY53" s="55"/>
      <c r="BZ53" s="55"/>
      <c r="CA53" s="55"/>
      <c r="CB53" s="55"/>
      <c r="CC53" s="55"/>
      <c r="CD53" s="55"/>
      <c r="CE53" s="55"/>
      <c r="CF53" s="55"/>
      <c r="CG53" s="55"/>
      <c r="CH53" s="199"/>
      <c r="CK53" s="96"/>
      <c r="CM53" s="179"/>
      <c r="CN53" s="55"/>
      <c r="CO53" s="227">
        <v>1</v>
      </c>
      <c r="CP53" s="55" t="s">
        <v>1306</v>
      </c>
      <c r="CQ53" s="55" t="s">
        <v>1263</v>
      </c>
      <c r="CR53" s="55"/>
      <c r="CS53" s="55"/>
      <c r="CT53" s="55">
        <v>0</v>
      </c>
      <c r="CU53" s="55">
        <v>2000</v>
      </c>
      <c r="CV53" s="55"/>
      <c r="CW53" s="55">
        <v>500</v>
      </c>
      <c r="CX53" s="55">
        <v>0</v>
      </c>
      <c r="CY53" s="55">
        <v>1000</v>
      </c>
      <c r="CZ53" s="55">
        <v>0</v>
      </c>
      <c r="DA53" s="55"/>
      <c r="DB53" s="55"/>
      <c r="DC53" s="55"/>
      <c r="DD53" s="199">
        <v>2000</v>
      </c>
      <c r="DG53" s="96"/>
      <c r="DI53" s="179"/>
      <c r="DJ53" s="55"/>
      <c r="DK53" s="227">
        <v>1</v>
      </c>
      <c r="DL53" s="55" t="s">
        <v>1368</v>
      </c>
      <c r="DM53" s="55" t="s">
        <v>833</v>
      </c>
      <c r="DN53" s="55" t="s">
        <v>1264</v>
      </c>
      <c r="DO53" s="55"/>
      <c r="DP53" s="55">
        <v>0</v>
      </c>
      <c r="DQ53" s="55">
        <v>13507</v>
      </c>
      <c r="DR53" s="55"/>
      <c r="DS53" s="55">
        <v>500</v>
      </c>
      <c r="DT53" s="55">
        <v>0</v>
      </c>
      <c r="DU53" s="55">
        <v>1000</v>
      </c>
      <c r="DV53" s="55">
        <v>0</v>
      </c>
      <c r="DW53" s="55"/>
      <c r="DX53" s="55"/>
      <c r="DY53" s="55"/>
      <c r="DZ53" s="199">
        <v>13507</v>
      </c>
    </row>
    <row r="54" spans="2:130" x14ac:dyDescent="0.25">
      <c r="B54" s="164"/>
      <c r="C54" s="178"/>
      <c r="D54" s="170"/>
      <c r="E54" s="170"/>
      <c r="F54" s="170"/>
      <c r="G54" s="170"/>
      <c r="H54" s="170"/>
      <c r="I54" s="191"/>
      <c r="J54" s="170"/>
      <c r="K54" s="170"/>
      <c r="L54" s="170"/>
      <c r="M54" s="170"/>
      <c r="N54" s="170"/>
      <c r="O54" s="170"/>
      <c r="P54" s="170"/>
      <c r="Q54" s="170"/>
      <c r="R54" s="170"/>
      <c r="S54" s="450"/>
      <c r="T54" s="200"/>
      <c r="U54" s="165"/>
      <c r="V54" s="1"/>
      <c r="W54" s="126"/>
      <c r="Y54" s="178"/>
      <c r="Z54" s="170"/>
      <c r="AA54" s="170"/>
      <c r="AB54" s="170"/>
      <c r="AC54" s="170"/>
      <c r="AD54" s="170"/>
      <c r="AE54" s="191"/>
      <c r="AF54" s="170"/>
      <c r="AG54" s="170"/>
      <c r="AH54" s="170"/>
      <c r="AI54" s="170"/>
      <c r="AJ54" s="170"/>
      <c r="AK54" s="170"/>
      <c r="AL54" s="170"/>
      <c r="AM54" s="170"/>
      <c r="AN54" s="170"/>
      <c r="AO54" s="170"/>
      <c r="AP54" s="200"/>
      <c r="AS54" s="96"/>
      <c r="AU54" s="178"/>
      <c r="AV54" s="170"/>
      <c r="AW54" s="170"/>
      <c r="AX54" s="170"/>
      <c r="AY54" s="170"/>
      <c r="AZ54" s="170"/>
      <c r="BA54" s="191"/>
      <c r="BB54" s="170"/>
      <c r="BC54" s="170"/>
      <c r="BD54" s="170"/>
      <c r="BE54" s="170"/>
      <c r="BF54" s="170"/>
      <c r="BG54" s="170"/>
      <c r="BH54" s="170"/>
      <c r="BI54" s="170"/>
      <c r="BJ54" s="170"/>
      <c r="BK54" s="170"/>
      <c r="BL54" s="200"/>
      <c r="BO54" s="96"/>
      <c r="BQ54" s="178"/>
      <c r="BR54" s="170"/>
      <c r="BS54" s="170"/>
      <c r="BT54" s="170"/>
      <c r="BU54" s="170"/>
      <c r="BV54" s="170"/>
      <c r="BW54" s="191"/>
      <c r="BX54" s="170"/>
      <c r="BY54" s="170"/>
      <c r="BZ54" s="170"/>
      <c r="CA54" s="170"/>
      <c r="CB54" s="170"/>
      <c r="CC54" s="170"/>
      <c r="CD54" s="170"/>
      <c r="CE54" s="170"/>
      <c r="CF54" s="170"/>
      <c r="CG54" s="170"/>
      <c r="CH54" s="200"/>
      <c r="CK54" s="96"/>
      <c r="CM54" s="178"/>
      <c r="CN54" s="170"/>
      <c r="CO54" s="170">
        <v>1</v>
      </c>
      <c r="CP54" s="170" t="s">
        <v>1307</v>
      </c>
      <c r="CQ54" s="170" t="s">
        <v>1263</v>
      </c>
      <c r="CR54" s="170"/>
      <c r="CS54" s="191" t="s">
        <v>667</v>
      </c>
      <c r="CT54" s="170">
        <v>0</v>
      </c>
      <c r="CU54" s="170">
        <v>2500</v>
      </c>
      <c r="CV54" s="170"/>
      <c r="CW54" s="170">
        <v>500</v>
      </c>
      <c r="CX54" s="170">
        <v>0</v>
      </c>
      <c r="CY54" s="170">
        <v>1000</v>
      </c>
      <c r="CZ54" s="170">
        <v>0</v>
      </c>
      <c r="DA54" s="170"/>
      <c r="DB54" s="170"/>
      <c r="DC54" s="170"/>
      <c r="DD54" s="200">
        <v>2500</v>
      </c>
      <c r="DG54" s="96"/>
      <c r="DI54" s="178"/>
      <c r="DJ54" s="170"/>
      <c r="DK54" s="170">
        <v>1</v>
      </c>
      <c r="DL54" s="170" t="s">
        <v>1369</v>
      </c>
      <c r="DM54" s="170" t="s">
        <v>833</v>
      </c>
      <c r="DN54" s="170" t="s">
        <v>1264</v>
      </c>
      <c r="DO54" s="191" t="s">
        <v>667</v>
      </c>
      <c r="DP54" s="170">
        <v>0</v>
      </c>
      <c r="DQ54" s="170">
        <v>9340</v>
      </c>
      <c r="DR54" s="170"/>
      <c r="DS54" s="170">
        <v>500</v>
      </c>
      <c r="DT54" s="170">
        <v>0</v>
      </c>
      <c r="DU54" s="170">
        <v>1000</v>
      </c>
      <c r="DV54" s="170">
        <v>0</v>
      </c>
      <c r="DW54" s="170"/>
      <c r="DX54" s="170"/>
      <c r="DY54" s="170"/>
      <c r="DZ54" s="200">
        <v>9340</v>
      </c>
    </row>
    <row r="55" spans="2:130" x14ac:dyDescent="0.25">
      <c r="B55" s="164"/>
      <c r="C55" s="179"/>
      <c r="D55" s="55"/>
      <c r="E55" s="227"/>
      <c r="F55" s="55"/>
      <c r="G55" s="55"/>
      <c r="H55" s="55"/>
      <c r="I55" s="55"/>
      <c r="J55" s="55"/>
      <c r="K55" s="55"/>
      <c r="L55" s="55"/>
      <c r="M55" s="55"/>
      <c r="N55" s="55"/>
      <c r="O55" s="55"/>
      <c r="P55" s="55"/>
      <c r="Q55" s="55"/>
      <c r="R55" s="55"/>
      <c r="S55" s="57"/>
      <c r="T55" s="199"/>
      <c r="U55" s="165"/>
      <c r="V55" s="1"/>
      <c r="W55" s="126"/>
      <c r="Y55" s="179"/>
      <c r="Z55" s="55"/>
      <c r="AA55" s="227"/>
      <c r="AB55" s="55"/>
      <c r="AC55" s="55"/>
      <c r="AD55" s="55"/>
      <c r="AE55" s="55"/>
      <c r="AF55" s="55"/>
      <c r="AG55" s="55"/>
      <c r="AH55" s="55"/>
      <c r="AI55" s="55"/>
      <c r="AJ55" s="55"/>
      <c r="AK55" s="55"/>
      <c r="AL55" s="55"/>
      <c r="AM55" s="55"/>
      <c r="AN55" s="55"/>
      <c r="AO55" s="55"/>
      <c r="AP55" s="199"/>
      <c r="AS55" s="96"/>
      <c r="AU55" s="179"/>
      <c r="AV55" s="55"/>
      <c r="AW55" s="227"/>
      <c r="AX55" s="55"/>
      <c r="AY55" s="55"/>
      <c r="AZ55" s="55"/>
      <c r="BA55" s="55"/>
      <c r="BB55" s="55"/>
      <c r="BC55" s="55"/>
      <c r="BD55" s="55"/>
      <c r="BE55" s="55"/>
      <c r="BF55" s="55"/>
      <c r="BG55" s="55"/>
      <c r="BH55" s="55"/>
      <c r="BI55" s="55"/>
      <c r="BJ55" s="55"/>
      <c r="BK55" s="55"/>
      <c r="BL55" s="199"/>
      <c r="BO55" s="96"/>
      <c r="BQ55" s="179"/>
      <c r="BR55" s="55"/>
      <c r="BS55" s="227"/>
      <c r="BT55" s="55"/>
      <c r="BU55" s="55"/>
      <c r="BV55" s="55"/>
      <c r="BW55" s="55"/>
      <c r="BX55" s="55"/>
      <c r="BY55" s="55"/>
      <c r="BZ55" s="55"/>
      <c r="CA55" s="55"/>
      <c r="CB55" s="55"/>
      <c r="CC55" s="55"/>
      <c r="CD55" s="55"/>
      <c r="CE55" s="55"/>
      <c r="CF55" s="55"/>
      <c r="CG55" s="55"/>
      <c r="CH55" s="199"/>
      <c r="CK55" s="96"/>
      <c r="CM55" s="179"/>
      <c r="CN55" s="55"/>
      <c r="CO55" s="227">
        <v>1</v>
      </c>
      <c r="CP55" s="55" t="s">
        <v>1308</v>
      </c>
      <c r="CQ55" s="55" t="s">
        <v>1263</v>
      </c>
      <c r="CR55" s="55"/>
      <c r="CS55" s="55"/>
      <c r="CT55" s="55">
        <v>0</v>
      </c>
      <c r="CU55" s="55">
        <v>3500</v>
      </c>
      <c r="CV55" s="55"/>
      <c r="CW55" s="55">
        <v>500</v>
      </c>
      <c r="CX55" s="55">
        <v>0</v>
      </c>
      <c r="CY55" s="55">
        <v>1000</v>
      </c>
      <c r="CZ55" s="55">
        <v>0</v>
      </c>
      <c r="DA55" s="55"/>
      <c r="DB55" s="55"/>
      <c r="DC55" s="55"/>
      <c r="DD55" s="199">
        <v>3500</v>
      </c>
      <c r="DG55" s="96"/>
      <c r="DI55" s="179"/>
      <c r="DJ55" s="55"/>
      <c r="DK55" s="227">
        <v>1</v>
      </c>
      <c r="DL55" s="55" t="s">
        <v>1370</v>
      </c>
      <c r="DM55" s="55" t="s">
        <v>833</v>
      </c>
      <c r="DN55" s="55" t="s">
        <v>1264</v>
      </c>
      <c r="DO55" s="55"/>
      <c r="DP55" s="55">
        <v>0</v>
      </c>
      <c r="DQ55" s="55">
        <v>55304</v>
      </c>
      <c r="DR55" s="55"/>
      <c r="DS55" s="55">
        <v>500</v>
      </c>
      <c r="DT55" s="55">
        <v>0</v>
      </c>
      <c r="DU55" s="55">
        <v>1000</v>
      </c>
      <c r="DV55" s="55">
        <v>0</v>
      </c>
      <c r="DW55" s="55"/>
      <c r="DX55" s="55"/>
      <c r="DY55" s="55"/>
      <c r="DZ55" s="199">
        <v>55304</v>
      </c>
    </row>
    <row r="56" spans="2:130" x14ac:dyDescent="0.25">
      <c r="B56" s="164"/>
      <c r="C56" s="178"/>
      <c r="D56" s="170"/>
      <c r="E56" s="170"/>
      <c r="F56" s="170"/>
      <c r="G56" s="170"/>
      <c r="H56" s="170"/>
      <c r="I56" s="191"/>
      <c r="J56" s="170"/>
      <c r="K56" s="170"/>
      <c r="L56" s="170"/>
      <c r="M56" s="170"/>
      <c r="N56" s="170"/>
      <c r="O56" s="170"/>
      <c r="P56" s="170"/>
      <c r="Q56" s="170"/>
      <c r="R56" s="170"/>
      <c r="S56" s="450"/>
      <c r="T56" s="200"/>
      <c r="U56" s="165"/>
      <c r="V56" s="1"/>
      <c r="W56" s="126"/>
      <c r="Y56" s="178"/>
      <c r="Z56" s="170"/>
      <c r="AA56" s="170"/>
      <c r="AB56" s="170"/>
      <c r="AC56" s="170"/>
      <c r="AD56" s="170"/>
      <c r="AE56" s="191"/>
      <c r="AF56" s="170"/>
      <c r="AG56" s="170"/>
      <c r="AH56" s="170"/>
      <c r="AI56" s="170"/>
      <c r="AJ56" s="170"/>
      <c r="AK56" s="170"/>
      <c r="AL56" s="170"/>
      <c r="AM56" s="170"/>
      <c r="AN56" s="170"/>
      <c r="AO56" s="170"/>
      <c r="AP56" s="200"/>
      <c r="AS56" s="96"/>
      <c r="AU56" s="178"/>
      <c r="AV56" s="170"/>
      <c r="AW56" s="170"/>
      <c r="AX56" s="170"/>
      <c r="AY56" s="170"/>
      <c r="AZ56" s="170"/>
      <c r="BA56" s="191"/>
      <c r="BB56" s="170"/>
      <c r="BC56" s="170"/>
      <c r="BD56" s="170"/>
      <c r="BE56" s="170"/>
      <c r="BF56" s="170"/>
      <c r="BG56" s="170"/>
      <c r="BH56" s="170"/>
      <c r="BI56" s="170"/>
      <c r="BJ56" s="170"/>
      <c r="BK56" s="170"/>
      <c r="BL56" s="200"/>
      <c r="BO56" s="96"/>
      <c r="BQ56" s="178"/>
      <c r="BR56" s="170"/>
      <c r="BS56" s="170"/>
      <c r="BT56" s="170"/>
      <c r="BU56" s="170"/>
      <c r="BV56" s="170"/>
      <c r="BW56" s="191"/>
      <c r="BX56" s="170"/>
      <c r="BY56" s="170"/>
      <c r="BZ56" s="170"/>
      <c r="CA56" s="170"/>
      <c r="CB56" s="170"/>
      <c r="CC56" s="170"/>
      <c r="CD56" s="170"/>
      <c r="CE56" s="170"/>
      <c r="CF56" s="170"/>
      <c r="CG56" s="170"/>
      <c r="CH56" s="200"/>
      <c r="CK56" s="96"/>
      <c r="CM56" s="178"/>
      <c r="CN56" s="170"/>
      <c r="CO56" s="170">
        <v>1</v>
      </c>
      <c r="CP56" s="170" t="s">
        <v>1309</v>
      </c>
      <c r="CQ56" s="170" t="s">
        <v>1263</v>
      </c>
      <c r="CR56" s="170"/>
      <c r="CS56" s="191" t="s">
        <v>667</v>
      </c>
      <c r="CT56" s="170">
        <v>0</v>
      </c>
      <c r="CU56" s="170">
        <v>1740</v>
      </c>
      <c r="CV56" s="170"/>
      <c r="CW56" s="170">
        <v>500</v>
      </c>
      <c r="CX56" s="170">
        <v>0</v>
      </c>
      <c r="CY56" s="170">
        <v>1000</v>
      </c>
      <c r="CZ56" s="170">
        <v>0</v>
      </c>
      <c r="DA56" s="170"/>
      <c r="DB56" s="170"/>
      <c r="DC56" s="170"/>
      <c r="DD56" s="200">
        <v>1740</v>
      </c>
      <c r="DG56" s="96"/>
      <c r="DI56" s="178"/>
      <c r="DJ56" s="170"/>
      <c r="DK56" s="170">
        <v>1</v>
      </c>
      <c r="DL56" s="170" t="s">
        <v>1371</v>
      </c>
      <c r="DM56" s="170" t="s">
        <v>833</v>
      </c>
      <c r="DN56" s="170" t="s">
        <v>1264</v>
      </c>
      <c r="DO56" s="191" t="s">
        <v>667</v>
      </c>
      <c r="DP56" s="170">
        <v>0</v>
      </c>
      <c r="DQ56" s="170">
        <v>57674</v>
      </c>
      <c r="DR56" s="170"/>
      <c r="DS56" s="170">
        <v>500</v>
      </c>
      <c r="DT56" s="170">
        <v>0</v>
      </c>
      <c r="DU56" s="170">
        <v>1000</v>
      </c>
      <c r="DV56" s="170">
        <v>0</v>
      </c>
      <c r="DW56" s="170"/>
      <c r="DX56" s="170"/>
      <c r="DY56" s="170"/>
      <c r="DZ56" s="200">
        <v>57674</v>
      </c>
    </row>
    <row r="57" spans="2:130" x14ac:dyDescent="0.25">
      <c r="B57" s="164"/>
      <c r="C57" s="179"/>
      <c r="D57" s="55"/>
      <c r="E57" s="227"/>
      <c r="F57" s="55"/>
      <c r="G57" s="55"/>
      <c r="H57" s="55"/>
      <c r="I57" s="55"/>
      <c r="J57" s="55"/>
      <c r="K57" s="55"/>
      <c r="L57" s="55"/>
      <c r="M57" s="55"/>
      <c r="N57" s="55"/>
      <c r="O57" s="55"/>
      <c r="P57" s="55"/>
      <c r="Q57" s="55"/>
      <c r="R57" s="55"/>
      <c r="S57" s="57"/>
      <c r="T57" s="199"/>
      <c r="U57" s="165"/>
      <c r="V57" s="1"/>
      <c r="W57" s="126"/>
      <c r="Y57" s="179"/>
      <c r="Z57" s="55"/>
      <c r="AA57" s="227"/>
      <c r="AB57" s="55"/>
      <c r="AC57" s="55"/>
      <c r="AD57" s="55"/>
      <c r="AE57" s="55"/>
      <c r="AF57" s="55"/>
      <c r="AG57" s="55"/>
      <c r="AH57" s="55"/>
      <c r="AI57" s="55"/>
      <c r="AJ57" s="55"/>
      <c r="AK57" s="55"/>
      <c r="AL57" s="55"/>
      <c r="AM57" s="55"/>
      <c r="AN57" s="55"/>
      <c r="AO57" s="55"/>
      <c r="AP57" s="199"/>
      <c r="AS57" s="96"/>
      <c r="AU57" s="179"/>
      <c r="AV57" s="55"/>
      <c r="AW57" s="227"/>
      <c r="AX57" s="55"/>
      <c r="AY57" s="55"/>
      <c r="AZ57" s="55"/>
      <c r="BA57" s="55"/>
      <c r="BB57" s="55"/>
      <c r="BC57" s="55"/>
      <c r="BD57" s="55"/>
      <c r="BE57" s="55"/>
      <c r="BF57" s="55"/>
      <c r="BG57" s="55"/>
      <c r="BH57" s="55"/>
      <c r="BI57" s="55"/>
      <c r="BJ57" s="55"/>
      <c r="BK57" s="55"/>
      <c r="BL57" s="199"/>
      <c r="BO57" s="96"/>
      <c r="BQ57" s="179"/>
      <c r="BR57" s="55"/>
      <c r="BS57" s="227"/>
      <c r="BT57" s="55"/>
      <c r="BU57" s="55"/>
      <c r="BV57" s="55"/>
      <c r="BW57" s="55"/>
      <c r="BX57" s="55"/>
      <c r="BY57" s="55"/>
      <c r="BZ57" s="55"/>
      <c r="CA57" s="55"/>
      <c r="CB57" s="55"/>
      <c r="CC57" s="55"/>
      <c r="CD57" s="55"/>
      <c r="CE57" s="55"/>
      <c r="CF57" s="55"/>
      <c r="CG57" s="55"/>
      <c r="CH57" s="199"/>
      <c r="CK57" s="96"/>
      <c r="CM57" s="179"/>
      <c r="CN57" s="55"/>
      <c r="CO57" s="227">
        <v>1</v>
      </c>
      <c r="CP57" s="55" t="s">
        <v>1310</v>
      </c>
      <c r="CQ57" s="55" t="s">
        <v>1263</v>
      </c>
      <c r="CR57" s="55"/>
      <c r="CS57" s="55"/>
      <c r="CT57" s="55">
        <v>0</v>
      </c>
      <c r="CU57" s="55">
        <v>1690</v>
      </c>
      <c r="CV57" s="55"/>
      <c r="CW57" s="55">
        <v>500</v>
      </c>
      <c r="CX57" s="55">
        <v>0</v>
      </c>
      <c r="CY57" s="55">
        <v>1000</v>
      </c>
      <c r="CZ57" s="55">
        <v>0</v>
      </c>
      <c r="DA57" s="55"/>
      <c r="DB57" s="55"/>
      <c r="DC57" s="55"/>
      <c r="DD57" s="199">
        <v>1690</v>
      </c>
      <c r="DG57" s="96"/>
      <c r="DI57" s="179"/>
      <c r="DJ57" s="55"/>
      <c r="DK57" s="227">
        <v>1</v>
      </c>
      <c r="DL57" s="55" t="s">
        <v>1372</v>
      </c>
      <c r="DM57" s="55" t="s">
        <v>833</v>
      </c>
      <c r="DN57" s="55" t="s">
        <v>1264</v>
      </c>
      <c r="DO57" s="55"/>
      <c r="DP57" s="55">
        <v>0</v>
      </c>
      <c r="DQ57" s="55">
        <v>45115</v>
      </c>
      <c r="DR57" s="55"/>
      <c r="DS57" s="55">
        <v>500</v>
      </c>
      <c r="DT57" s="55">
        <v>0</v>
      </c>
      <c r="DU57" s="55">
        <v>1000</v>
      </c>
      <c r="DV57" s="55">
        <v>0</v>
      </c>
      <c r="DW57" s="55"/>
      <c r="DX57" s="55"/>
      <c r="DY57" s="55"/>
      <c r="DZ57" s="199">
        <v>45115</v>
      </c>
    </row>
    <row r="58" spans="2:130" x14ac:dyDescent="0.25">
      <c r="B58" s="164"/>
      <c r="C58" s="178"/>
      <c r="D58" s="170"/>
      <c r="E58" s="170"/>
      <c r="F58" s="170"/>
      <c r="G58" s="170"/>
      <c r="H58" s="170"/>
      <c r="I58" s="191"/>
      <c r="J58" s="170"/>
      <c r="K58" s="170"/>
      <c r="L58" s="170"/>
      <c r="M58" s="170"/>
      <c r="N58" s="170"/>
      <c r="O58" s="170"/>
      <c r="P58" s="170"/>
      <c r="Q58" s="170"/>
      <c r="R58" s="170"/>
      <c r="S58" s="450"/>
      <c r="T58" s="200"/>
      <c r="U58" s="165"/>
      <c r="V58" s="1"/>
      <c r="W58" s="126"/>
      <c r="Y58" s="178"/>
      <c r="Z58" s="170"/>
      <c r="AA58" s="170"/>
      <c r="AB58" s="170"/>
      <c r="AC58" s="170"/>
      <c r="AD58" s="170"/>
      <c r="AE58" s="191"/>
      <c r="AF58" s="170"/>
      <c r="AG58" s="170"/>
      <c r="AH58" s="170"/>
      <c r="AI58" s="170"/>
      <c r="AJ58" s="170"/>
      <c r="AK58" s="170"/>
      <c r="AL58" s="170"/>
      <c r="AM58" s="170"/>
      <c r="AN58" s="170"/>
      <c r="AO58" s="170"/>
      <c r="AP58" s="200"/>
      <c r="AS58" s="96"/>
      <c r="AU58" s="178"/>
      <c r="AV58" s="170"/>
      <c r="AW58" s="170"/>
      <c r="AX58" s="170"/>
      <c r="AY58" s="170"/>
      <c r="AZ58" s="170"/>
      <c r="BA58" s="191"/>
      <c r="BB58" s="170"/>
      <c r="BC58" s="170"/>
      <c r="BD58" s="170"/>
      <c r="BE58" s="170"/>
      <c r="BF58" s="170"/>
      <c r="BG58" s="170"/>
      <c r="BH58" s="170"/>
      <c r="BI58" s="170"/>
      <c r="BJ58" s="170"/>
      <c r="BK58" s="170"/>
      <c r="BL58" s="200"/>
      <c r="BO58" s="96"/>
      <c r="BQ58" s="178"/>
      <c r="BR58" s="170"/>
      <c r="BS58" s="170"/>
      <c r="BT58" s="170"/>
      <c r="BU58" s="170"/>
      <c r="BV58" s="170"/>
      <c r="BW58" s="191"/>
      <c r="BX58" s="170"/>
      <c r="BY58" s="170"/>
      <c r="BZ58" s="170"/>
      <c r="CA58" s="170"/>
      <c r="CB58" s="170"/>
      <c r="CC58" s="170"/>
      <c r="CD58" s="170"/>
      <c r="CE58" s="170"/>
      <c r="CF58" s="170"/>
      <c r="CG58" s="170"/>
      <c r="CH58" s="200"/>
      <c r="CK58" s="96"/>
      <c r="CM58" s="178"/>
      <c r="CN58" s="170"/>
      <c r="CO58" s="170">
        <v>1</v>
      </c>
      <c r="CP58" s="170" t="s">
        <v>1311</v>
      </c>
      <c r="CQ58" s="170" t="s">
        <v>1263</v>
      </c>
      <c r="CR58" s="170"/>
      <c r="CS58" s="191" t="s">
        <v>667</v>
      </c>
      <c r="CT58" s="170">
        <v>0</v>
      </c>
      <c r="CU58" s="170">
        <v>1780</v>
      </c>
      <c r="CV58" s="170"/>
      <c r="CW58" s="170">
        <v>500</v>
      </c>
      <c r="CX58" s="170">
        <v>0</v>
      </c>
      <c r="CY58" s="170">
        <v>1000</v>
      </c>
      <c r="CZ58" s="170">
        <v>0</v>
      </c>
      <c r="DA58" s="170"/>
      <c r="DB58" s="170"/>
      <c r="DC58" s="170"/>
      <c r="DD58" s="200">
        <v>1780</v>
      </c>
      <c r="DG58" s="96"/>
      <c r="DI58" s="178"/>
      <c r="DJ58" s="170"/>
      <c r="DK58" s="170">
        <v>1</v>
      </c>
      <c r="DL58" s="170" t="s">
        <v>1373</v>
      </c>
      <c r="DM58" s="170" t="s">
        <v>833</v>
      </c>
      <c r="DN58" s="170" t="s">
        <v>1264</v>
      </c>
      <c r="DO58" s="191" t="s">
        <v>667</v>
      </c>
      <c r="DP58" s="170">
        <v>0</v>
      </c>
      <c r="DQ58" s="170">
        <v>35577</v>
      </c>
      <c r="DR58" s="170"/>
      <c r="DS58" s="170">
        <v>500</v>
      </c>
      <c r="DT58" s="170">
        <v>0</v>
      </c>
      <c r="DU58" s="170">
        <v>1000</v>
      </c>
      <c r="DV58" s="170">
        <v>0</v>
      </c>
      <c r="DW58" s="170"/>
      <c r="DX58" s="170"/>
      <c r="DY58" s="170"/>
      <c r="DZ58" s="200">
        <v>35577</v>
      </c>
    </row>
    <row r="59" spans="2:130" x14ac:dyDescent="0.25">
      <c r="B59" s="164"/>
      <c r="C59" s="179"/>
      <c r="D59" s="55"/>
      <c r="E59" s="227"/>
      <c r="F59" s="55"/>
      <c r="G59" s="55"/>
      <c r="H59" s="55"/>
      <c r="I59" s="55"/>
      <c r="J59" s="55"/>
      <c r="K59" s="55"/>
      <c r="L59" s="55"/>
      <c r="M59" s="55"/>
      <c r="N59" s="55"/>
      <c r="O59" s="55"/>
      <c r="P59" s="55"/>
      <c r="Q59" s="55"/>
      <c r="R59" s="55"/>
      <c r="S59" s="57"/>
      <c r="T59" s="199"/>
      <c r="U59" s="165"/>
      <c r="V59" s="1"/>
      <c r="W59" s="126"/>
      <c r="Y59" s="179"/>
      <c r="Z59" s="55"/>
      <c r="AA59" s="227"/>
      <c r="AB59" s="55"/>
      <c r="AC59" s="55"/>
      <c r="AD59" s="55"/>
      <c r="AE59" s="55"/>
      <c r="AF59" s="55"/>
      <c r="AG59" s="55"/>
      <c r="AH59" s="55"/>
      <c r="AI59" s="55"/>
      <c r="AJ59" s="55"/>
      <c r="AK59" s="55"/>
      <c r="AL59" s="55"/>
      <c r="AM59" s="55"/>
      <c r="AN59" s="55"/>
      <c r="AO59" s="55"/>
      <c r="AP59" s="199"/>
      <c r="AS59" s="96"/>
      <c r="AU59" s="179"/>
      <c r="AV59" s="55"/>
      <c r="AW59" s="227"/>
      <c r="AX59" s="55"/>
      <c r="AY59" s="55"/>
      <c r="AZ59" s="55"/>
      <c r="BA59" s="55"/>
      <c r="BB59" s="55"/>
      <c r="BC59" s="55"/>
      <c r="BD59" s="55"/>
      <c r="BE59" s="55"/>
      <c r="BF59" s="55"/>
      <c r="BG59" s="55"/>
      <c r="BH59" s="55"/>
      <c r="BI59" s="55"/>
      <c r="BJ59" s="55"/>
      <c r="BK59" s="55"/>
      <c r="BL59" s="199"/>
      <c r="BO59" s="96"/>
      <c r="BQ59" s="179"/>
      <c r="BR59" s="55"/>
      <c r="BS59" s="227"/>
      <c r="BT59" s="55"/>
      <c r="BU59" s="55"/>
      <c r="BV59" s="55"/>
      <c r="BW59" s="55"/>
      <c r="BX59" s="55"/>
      <c r="BY59" s="55"/>
      <c r="BZ59" s="55"/>
      <c r="CA59" s="55"/>
      <c r="CB59" s="55"/>
      <c r="CC59" s="55"/>
      <c r="CD59" s="55"/>
      <c r="CE59" s="55"/>
      <c r="CF59" s="55"/>
      <c r="CG59" s="55"/>
      <c r="CH59" s="199"/>
      <c r="CK59" s="96"/>
      <c r="CM59" s="179"/>
      <c r="CN59" s="55"/>
      <c r="CO59" s="227">
        <v>1</v>
      </c>
      <c r="CP59" s="55" t="s">
        <v>1312</v>
      </c>
      <c r="CQ59" s="55" t="s">
        <v>1263</v>
      </c>
      <c r="CR59" s="55"/>
      <c r="CS59" s="55"/>
      <c r="CT59" s="55">
        <v>0</v>
      </c>
      <c r="CU59" s="55">
        <v>1710</v>
      </c>
      <c r="CV59" s="55"/>
      <c r="CW59" s="55">
        <v>500</v>
      </c>
      <c r="CX59" s="55">
        <v>0</v>
      </c>
      <c r="CY59" s="55">
        <v>1000</v>
      </c>
      <c r="CZ59" s="55">
        <v>0</v>
      </c>
      <c r="DA59" s="55"/>
      <c r="DB59" s="55"/>
      <c r="DC59" s="55"/>
      <c r="DD59" s="199">
        <v>1710</v>
      </c>
      <c r="DG59" s="96"/>
      <c r="DI59" s="179"/>
      <c r="DJ59" s="55"/>
      <c r="DK59" s="227">
        <v>1</v>
      </c>
      <c r="DL59" s="55" t="s">
        <v>823</v>
      </c>
      <c r="DM59" s="55" t="s">
        <v>833</v>
      </c>
      <c r="DN59" s="55" t="s">
        <v>1264</v>
      </c>
      <c r="DO59" s="55"/>
      <c r="DP59" s="55">
        <v>0</v>
      </c>
      <c r="DQ59" s="55">
        <v>30494</v>
      </c>
      <c r="DR59" s="55"/>
      <c r="DS59" s="55">
        <v>500</v>
      </c>
      <c r="DT59" s="55">
        <v>0</v>
      </c>
      <c r="DU59" s="55">
        <v>1000</v>
      </c>
      <c r="DV59" s="55">
        <v>0</v>
      </c>
      <c r="DW59" s="55"/>
      <c r="DX59" s="55"/>
      <c r="DY59" s="55"/>
      <c r="DZ59" s="199">
        <v>30494</v>
      </c>
    </row>
    <row r="60" spans="2:130" x14ac:dyDescent="0.25">
      <c r="B60" s="164"/>
      <c r="C60" s="178"/>
      <c r="D60" s="170"/>
      <c r="E60" s="170"/>
      <c r="F60" s="170"/>
      <c r="G60" s="170"/>
      <c r="H60" s="170"/>
      <c r="I60" s="191"/>
      <c r="J60" s="170"/>
      <c r="K60" s="170"/>
      <c r="L60" s="170"/>
      <c r="M60" s="170"/>
      <c r="N60" s="170"/>
      <c r="O60" s="170"/>
      <c r="P60" s="170"/>
      <c r="Q60" s="170"/>
      <c r="R60" s="170"/>
      <c r="S60" s="450"/>
      <c r="T60" s="200"/>
      <c r="U60" s="165"/>
      <c r="V60" s="1"/>
      <c r="W60" s="126"/>
      <c r="Y60" s="178"/>
      <c r="Z60" s="170"/>
      <c r="AA60" s="170"/>
      <c r="AB60" s="170"/>
      <c r="AC60" s="170"/>
      <c r="AD60" s="170"/>
      <c r="AE60" s="191"/>
      <c r="AF60" s="170"/>
      <c r="AG60" s="170"/>
      <c r="AH60" s="170"/>
      <c r="AI60" s="170"/>
      <c r="AJ60" s="170"/>
      <c r="AK60" s="170"/>
      <c r="AL60" s="170"/>
      <c r="AM60" s="170"/>
      <c r="AN60" s="170"/>
      <c r="AO60" s="170"/>
      <c r="AP60" s="200"/>
      <c r="AS60" s="96"/>
      <c r="AU60" s="178"/>
      <c r="AV60" s="170"/>
      <c r="AW60" s="170"/>
      <c r="AX60" s="170"/>
      <c r="AY60" s="170"/>
      <c r="AZ60" s="170"/>
      <c r="BA60" s="191"/>
      <c r="BB60" s="170"/>
      <c r="BC60" s="170"/>
      <c r="BD60" s="170"/>
      <c r="BE60" s="170"/>
      <c r="BF60" s="170"/>
      <c r="BG60" s="170"/>
      <c r="BH60" s="170"/>
      <c r="BI60" s="170"/>
      <c r="BJ60" s="170"/>
      <c r="BK60" s="170"/>
      <c r="BL60" s="200"/>
      <c r="BO60" s="96"/>
      <c r="BQ60" s="178"/>
      <c r="BR60" s="170"/>
      <c r="BS60" s="170"/>
      <c r="BT60" s="170"/>
      <c r="BU60" s="170"/>
      <c r="BV60" s="170"/>
      <c r="BW60" s="191"/>
      <c r="BX60" s="170"/>
      <c r="BY60" s="170"/>
      <c r="BZ60" s="170"/>
      <c r="CA60" s="170"/>
      <c r="CB60" s="170"/>
      <c r="CC60" s="170"/>
      <c r="CD60" s="170"/>
      <c r="CE60" s="170"/>
      <c r="CF60" s="170"/>
      <c r="CG60" s="170"/>
      <c r="CH60" s="200"/>
      <c r="CK60" s="96"/>
      <c r="CM60" s="178"/>
      <c r="CN60" s="170"/>
      <c r="CO60" s="170">
        <v>1</v>
      </c>
      <c r="CP60" s="170" t="s">
        <v>1313</v>
      </c>
      <c r="CQ60" s="170" t="s">
        <v>1263</v>
      </c>
      <c r="CR60" s="170"/>
      <c r="CS60" s="191" t="s">
        <v>667</v>
      </c>
      <c r="CT60" s="170">
        <v>0</v>
      </c>
      <c r="CU60" s="170">
        <v>1720</v>
      </c>
      <c r="CV60" s="170"/>
      <c r="CW60" s="170">
        <v>500</v>
      </c>
      <c r="CX60" s="170">
        <v>0</v>
      </c>
      <c r="CY60" s="170">
        <v>1000</v>
      </c>
      <c r="CZ60" s="170">
        <v>0</v>
      </c>
      <c r="DA60" s="170"/>
      <c r="DB60" s="170"/>
      <c r="DC60" s="170"/>
      <c r="DD60" s="200">
        <v>1720</v>
      </c>
      <c r="DG60" s="96"/>
      <c r="DI60" s="178"/>
      <c r="DJ60" s="170"/>
      <c r="DK60" s="170">
        <v>1</v>
      </c>
      <c r="DL60" s="170" t="s">
        <v>1374</v>
      </c>
      <c r="DM60" s="170" t="s">
        <v>833</v>
      </c>
      <c r="DN60" s="170" t="s">
        <v>1264</v>
      </c>
      <c r="DO60" s="191" t="s">
        <v>667</v>
      </c>
      <c r="DP60" s="170">
        <v>0</v>
      </c>
      <c r="DQ60" s="170">
        <v>21034</v>
      </c>
      <c r="DR60" s="170"/>
      <c r="DS60" s="170">
        <v>500</v>
      </c>
      <c r="DT60" s="170">
        <v>0</v>
      </c>
      <c r="DU60" s="170">
        <v>1000</v>
      </c>
      <c r="DV60" s="170">
        <v>0</v>
      </c>
      <c r="DW60" s="170"/>
      <c r="DX60" s="170"/>
      <c r="DY60" s="170"/>
      <c r="DZ60" s="200">
        <v>21034</v>
      </c>
    </row>
    <row r="61" spans="2:130" x14ac:dyDescent="0.25">
      <c r="B61" s="164"/>
      <c r="C61" s="179"/>
      <c r="D61" s="55"/>
      <c r="E61" s="227"/>
      <c r="F61" s="55"/>
      <c r="G61" s="55"/>
      <c r="H61" s="55"/>
      <c r="I61" s="55"/>
      <c r="J61" s="55"/>
      <c r="K61" s="55"/>
      <c r="L61" s="55"/>
      <c r="M61" s="55"/>
      <c r="N61" s="55"/>
      <c r="O61" s="55"/>
      <c r="P61" s="55"/>
      <c r="Q61" s="55"/>
      <c r="R61" s="55"/>
      <c r="S61" s="57"/>
      <c r="T61" s="199"/>
      <c r="U61" s="165"/>
      <c r="V61" s="1"/>
      <c r="W61" s="126"/>
      <c r="Y61" s="179"/>
      <c r="Z61" s="55"/>
      <c r="AA61" s="227"/>
      <c r="AB61" s="55"/>
      <c r="AC61" s="55"/>
      <c r="AD61" s="55"/>
      <c r="AE61" s="55"/>
      <c r="AF61" s="55"/>
      <c r="AG61" s="55"/>
      <c r="AH61" s="55"/>
      <c r="AI61" s="55"/>
      <c r="AJ61" s="55"/>
      <c r="AK61" s="55"/>
      <c r="AL61" s="55"/>
      <c r="AM61" s="55"/>
      <c r="AN61" s="55"/>
      <c r="AO61" s="55"/>
      <c r="AP61" s="199"/>
      <c r="AS61" s="96"/>
      <c r="AU61" s="179"/>
      <c r="AV61" s="55"/>
      <c r="AW61" s="227"/>
      <c r="AX61" s="55"/>
      <c r="AY61" s="55"/>
      <c r="AZ61" s="55"/>
      <c r="BA61" s="55"/>
      <c r="BB61" s="55"/>
      <c r="BC61" s="55"/>
      <c r="BD61" s="55"/>
      <c r="BE61" s="55"/>
      <c r="BF61" s="55"/>
      <c r="BG61" s="55"/>
      <c r="BH61" s="55"/>
      <c r="BI61" s="55"/>
      <c r="BJ61" s="55"/>
      <c r="BK61" s="55"/>
      <c r="BL61" s="199"/>
      <c r="BO61" s="96"/>
      <c r="BQ61" s="179"/>
      <c r="BR61" s="55"/>
      <c r="BS61" s="227"/>
      <c r="BT61" s="55"/>
      <c r="BU61" s="55"/>
      <c r="BV61" s="55"/>
      <c r="BW61" s="55"/>
      <c r="BX61" s="55"/>
      <c r="BY61" s="55"/>
      <c r="BZ61" s="55"/>
      <c r="CA61" s="55"/>
      <c r="CB61" s="55"/>
      <c r="CC61" s="55"/>
      <c r="CD61" s="55"/>
      <c r="CE61" s="55"/>
      <c r="CF61" s="55"/>
      <c r="CG61" s="55"/>
      <c r="CH61" s="199"/>
      <c r="CK61" s="96"/>
      <c r="CM61" s="179"/>
      <c r="CN61" s="55"/>
      <c r="CO61" s="227">
        <v>1</v>
      </c>
      <c r="CP61" s="55" t="s">
        <v>1314</v>
      </c>
      <c r="CQ61" s="55" t="s">
        <v>1263</v>
      </c>
      <c r="CR61" s="55"/>
      <c r="CS61" s="55"/>
      <c r="CT61" s="55">
        <v>0</v>
      </c>
      <c r="CU61" s="55">
        <v>1640</v>
      </c>
      <c r="CV61" s="55"/>
      <c r="CW61" s="55">
        <v>500</v>
      </c>
      <c r="CX61" s="55">
        <v>0</v>
      </c>
      <c r="CY61" s="55">
        <v>1000</v>
      </c>
      <c r="CZ61" s="55">
        <v>0</v>
      </c>
      <c r="DA61" s="55"/>
      <c r="DB61" s="55"/>
      <c r="DC61" s="55"/>
      <c r="DD61" s="199">
        <v>1640</v>
      </c>
      <c r="DG61" s="96"/>
      <c r="DI61" s="179"/>
      <c r="DJ61" s="55"/>
      <c r="DK61" s="227">
        <v>1</v>
      </c>
      <c r="DL61" s="55" t="s">
        <v>1375</v>
      </c>
      <c r="DM61" s="55" t="s">
        <v>833</v>
      </c>
      <c r="DN61" s="55" t="s">
        <v>1264</v>
      </c>
      <c r="DO61" s="55"/>
      <c r="DP61" s="55">
        <v>0</v>
      </c>
      <c r="DQ61" s="55">
        <v>13804</v>
      </c>
      <c r="DR61" s="55"/>
      <c r="DS61" s="55">
        <v>500</v>
      </c>
      <c r="DT61" s="55">
        <v>0</v>
      </c>
      <c r="DU61" s="55">
        <v>1000</v>
      </c>
      <c r="DV61" s="55">
        <v>0</v>
      </c>
      <c r="DW61" s="55"/>
      <c r="DX61" s="55"/>
      <c r="DY61" s="55"/>
      <c r="DZ61" s="199">
        <v>13804</v>
      </c>
    </row>
    <row r="62" spans="2:130" x14ac:dyDescent="0.25">
      <c r="B62" s="164"/>
      <c r="C62" s="178"/>
      <c r="D62" s="170"/>
      <c r="E62" s="170"/>
      <c r="F62" s="170"/>
      <c r="G62" s="170"/>
      <c r="H62" s="170"/>
      <c r="I62" s="191"/>
      <c r="J62" s="170"/>
      <c r="K62" s="170"/>
      <c r="L62" s="170"/>
      <c r="M62" s="170"/>
      <c r="N62" s="170"/>
      <c r="O62" s="170"/>
      <c r="P62" s="170"/>
      <c r="Q62" s="170"/>
      <c r="R62" s="170"/>
      <c r="S62" s="450"/>
      <c r="T62" s="200"/>
      <c r="U62" s="165"/>
      <c r="V62" s="1"/>
      <c r="W62" s="126"/>
      <c r="Y62" s="178"/>
      <c r="Z62" s="170"/>
      <c r="AA62" s="170"/>
      <c r="AB62" s="170"/>
      <c r="AC62" s="170"/>
      <c r="AD62" s="170"/>
      <c r="AE62" s="191"/>
      <c r="AF62" s="170"/>
      <c r="AG62" s="170"/>
      <c r="AH62" s="170"/>
      <c r="AI62" s="170"/>
      <c r="AJ62" s="170"/>
      <c r="AK62" s="170"/>
      <c r="AL62" s="170"/>
      <c r="AM62" s="170"/>
      <c r="AN62" s="170"/>
      <c r="AO62" s="170"/>
      <c r="AP62" s="200"/>
      <c r="AS62" s="96"/>
      <c r="AU62" s="178"/>
      <c r="AV62" s="170"/>
      <c r="AW62" s="170"/>
      <c r="AX62" s="170"/>
      <c r="AY62" s="170"/>
      <c r="AZ62" s="170"/>
      <c r="BA62" s="191"/>
      <c r="BB62" s="170"/>
      <c r="BC62" s="170"/>
      <c r="BD62" s="170"/>
      <c r="BE62" s="170"/>
      <c r="BF62" s="170"/>
      <c r="BG62" s="170"/>
      <c r="BH62" s="170"/>
      <c r="BI62" s="170"/>
      <c r="BJ62" s="170"/>
      <c r="BK62" s="170"/>
      <c r="BL62" s="200"/>
      <c r="BO62" s="96"/>
      <c r="BQ62" s="178"/>
      <c r="BR62" s="170"/>
      <c r="BS62" s="170"/>
      <c r="BT62" s="170"/>
      <c r="BU62" s="170"/>
      <c r="BV62" s="170"/>
      <c r="BW62" s="191"/>
      <c r="BX62" s="170"/>
      <c r="BY62" s="170"/>
      <c r="BZ62" s="170"/>
      <c r="CA62" s="170"/>
      <c r="CB62" s="170"/>
      <c r="CC62" s="170"/>
      <c r="CD62" s="170"/>
      <c r="CE62" s="170"/>
      <c r="CF62" s="170"/>
      <c r="CG62" s="170"/>
      <c r="CH62" s="200"/>
      <c r="CK62" s="96"/>
      <c r="CM62" s="178"/>
      <c r="CN62" s="170"/>
      <c r="CO62" s="170">
        <v>1</v>
      </c>
      <c r="CP62" s="170" t="s">
        <v>1315</v>
      </c>
      <c r="CQ62" s="170" t="s">
        <v>1263</v>
      </c>
      <c r="CR62" s="170"/>
      <c r="CS62" s="191" t="s">
        <v>667</v>
      </c>
      <c r="CT62" s="170">
        <v>0</v>
      </c>
      <c r="CU62" s="170">
        <v>1640</v>
      </c>
      <c r="CV62" s="170"/>
      <c r="CW62" s="170">
        <v>500</v>
      </c>
      <c r="CX62" s="170">
        <v>0</v>
      </c>
      <c r="CY62" s="170">
        <v>1000</v>
      </c>
      <c r="CZ62" s="170">
        <v>0</v>
      </c>
      <c r="DA62" s="170"/>
      <c r="DB62" s="170"/>
      <c r="DC62" s="170"/>
      <c r="DD62" s="200">
        <v>1640</v>
      </c>
      <c r="DG62" s="96"/>
      <c r="DI62" s="178"/>
      <c r="DJ62" s="170"/>
      <c r="DK62" s="170">
        <v>1</v>
      </c>
      <c r="DL62" s="170" t="s">
        <v>1376</v>
      </c>
      <c r="DM62" s="170" t="s">
        <v>833</v>
      </c>
      <c r="DN62" s="170" t="s">
        <v>1264</v>
      </c>
      <c r="DO62" s="191" t="s">
        <v>667</v>
      </c>
      <c r="DP62" s="170">
        <v>0</v>
      </c>
      <c r="DQ62" s="170">
        <v>56062</v>
      </c>
      <c r="DR62" s="170"/>
      <c r="DS62" s="170">
        <v>500</v>
      </c>
      <c r="DT62" s="170">
        <v>0</v>
      </c>
      <c r="DU62" s="170">
        <v>1000</v>
      </c>
      <c r="DV62" s="170">
        <v>0</v>
      </c>
      <c r="DW62" s="170"/>
      <c r="DX62" s="170"/>
      <c r="DY62" s="170"/>
      <c r="DZ62" s="200">
        <v>56062</v>
      </c>
    </row>
    <row r="63" spans="2:130" x14ac:dyDescent="0.25">
      <c r="B63" s="164"/>
      <c r="C63" s="179"/>
      <c r="D63" s="55"/>
      <c r="E63" s="227"/>
      <c r="F63" s="55"/>
      <c r="G63" s="55"/>
      <c r="H63" s="55"/>
      <c r="I63" s="55"/>
      <c r="J63" s="55"/>
      <c r="K63" s="55"/>
      <c r="L63" s="55"/>
      <c r="M63" s="55"/>
      <c r="N63" s="55"/>
      <c r="O63" s="55"/>
      <c r="P63" s="55"/>
      <c r="Q63" s="55"/>
      <c r="R63" s="55"/>
      <c r="S63" s="57"/>
      <c r="T63" s="199"/>
      <c r="U63" s="165"/>
      <c r="V63" s="1"/>
      <c r="W63" s="126"/>
      <c r="Y63" s="179"/>
      <c r="Z63" s="55"/>
      <c r="AA63" s="227"/>
      <c r="AB63" s="55"/>
      <c r="AC63" s="55"/>
      <c r="AD63" s="55"/>
      <c r="AE63" s="55"/>
      <c r="AF63" s="55"/>
      <c r="AG63" s="55"/>
      <c r="AH63" s="55"/>
      <c r="AI63" s="55"/>
      <c r="AJ63" s="55"/>
      <c r="AK63" s="55"/>
      <c r="AL63" s="55"/>
      <c r="AM63" s="55"/>
      <c r="AN63" s="55"/>
      <c r="AO63" s="55"/>
      <c r="AP63" s="199"/>
      <c r="AS63" s="96"/>
      <c r="AU63" s="179"/>
      <c r="AV63" s="55"/>
      <c r="AW63" s="227"/>
      <c r="AX63" s="55"/>
      <c r="AY63" s="55"/>
      <c r="AZ63" s="55"/>
      <c r="BA63" s="55"/>
      <c r="BB63" s="55"/>
      <c r="BC63" s="55"/>
      <c r="BD63" s="55"/>
      <c r="BE63" s="55"/>
      <c r="BF63" s="55"/>
      <c r="BG63" s="55"/>
      <c r="BH63" s="55"/>
      <c r="BI63" s="55"/>
      <c r="BJ63" s="55"/>
      <c r="BK63" s="55"/>
      <c r="BL63" s="199"/>
      <c r="BO63" s="96"/>
      <c r="BQ63" s="179"/>
      <c r="BR63" s="55"/>
      <c r="BS63" s="227"/>
      <c r="BT63" s="55"/>
      <c r="BU63" s="55"/>
      <c r="BV63" s="55"/>
      <c r="BW63" s="55"/>
      <c r="BX63" s="55"/>
      <c r="BY63" s="55"/>
      <c r="BZ63" s="55"/>
      <c r="CA63" s="55"/>
      <c r="CB63" s="55"/>
      <c r="CC63" s="55"/>
      <c r="CD63" s="55"/>
      <c r="CE63" s="55"/>
      <c r="CF63" s="55"/>
      <c r="CG63" s="55"/>
      <c r="CH63" s="199"/>
      <c r="CK63" s="96"/>
      <c r="CM63" s="179"/>
      <c r="CN63" s="55"/>
      <c r="CO63" s="227">
        <v>1</v>
      </c>
      <c r="CP63" s="55" t="s">
        <v>1316</v>
      </c>
      <c r="CQ63" s="55" t="s">
        <v>1263</v>
      </c>
      <c r="CR63" s="55"/>
      <c r="CS63" s="55"/>
      <c r="CT63" s="55">
        <v>0</v>
      </c>
      <c r="CU63" s="55">
        <v>1690</v>
      </c>
      <c r="CV63" s="55"/>
      <c r="CW63" s="55">
        <v>500</v>
      </c>
      <c r="CX63" s="55">
        <v>0</v>
      </c>
      <c r="CY63" s="55">
        <v>1000</v>
      </c>
      <c r="CZ63" s="55">
        <v>0</v>
      </c>
      <c r="DA63" s="55"/>
      <c r="DB63" s="55"/>
      <c r="DC63" s="55"/>
      <c r="DD63" s="199">
        <v>1690</v>
      </c>
      <c r="DG63" s="96"/>
      <c r="DI63" s="179"/>
      <c r="DJ63" s="55"/>
      <c r="DK63" s="227">
        <v>1</v>
      </c>
      <c r="DL63" s="55" t="s">
        <v>1377</v>
      </c>
      <c r="DM63" s="55" t="s">
        <v>833</v>
      </c>
      <c r="DN63" s="55" t="s">
        <v>1264</v>
      </c>
      <c r="DO63" s="55"/>
      <c r="DP63" s="55">
        <v>0</v>
      </c>
      <c r="DQ63" s="55">
        <v>66271</v>
      </c>
      <c r="DR63" s="55"/>
      <c r="DS63" s="55">
        <v>500</v>
      </c>
      <c r="DT63" s="55">
        <v>0</v>
      </c>
      <c r="DU63" s="55">
        <v>1000</v>
      </c>
      <c r="DV63" s="55">
        <v>0</v>
      </c>
      <c r="DW63" s="55"/>
      <c r="DX63" s="55"/>
      <c r="DY63" s="55"/>
      <c r="DZ63" s="199">
        <v>66271</v>
      </c>
    </row>
    <row r="64" spans="2:130" x14ac:dyDescent="0.25">
      <c r="B64" s="164"/>
      <c r="C64" s="178"/>
      <c r="D64" s="170"/>
      <c r="E64" s="170"/>
      <c r="F64" s="170"/>
      <c r="G64" s="170"/>
      <c r="H64" s="170"/>
      <c r="I64" s="191"/>
      <c r="J64" s="170"/>
      <c r="K64" s="170"/>
      <c r="L64" s="170"/>
      <c r="M64" s="170"/>
      <c r="N64" s="170"/>
      <c r="O64" s="170"/>
      <c r="P64" s="170"/>
      <c r="Q64" s="170"/>
      <c r="R64" s="170"/>
      <c r="S64" s="450"/>
      <c r="T64" s="200"/>
      <c r="U64" s="165"/>
      <c r="V64" s="1"/>
      <c r="W64" s="126"/>
      <c r="Y64" s="178"/>
      <c r="Z64" s="170"/>
      <c r="AA64" s="170"/>
      <c r="AB64" s="170"/>
      <c r="AC64" s="170"/>
      <c r="AD64" s="170"/>
      <c r="AE64" s="191"/>
      <c r="AF64" s="170"/>
      <c r="AG64" s="170"/>
      <c r="AH64" s="170"/>
      <c r="AI64" s="170"/>
      <c r="AJ64" s="170"/>
      <c r="AK64" s="170"/>
      <c r="AL64" s="170"/>
      <c r="AM64" s="170"/>
      <c r="AN64" s="170"/>
      <c r="AO64" s="170"/>
      <c r="AP64" s="200"/>
      <c r="AS64" s="96"/>
      <c r="AU64" s="178"/>
      <c r="AV64" s="170"/>
      <c r="AW64" s="170"/>
      <c r="AX64" s="170"/>
      <c r="AY64" s="170"/>
      <c r="AZ64" s="170"/>
      <c r="BA64" s="191"/>
      <c r="BB64" s="170"/>
      <c r="BC64" s="170"/>
      <c r="BD64" s="170"/>
      <c r="BE64" s="170"/>
      <c r="BF64" s="170"/>
      <c r="BG64" s="170"/>
      <c r="BH64" s="170"/>
      <c r="BI64" s="170"/>
      <c r="BJ64" s="170"/>
      <c r="BK64" s="170"/>
      <c r="BL64" s="200"/>
      <c r="BO64" s="96"/>
      <c r="BQ64" s="178"/>
      <c r="BR64" s="170"/>
      <c r="BS64" s="170"/>
      <c r="BT64" s="170"/>
      <c r="BU64" s="170"/>
      <c r="BV64" s="170"/>
      <c r="BW64" s="191"/>
      <c r="BX64" s="170"/>
      <c r="BY64" s="170"/>
      <c r="BZ64" s="170"/>
      <c r="CA64" s="170"/>
      <c r="CB64" s="170"/>
      <c r="CC64" s="170"/>
      <c r="CD64" s="170"/>
      <c r="CE64" s="170"/>
      <c r="CF64" s="170"/>
      <c r="CG64" s="170"/>
      <c r="CH64" s="200"/>
      <c r="CK64" s="96"/>
      <c r="CM64" s="178"/>
      <c r="CN64" s="170"/>
      <c r="CO64" s="170">
        <v>1</v>
      </c>
      <c r="CP64" s="170" t="s">
        <v>1317</v>
      </c>
      <c r="CQ64" s="170" t="s">
        <v>1263</v>
      </c>
      <c r="CR64" s="170"/>
      <c r="CS64" s="191" t="s">
        <v>667</v>
      </c>
      <c r="CT64" s="170">
        <v>0</v>
      </c>
      <c r="CU64" s="170">
        <v>1160</v>
      </c>
      <c r="CV64" s="170"/>
      <c r="CW64" s="170">
        <v>500</v>
      </c>
      <c r="CX64" s="170">
        <v>0</v>
      </c>
      <c r="CY64" s="170">
        <v>1000</v>
      </c>
      <c r="CZ64" s="170">
        <v>0</v>
      </c>
      <c r="DA64" s="170"/>
      <c r="DB64" s="170"/>
      <c r="DC64" s="170"/>
      <c r="DD64" s="200">
        <v>1160</v>
      </c>
      <c r="DG64" s="96"/>
      <c r="DI64" s="178"/>
      <c r="DJ64" s="170"/>
      <c r="DK64" s="170">
        <v>1</v>
      </c>
      <c r="DL64" s="170" t="s">
        <v>1378</v>
      </c>
      <c r="DM64" s="170" t="s">
        <v>833</v>
      </c>
      <c r="DN64" s="170" t="s">
        <v>1264</v>
      </c>
      <c r="DO64" s="191" t="s">
        <v>667</v>
      </c>
      <c r="DP64" s="170">
        <v>0</v>
      </c>
      <c r="DQ64" s="170">
        <v>45605</v>
      </c>
      <c r="DR64" s="170"/>
      <c r="DS64" s="170">
        <v>500</v>
      </c>
      <c r="DT64" s="170">
        <v>0</v>
      </c>
      <c r="DU64" s="170">
        <v>1000</v>
      </c>
      <c r="DV64" s="170">
        <v>0</v>
      </c>
      <c r="DW64" s="170"/>
      <c r="DX64" s="170"/>
      <c r="DY64" s="170"/>
      <c r="DZ64" s="200">
        <v>45605</v>
      </c>
    </row>
    <row r="65" spans="2:130" x14ac:dyDescent="0.25">
      <c r="B65" s="164"/>
      <c r="C65" s="179"/>
      <c r="D65" s="55"/>
      <c r="E65" s="227"/>
      <c r="F65" s="55"/>
      <c r="G65" s="55"/>
      <c r="H65" s="55"/>
      <c r="I65" s="55"/>
      <c r="J65" s="55"/>
      <c r="K65" s="55"/>
      <c r="L65" s="55"/>
      <c r="M65" s="55"/>
      <c r="N65" s="55"/>
      <c r="O65" s="55"/>
      <c r="P65" s="55"/>
      <c r="Q65" s="55"/>
      <c r="R65" s="55"/>
      <c r="S65" s="57"/>
      <c r="T65" s="199"/>
      <c r="U65" s="165"/>
      <c r="V65" s="1"/>
      <c r="W65" s="126"/>
      <c r="Y65" s="179"/>
      <c r="Z65" s="55"/>
      <c r="AA65" s="227"/>
      <c r="AB65" s="55"/>
      <c r="AC65" s="55"/>
      <c r="AD65" s="55"/>
      <c r="AE65" s="55"/>
      <c r="AF65" s="55"/>
      <c r="AG65" s="55"/>
      <c r="AH65" s="55"/>
      <c r="AI65" s="55"/>
      <c r="AJ65" s="55"/>
      <c r="AK65" s="55"/>
      <c r="AL65" s="55"/>
      <c r="AM65" s="55"/>
      <c r="AN65" s="55"/>
      <c r="AO65" s="55"/>
      <c r="AP65" s="199"/>
      <c r="AS65" s="96"/>
      <c r="AU65" s="179"/>
      <c r="AV65" s="55"/>
      <c r="AW65" s="227"/>
      <c r="AX65" s="55"/>
      <c r="AY65" s="55"/>
      <c r="AZ65" s="55"/>
      <c r="BA65" s="55"/>
      <c r="BB65" s="55"/>
      <c r="BC65" s="55"/>
      <c r="BD65" s="55"/>
      <c r="BE65" s="55"/>
      <c r="BF65" s="55"/>
      <c r="BG65" s="55"/>
      <c r="BH65" s="55"/>
      <c r="BI65" s="55"/>
      <c r="BJ65" s="55"/>
      <c r="BK65" s="55"/>
      <c r="BL65" s="199"/>
      <c r="BO65" s="96"/>
      <c r="BQ65" s="179"/>
      <c r="BR65" s="55"/>
      <c r="BS65" s="227"/>
      <c r="BT65" s="55"/>
      <c r="BU65" s="55"/>
      <c r="BV65" s="55"/>
      <c r="BW65" s="55"/>
      <c r="BX65" s="55"/>
      <c r="BY65" s="55"/>
      <c r="BZ65" s="55"/>
      <c r="CA65" s="55"/>
      <c r="CB65" s="55"/>
      <c r="CC65" s="55"/>
      <c r="CD65" s="55"/>
      <c r="CE65" s="55"/>
      <c r="CF65" s="55"/>
      <c r="CG65" s="55"/>
      <c r="CH65" s="199"/>
      <c r="CK65" s="96"/>
      <c r="CM65" s="179"/>
      <c r="CN65" s="55"/>
      <c r="CO65" s="227">
        <v>1</v>
      </c>
      <c r="CP65" s="55" t="s">
        <v>1318</v>
      </c>
      <c r="CQ65" s="55" t="s">
        <v>832</v>
      </c>
      <c r="CR65" s="55"/>
      <c r="CS65" s="55"/>
      <c r="CT65" s="55">
        <v>0</v>
      </c>
      <c r="CU65" s="55">
        <v>470</v>
      </c>
      <c r="CV65" s="55"/>
      <c r="CW65" s="55">
        <v>500</v>
      </c>
      <c r="CX65" s="55">
        <v>0</v>
      </c>
      <c r="CY65" s="55">
        <v>1000</v>
      </c>
      <c r="CZ65" s="55">
        <v>0</v>
      </c>
      <c r="DA65" s="55"/>
      <c r="DB65" s="55"/>
      <c r="DC65" s="55"/>
      <c r="DD65" s="199">
        <v>470</v>
      </c>
      <c r="DG65" s="96"/>
      <c r="DI65" s="179"/>
      <c r="DJ65" s="55"/>
      <c r="DK65" s="227">
        <v>1</v>
      </c>
      <c r="DL65" s="55" t="s">
        <v>824</v>
      </c>
      <c r="DM65" s="55" t="s">
        <v>833</v>
      </c>
      <c r="DN65" s="55" t="s">
        <v>1264</v>
      </c>
      <c r="DO65" s="55"/>
      <c r="DP65" s="55">
        <v>0</v>
      </c>
      <c r="DQ65" s="55">
        <v>38061</v>
      </c>
      <c r="DR65" s="55"/>
      <c r="DS65" s="55">
        <v>500</v>
      </c>
      <c r="DT65" s="55">
        <v>0</v>
      </c>
      <c r="DU65" s="55">
        <v>1000</v>
      </c>
      <c r="DV65" s="55">
        <v>0</v>
      </c>
      <c r="DW65" s="55"/>
      <c r="DX65" s="55"/>
      <c r="DY65" s="55"/>
      <c r="DZ65" s="199">
        <v>38061</v>
      </c>
    </row>
    <row r="66" spans="2:130" x14ac:dyDescent="0.25">
      <c r="B66" s="164"/>
      <c r="C66" s="178"/>
      <c r="D66" s="170"/>
      <c r="E66" s="170"/>
      <c r="F66" s="170"/>
      <c r="G66" s="170"/>
      <c r="H66" s="170"/>
      <c r="I66" s="191"/>
      <c r="J66" s="170"/>
      <c r="K66" s="170"/>
      <c r="L66" s="170"/>
      <c r="M66" s="170"/>
      <c r="N66" s="170"/>
      <c r="O66" s="170"/>
      <c r="P66" s="170"/>
      <c r="Q66" s="170"/>
      <c r="R66" s="170"/>
      <c r="S66" s="450"/>
      <c r="T66" s="200"/>
      <c r="U66" s="165"/>
      <c r="V66" s="1"/>
      <c r="W66" s="126"/>
      <c r="Y66" s="178"/>
      <c r="Z66" s="170"/>
      <c r="AA66" s="170"/>
      <c r="AB66" s="170"/>
      <c r="AC66" s="170"/>
      <c r="AD66" s="170"/>
      <c r="AE66" s="191"/>
      <c r="AF66" s="170"/>
      <c r="AG66" s="170"/>
      <c r="AH66" s="170"/>
      <c r="AI66" s="170"/>
      <c r="AJ66" s="170"/>
      <c r="AK66" s="170"/>
      <c r="AL66" s="170"/>
      <c r="AM66" s="170"/>
      <c r="AN66" s="170"/>
      <c r="AO66" s="170"/>
      <c r="AP66" s="200"/>
      <c r="AS66" s="96"/>
      <c r="AU66" s="178"/>
      <c r="AV66" s="170"/>
      <c r="AW66" s="170"/>
      <c r="AX66" s="170"/>
      <c r="AY66" s="170"/>
      <c r="AZ66" s="170"/>
      <c r="BA66" s="191"/>
      <c r="BB66" s="170"/>
      <c r="BC66" s="170"/>
      <c r="BD66" s="170"/>
      <c r="BE66" s="170"/>
      <c r="BF66" s="170"/>
      <c r="BG66" s="170"/>
      <c r="BH66" s="170"/>
      <c r="BI66" s="170"/>
      <c r="BJ66" s="170"/>
      <c r="BK66" s="170"/>
      <c r="BL66" s="200"/>
      <c r="BO66" s="96"/>
      <c r="BQ66" s="178"/>
      <c r="BR66" s="170"/>
      <c r="BS66" s="170"/>
      <c r="BT66" s="170"/>
      <c r="BU66" s="170"/>
      <c r="BV66" s="170"/>
      <c r="BW66" s="191"/>
      <c r="BX66" s="170"/>
      <c r="BY66" s="170"/>
      <c r="BZ66" s="170"/>
      <c r="CA66" s="170"/>
      <c r="CB66" s="170"/>
      <c r="CC66" s="170"/>
      <c r="CD66" s="170"/>
      <c r="CE66" s="170"/>
      <c r="CF66" s="170"/>
      <c r="CG66" s="170"/>
      <c r="CH66" s="200"/>
      <c r="CK66" s="96"/>
      <c r="CM66" s="178"/>
      <c r="CN66" s="170"/>
      <c r="CO66" s="170">
        <v>1</v>
      </c>
      <c r="CP66" s="170" t="s">
        <v>1319</v>
      </c>
      <c r="CQ66" s="170" t="s">
        <v>832</v>
      </c>
      <c r="CR66" s="170"/>
      <c r="CS66" s="191" t="s">
        <v>667</v>
      </c>
      <c r="CT66" s="170">
        <v>0</v>
      </c>
      <c r="CU66" s="170">
        <v>390</v>
      </c>
      <c r="CV66" s="170"/>
      <c r="CW66" s="170">
        <v>500</v>
      </c>
      <c r="CX66" s="170">
        <v>0</v>
      </c>
      <c r="CY66" s="170">
        <v>1000</v>
      </c>
      <c r="CZ66" s="170">
        <v>0</v>
      </c>
      <c r="DA66" s="170"/>
      <c r="DB66" s="170"/>
      <c r="DC66" s="170"/>
      <c r="DD66" s="200">
        <v>390</v>
      </c>
      <c r="DG66" s="96"/>
      <c r="DI66" s="178"/>
      <c r="DJ66" s="170"/>
      <c r="DK66" s="170">
        <v>1</v>
      </c>
      <c r="DL66" s="170" t="s">
        <v>825</v>
      </c>
      <c r="DM66" s="170" t="s">
        <v>833</v>
      </c>
      <c r="DN66" s="170" t="s">
        <v>1264</v>
      </c>
      <c r="DO66" s="191" t="s">
        <v>667</v>
      </c>
      <c r="DP66" s="170">
        <v>0</v>
      </c>
      <c r="DQ66" s="170">
        <v>30405</v>
      </c>
      <c r="DR66" s="170"/>
      <c r="DS66" s="170">
        <v>500</v>
      </c>
      <c r="DT66" s="170">
        <v>0</v>
      </c>
      <c r="DU66" s="170">
        <v>1000</v>
      </c>
      <c r="DV66" s="170">
        <v>0</v>
      </c>
      <c r="DW66" s="170"/>
      <c r="DX66" s="170"/>
      <c r="DY66" s="170"/>
      <c r="DZ66" s="200">
        <v>30405</v>
      </c>
    </row>
    <row r="67" spans="2:130" x14ac:dyDescent="0.25">
      <c r="B67" s="164"/>
      <c r="C67" s="179"/>
      <c r="D67" s="55"/>
      <c r="E67" s="227"/>
      <c r="F67" s="55"/>
      <c r="G67" s="55"/>
      <c r="H67" s="55"/>
      <c r="I67" s="55"/>
      <c r="J67" s="55"/>
      <c r="K67" s="55"/>
      <c r="L67" s="55"/>
      <c r="M67" s="55"/>
      <c r="N67" s="55"/>
      <c r="O67" s="55"/>
      <c r="P67" s="55"/>
      <c r="Q67" s="55"/>
      <c r="R67" s="55"/>
      <c r="S67" s="57"/>
      <c r="T67" s="199"/>
      <c r="U67" s="165"/>
      <c r="V67" s="1"/>
      <c r="W67" s="126"/>
      <c r="Y67" s="179"/>
      <c r="Z67" s="55"/>
      <c r="AA67" s="227"/>
      <c r="AB67" s="55"/>
      <c r="AC67" s="55"/>
      <c r="AD67" s="55"/>
      <c r="AE67" s="55"/>
      <c r="AF67" s="55"/>
      <c r="AG67" s="55"/>
      <c r="AH67" s="55"/>
      <c r="AI67" s="55"/>
      <c r="AJ67" s="55"/>
      <c r="AK67" s="55"/>
      <c r="AL67" s="55"/>
      <c r="AM67" s="55"/>
      <c r="AN67" s="55"/>
      <c r="AO67" s="55"/>
      <c r="AP67" s="199"/>
      <c r="AS67" s="96"/>
      <c r="AU67" s="179"/>
      <c r="AV67" s="55"/>
      <c r="AW67" s="227"/>
      <c r="AX67" s="55"/>
      <c r="AY67" s="55"/>
      <c r="AZ67" s="55"/>
      <c r="BA67" s="55"/>
      <c r="BB67" s="55"/>
      <c r="BC67" s="55"/>
      <c r="BD67" s="55"/>
      <c r="BE67" s="55"/>
      <c r="BF67" s="55"/>
      <c r="BG67" s="55"/>
      <c r="BH67" s="55"/>
      <c r="BI67" s="55"/>
      <c r="BJ67" s="55"/>
      <c r="BK67" s="55"/>
      <c r="BL67" s="199"/>
      <c r="BO67" s="96"/>
      <c r="BQ67" s="179"/>
      <c r="BR67" s="55"/>
      <c r="BS67" s="227"/>
      <c r="BT67" s="55"/>
      <c r="BU67" s="55"/>
      <c r="BV67" s="55"/>
      <c r="BW67" s="55"/>
      <c r="BX67" s="55"/>
      <c r="BY67" s="55"/>
      <c r="BZ67" s="55"/>
      <c r="CA67" s="55"/>
      <c r="CB67" s="55"/>
      <c r="CC67" s="55"/>
      <c r="CD67" s="55"/>
      <c r="CE67" s="55"/>
      <c r="CF67" s="55"/>
      <c r="CG67" s="55"/>
      <c r="CH67" s="199"/>
      <c r="CK67" s="96"/>
      <c r="CM67" s="179"/>
      <c r="CN67" s="55"/>
      <c r="CO67" s="227">
        <v>1</v>
      </c>
      <c r="CP67" s="55" t="s">
        <v>1320</v>
      </c>
      <c r="CQ67" s="55" t="s">
        <v>832</v>
      </c>
      <c r="CR67" s="55"/>
      <c r="CS67" s="55"/>
      <c r="CT67" s="55">
        <v>0</v>
      </c>
      <c r="CU67" s="55">
        <v>150</v>
      </c>
      <c r="CV67" s="55"/>
      <c r="CW67" s="55">
        <v>500</v>
      </c>
      <c r="CX67" s="55">
        <v>0</v>
      </c>
      <c r="CY67" s="55">
        <v>1000</v>
      </c>
      <c r="CZ67" s="55">
        <v>0</v>
      </c>
      <c r="DA67" s="55"/>
      <c r="DB67" s="55"/>
      <c r="DC67" s="55"/>
      <c r="DD67" s="199">
        <v>150</v>
      </c>
      <c r="DG67" s="96"/>
      <c r="DI67" s="179"/>
      <c r="DJ67" s="55"/>
      <c r="DK67" s="227">
        <v>1</v>
      </c>
      <c r="DL67" s="55" t="s">
        <v>1379</v>
      </c>
      <c r="DM67" s="55" t="s">
        <v>833</v>
      </c>
      <c r="DN67" s="55" t="s">
        <v>1264</v>
      </c>
      <c r="DO67" s="55"/>
      <c r="DP67" s="55">
        <v>0</v>
      </c>
      <c r="DQ67" s="55">
        <v>20026</v>
      </c>
      <c r="DR67" s="55"/>
      <c r="DS67" s="55">
        <v>500</v>
      </c>
      <c r="DT67" s="55">
        <v>0</v>
      </c>
      <c r="DU67" s="55">
        <v>1000</v>
      </c>
      <c r="DV67" s="55">
        <v>0</v>
      </c>
      <c r="DW67" s="55"/>
      <c r="DX67" s="55"/>
      <c r="DY67" s="55"/>
      <c r="DZ67" s="199">
        <v>20026</v>
      </c>
    </row>
    <row r="68" spans="2:130" x14ac:dyDescent="0.25">
      <c r="B68" s="164"/>
      <c r="C68" s="178"/>
      <c r="D68" s="170"/>
      <c r="E68" s="170"/>
      <c r="F68" s="170"/>
      <c r="G68" s="170"/>
      <c r="H68" s="170"/>
      <c r="I68" s="191"/>
      <c r="J68" s="170"/>
      <c r="K68" s="170"/>
      <c r="L68" s="170"/>
      <c r="M68" s="170"/>
      <c r="N68" s="170"/>
      <c r="O68" s="170"/>
      <c r="P68" s="170"/>
      <c r="Q68" s="170"/>
      <c r="R68" s="170"/>
      <c r="S68" s="450"/>
      <c r="T68" s="200"/>
      <c r="U68" s="165"/>
      <c r="V68" s="1"/>
      <c r="W68" s="126"/>
      <c r="Y68" s="178"/>
      <c r="Z68" s="170"/>
      <c r="AA68" s="170"/>
      <c r="AB68" s="170"/>
      <c r="AC68" s="170"/>
      <c r="AD68" s="170"/>
      <c r="AE68" s="191"/>
      <c r="AF68" s="170"/>
      <c r="AG68" s="170"/>
      <c r="AH68" s="170"/>
      <c r="AI68" s="170"/>
      <c r="AJ68" s="170"/>
      <c r="AK68" s="170"/>
      <c r="AL68" s="170"/>
      <c r="AM68" s="170"/>
      <c r="AN68" s="170"/>
      <c r="AO68" s="170"/>
      <c r="AP68" s="200"/>
      <c r="AS68" s="96"/>
      <c r="AU68" s="178"/>
      <c r="AV68" s="170"/>
      <c r="AW68" s="170"/>
      <c r="AX68" s="170"/>
      <c r="AY68" s="170"/>
      <c r="AZ68" s="170"/>
      <c r="BA68" s="191"/>
      <c r="BB68" s="170"/>
      <c r="BC68" s="170"/>
      <c r="BD68" s="170"/>
      <c r="BE68" s="170"/>
      <c r="BF68" s="170"/>
      <c r="BG68" s="170"/>
      <c r="BH68" s="170"/>
      <c r="BI68" s="170"/>
      <c r="BJ68" s="170"/>
      <c r="BK68" s="170"/>
      <c r="BL68" s="200"/>
      <c r="BO68" s="96"/>
      <c r="BQ68" s="178"/>
      <c r="BR68" s="170"/>
      <c r="BS68" s="170"/>
      <c r="BT68" s="170"/>
      <c r="BU68" s="170"/>
      <c r="BV68" s="170"/>
      <c r="BW68" s="191"/>
      <c r="BX68" s="170"/>
      <c r="BY68" s="170"/>
      <c r="BZ68" s="170"/>
      <c r="CA68" s="170"/>
      <c r="CB68" s="170"/>
      <c r="CC68" s="170"/>
      <c r="CD68" s="170"/>
      <c r="CE68" s="170"/>
      <c r="CF68" s="170"/>
      <c r="CG68" s="170"/>
      <c r="CH68" s="200"/>
      <c r="CK68" s="96"/>
      <c r="CM68" s="178"/>
      <c r="CN68" s="170"/>
      <c r="CO68" s="170">
        <v>1</v>
      </c>
      <c r="CP68" s="170" t="s">
        <v>1321</v>
      </c>
      <c r="CQ68" s="170" t="s">
        <v>832</v>
      </c>
      <c r="CR68" s="170"/>
      <c r="CS68" s="191" t="s">
        <v>667</v>
      </c>
      <c r="CT68" s="170">
        <v>0</v>
      </c>
      <c r="CU68" s="170">
        <v>150</v>
      </c>
      <c r="CV68" s="170"/>
      <c r="CW68" s="170">
        <v>500</v>
      </c>
      <c r="CX68" s="170">
        <v>0</v>
      </c>
      <c r="CY68" s="170">
        <v>1000</v>
      </c>
      <c r="CZ68" s="170">
        <v>0</v>
      </c>
      <c r="DA68" s="170"/>
      <c r="DB68" s="170"/>
      <c r="DC68" s="170"/>
      <c r="DD68" s="200">
        <v>150</v>
      </c>
      <c r="DG68" s="96"/>
      <c r="DI68" s="178"/>
      <c r="DJ68" s="170"/>
      <c r="DK68" s="170">
        <v>1</v>
      </c>
      <c r="DL68" s="170" t="s">
        <v>1380</v>
      </c>
      <c r="DM68" s="170" t="s">
        <v>833</v>
      </c>
      <c r="DN68" s="170" t="s">
        <v>1264</v>
      </c>
      <c r="DO68" s="191" t="s">
        <v>667</v>
      </c>
      <c r="DP68" s="170">
        <v>0</v>
      </c>
      <c r="DQ68" s="170">
        <v>11852</v>
      </c>
      <c r="DR68" s="170"/>
      <c r="DS68" s="170">
        <v>500</v>
      </c>
      <c r="DT68" s="170">
        <v>0</v>
      </c>
      <c r="DU68" s="170">
        <v>1000</v>
      </c>
      <c r="DV68" s="170">
        <v>0</v>
      </c>
      <c r="DW68" s="170"/>
      <c r="DX68" s="170"/>
      <c r="DY68" s="170"/>
      <c r="DZ68" s="200">
        <v>11852</v>
      </c>
    </row>
    <row r="69" spans="2:130" x14ac:dyDescent="0.25">
      <c r="B69" s="164"/>
      <c r="C69" s="179"/>
      <c r="D69" s="55"/>
      <c r="E69" s="227"/>
      <c r="F69" s="55"/>
      <c r="G69" s="55"/>
      <c r="H69" s="55"/>
      <c r="I69" s="55"/>
      <c r="J69" s="55"/>
      <c r="K69" s="55"/>
      <c r="L69" s="55"/>
      <c r="M69" s="55"/>
      <c r="N69" s="55"/>
      <c r="O69" s="55"/>
      <c r="P69" s="55"/>
      <c r="Q69" s="55"/>
      <c r="R69" s="55"/>
      <c r="S69" s="57"/>
      <c r="T69" s="199"/>
      <c r="U69" s="165"/>
      <c r="V69" s="1"/>
      <c r="W69" s="126"/>
      <c r="Y69" s="179"/>
      <c r="Z69" s="55"/>
      <c r="AA69" s="227"/>
      <c r="AB69" s="55"/>
      <c r="AC69" s="55"/>
      <c r="AD69" s="55"/>
      <c r="AE69" s="55"/>
      <c r="AF69" s="55"/>
      <c r="AG69" s="55"/>
      <c r="AH69" s="55"/>
      <c r="AI69" s="55"/>
      <c r="AJ69" s="55"/>
      <c r="AK69" s="55"/>
      <c r="AL69" s="55"/>
      <c r="AM69" s="55"/>
      <c r="AN69" s="55"/>
      <c r="AO69" s="55"/>
      <c r="AP69" s="199"/>
      <c r="AS69" s="96"/>
      <c r="AU69" s="179"/>
      <c r="AV69" s="55"/>
      <c r="AW69" s="227"/>
      <c r="AX69" s="55"/>
      <c r="AY69" s="55"/>
      <c r="AZ69" s="55"/>
      <c r="BA69" s="55"/>
      <c r="BB69" s="55"/>
      <c r="BC69" s="55"/>
      <c r="BD69" s="55"/>
      <c r="BE69" s="55"/>
      <c r="BF69" s="55"/>
      <c r="BG69" s="55"/>
      <c r="BH69" s="55"/>
      <c r="BI69" s="55"/>
      <c r="BJ69" s="55"/>
      <c r="BK69" s="55"/>
      <c r="BL69" s="199"/>
      <c r="BO69" s="96"/>
      <c r="BQ69" s="179"/>
      <c r="BR69" s="55"/>
      <c r="BS69" s="227"/>
      <c r="BT69" s="55"/>
      <c r="BU69" s="55"/>
      <c r="BV69" s="55"/>
      <c r="BW69" s="55"/>
      <c r="BX69" s="55"/>
      <c r="BY69" s="55"/>
      <c r="BZ69" s="55"/>
      <c r="CA69" s="55"/>
      <c r="CB69" s="55"/>
      <c r="CC69" s="55"/>
      <c r="CD69" s="55"/>
      <c r="CE69" s="55"/>
      <c r="CF69" s="55"/>
      <c r="CG69" s="55"/>
      <c r="CH69" s="199"/>
      <c r="CK69" s="96"/>
      <c r="CM69" s="179"/>
      <c r="CN69" s="55"/>
      <c r="CO69" s="227">
        <v>1</v>
      </c>
      <c r="CP69" s="55" t="s">
        <v>1322</v>
      </c>
      <c r="CQ69" s="55" t="s">
        <v>832</v>
      </c>
      <c r="CR69" s="55"/>
      <c r="CS69" s="55"/>
      <c r="CT69" s="55">
        <v>0</v>
      </c>
      <c r="CU69" s="55">
        <v>150</v>
      </c>
      <c r="CV69" s="55"/>
      <c r="CW69" s="55">
        <v>500</v>
      </c>
      <c r="CX69" s="55">
        <v>0</v>
      </c>
      <c r="CY69" s="55">
        <v>1000</v>
      </c>
      <c r="CZ69" s="55">
        <v>0</v>
      </c>
      <c r="DA69" s="55"/>
      <c r="DB69" s="55"/>
      <c r="DC69" s="55"/>
      <c r="DD69" s="199">
        <v>150</v>
      </c>
      <c r="DG69" s="96"/>
      <c r="DI69" s="179"/>
      <c r="DJ69" s="55"/>
      <c r="DK69" s="227">
        <v>1</v>
      </c>
      <c r="DL69" s="55" t="s">
        <v>1381</v>
      </c>
      <c r="DM69" s="55" t="s">
        <v>833</v>
      </c>
      <c r="DN69" s="55" t="s">
        <v>1264</v>
      </c>
      <c r="DO69" s="55"/>
      <c r="DP69" s="55">
        <v>0</v>
      </c>
      <c r="DQ69" s="55">
        <v>54735</v>
      </c>
      <c r="DR69" s="55"/>
      <c r="DS69" s="55">
        <v>500</v>
      </c>
      <c r="DT69" s="55">
        <v>0</v>
      </c>
      <c r="DU69" s="55">
        <v>1000</v>
      </c>
      <c r="DV69" s="55">
        <v>0</v>
      </c>
      <c r="DW69" s="55"/>
      <c r="DX69" s="55"/>
      <c r="DY69" s="55"/>
      <c r="DZ69" s="199">
        <v>54735</v>
      </c>
    </row>
    <row r="70" spans="2:130" x14ac:dyDescent="0.25">
      <c r="B70" s="164"/>
      <c r="C70" s="178"/>
      <c r="D70" s="170"/>
      <c r="E70" s="170"/>
      <c r="F70" s="170"/>
      <c r="G70" s="170"/>
      <c r="H70" s="170"/>
      <c r="I70" s="191"/>
      <c r="J70" s="170"/>
      <c r="K70" s="170"/>
      <c r="L70" s="170"/>
      <c r="M70" s="170"/>
      <c r="N70" s="170"/>
      <c r="O70" s="170"/>
      <c r="P70" s="170"/>
      <c r="Q70" s="170"/>
      <c r="R70" s="170"/>
      <c r="S70" s="450"/>
      <c r="T70" s="200"/>
      <c r="U70" s="165"/>
      <c r="V70" s="1"/>
      <c r="W70" s="126"/>
      <c r="Y70" s="178"/>
      <c r="Z70" s="170"/>
      <c r="AA70" s="170"/>
      <c r="AB70" s="170"/>
      <c r="AC70" s="170"/>
      <c r="AD70" s="170"/>
      <c r="AE70" s="191"/>
      <c r="AF70" s="170"/>
      <c r="AG70" s="170"/>
      <c r="AH70" s="170"/>
      <c r="AI70" s="170"/>
      <c r="AJ70" s="170"/>
      <c r="AK70" s="170"/>
      <c r="AL70" s="170"/>
      <c r="AM70" s="170"/>
      <c r="AN70" s="170"/>
      <c r="AO70" s="170"/>
      <c r="AP70" s="200"/>
      <c r="AS70" s="96"/>
      <c r="AU70" s="178"/>
      <c r="AV70" s="170"/>
      <c r="AW70" s="170"/>
      <c r="AX70" s="170"/>
      <c r="AY70" s="170"/>
      <c r="AZ70" s="170"/>
      <c r="BA70" s="191"/>
      <c r="BB70" s="170"/>
      <c r="BC70" s="170"/>
      <c r="BD70" s="170"/>
      <c r="BE70" s="170"/>
      <c r="BF70" s="170"/>
      <c r="BG70" s="170"/>
      <c r="BH70" s="170"/>
      <c r="BI70" s="170"/>
      <c r="BJ70" s="170"/>
      <c r="BK70" s="170"/>
      <c r="BL70" s="200"/>
      <c r="BO70" s="96"/>
      <c r="BQ70" s="178"/>
      <c r="BR70" s="170"/>
      <c r="BS70" s="170"/>
      <c r="BT70" s="170"/>
      <c r="BU70" s="170"/>
      <c r="BV70" s="170"/>
      <c r="BW70" s="191"/>
      <c r="BX70" s="170"/>
      <c r="BY70" s="170"/>
      <c r="BZ70" s="170"/>
      <c r="CA70" s="170"/>
      <c r="CB70" s="170"/>
      <c r="CC70" s="170"/>
      <c r="CD70" s="170"/>
      <c r="CE70" s="170"/>
      <c r="CF70" s="170"/>
      <c r="CG70" s="170"/>
      <c r="CH70" s="200"/>
      <c r="CK70" s="96"/>
      <c r="CM70" s="178"/>
      <c r="CN70" s="170"/>
      <c r="CO70" s="170">
        <v>1</v>
      </c>
      <c r="CP70" s="170" t="s">
        <v>1323</v>
      </c>
      <c r="CQ70" s="170" t="s">
        <v>832</v>
      </c>
      <c r="CR70" s="170"/>
      <c r="CS70" s="191" t="s">
        <v>667</v>
      </c>
      <c r="CT70" s="170">
        <v>0</v>
      </c>
      <c r="CU70" s="170">
        <v>130</v>
      </c>
      <c r="CV70" s="170"/>
      <c r="CW70" s="170">
        <v>500</v>
      </c>
      <c r="CX70" s="170">
        <v>0</v>
      </c>
      <c r="CY70" s="170">
        <v>1000</v>
      </c>
      <c r="CZ70" s="170">
        <v>0</v>
      </c>
      <c r="DA70" s="170"/>
      <c r="DB70" s="170"/>
      <c r="DC70" s="170"/>
      <c r="DD70" s="200">
        <v>130</v>
      </c>
      <c r="DG70" s="96"/>
      <c r="DI70" s="178"/>
      <c r="DJ70" s="170"/>
      <c r="DK70" s="170">
        <v>1</v>
      </c>
      <c r="DL70" s="170" t="s">
        <v>1382</v>
      </c>
      <c r="DM70" s="170" t="s">
        <v>833</v>
      </c>
      <c r="DN70" s="170" t="s">
        <v>1264</v>
      </c>
      <c r="DO70" s="191" t="s">
        <v>667</v>
      </c>
      <c r="DP70" s="170">
        <v>0</v>
      </c>
      <c r="DQ70" s="170">
        <v>56599</v>
      </c>
      <c r="DR70" s="170"/>
      <c r="DS70" s="170">
        <v>500</v>
      </c>
      <c r="DT70" s="170">
        <v>0</v>
      </c>
      <c r="DU70" s="170">
        <v>1000</v>
      </c>
      <c r="DV70" s="170">
        <v>0</v>
      </c>
      <c r="DW70" s="170"/>
      <c r="DX70" s="170"/>
      <c r="DY70" s="170"/>
      <c r="DZ70" s="200">
        <v>56599</v>
      </c>
    </row>
    <row r="71" spans="2:130" x14ac:dyDescent="0.25">
      <c r="B71" s="164"/>
      <c r="C71" s="179"/>
      <c r="D71" s="55"/>
      <c r="E71" s="227"/>
      <c r="F71" s="55"/>
      <c r="G71" s="55"/>
      <c r="H71" s="55"/>
      <c r="I71" s="55"/>
      <c r="J71" s="55"/>
      <c r="K71" s="55"/>
      <c r="L71" s="55"/>
      <c r="M71" s="55"/>
      <c r="N71" s="55"/>
      <c r="O71" s="55"/>
      <c r="P71" s="55"/>
      <c r="Q71" s="55"/>
      <c r="R71" s="55"/>
      <c r="S71" s="57"/>
      <c r="T71" s="199"/>
      <c r="U71" s="165"/>
      <c r="V71" s="1"/>
      <c r="W71" s="126"/>
      <c r="Y71" s="179"/>
      <c r="Z71" s="55"/>
      <c r="AA71" s="227"/>
      <c r="AB71" s="55"/>
      <c r="AC71" s="55"/>
      <c r="AD71" s="55"/>
      <c r="AE71" s="55"/>
      <c r="AF71" s="55"/>
      <c r="AG71" s="55"/>
      <c r="AH71" s="55"/>
      <c r="AI71" s="55"/>
      <c r="AJ71" s="55"/>
      <c r="AK71" s="55"/>
      <c r="AL71" s="55"/>
      <c r="AM71" s="55"/>
      <c r="AN71" s="55"/>
      <c r="AO71" s="55"/>
      <c r="AP71" s="199"/>
      <c r="AS71" s="96"/>
      <c r="AU71" s="179"/>
      <c r="AV71" s="55"/>
      <c r="AW71" s="227"/>
      <c r="AX71" s="55"/>
      <c r="AY71" s="55"/>
      <c r="AZ71" s="55"/>
      <c r="BA71" s="55"/>
      <c r="BB71" s="55"/>
      <c r="BC71" s="55"/>
      <c r="BD71" s="55"/>
      <c r="BE71" s="55"/>
      <c r="BF71" s="55"/>
      <c r="BG71" s="55"/>
      <c r="BH71" s="55"/>
      <c r="BI71" s="55"/>
      <c r="BJ71" s="55"/>
      <c r="BK71" s="55"/>
      <c r="BL71" s="199"/>
      <c r="BO71" s="96"/>
      <c r="BQ71" s="179"/>
      <c r="BR71" s="55"/>
      <c r="BS71" s="227"/>
      <c r="BT71" s="55"/>
      <c r="BU71" s="55"/>
      <c r="BV71" s="55"/>
      <c r="BW71" s="55"/>
      <c r="BX71" s="55"/>
      <c r="BY71" s="55"/>
      <c r="BZ71" s="55"/>
      <c r="CA71" s="55"/>
      <c r="CB71" s="55"/>
      <c r="CC71" s="55"/>
      <c r="CD71" s="55"/>
      <c r="CE71" s="55"/>
      <c r="CF71" s="55"/>
      <c r="CG71" s="55"/>
      <c r="CH71" s="199"/>
      <c r="CK71" s="96"/>
      <c r="CM71" s="179"/>
      <c r="CN71" s="55"/>
      <c r="CO71" s="227">
        <v>1</v>
      </c>
      <c r="CP71" s="55" t="s">
        <v>1324</v>
      </c>
      <c r="CQ71" s="55" t="s">
        <v>832</v>
      </c>
      <c r="CR71" s="55"/>
      <c r="CS71" s="55"/>
      <c r="CT71" s="55">
        <v>0</v>
      </c>
      <c r="CU71" s="55">
        <v>100</v>
      </c>
      <c r="CV71" s="55"/>
      <c r="CW71" s="55">
        <v>500</v>
      </c>
      <c r="CX71" s="55">
        <v>0</v>
      </c>
      <c r="CY71" s="55">
        <v>1000</v>
      </c>
      <c r="CZ71" s="55">
        <v>0</v>
      </c>
      <c r="DA71" s="55"/>
      <c r="DB71" s="55"/>
      <c r="DC71" s="55"/>
      <c r="DD71" s="199">
        <v>100</v>
      </c>
      <c r="DG71" s="96"/>
      <c r="DI71" s="179"/>
      <c r="DJ71" s="55"/>
      <c r="DK71" s="227">
        <v>1</v>
      </c>
      <c r="DL71" s="55" t="s">
        <v>1383</v>
      </c>
      <c r="DM71" s="55" t="s">
        <v>833</v>
      </c>
      <c r="DN71" s="55" t="s">
        <v>1264</v>
      </c>
      <c r="DO71" s="55"/>
      <c r="DP71" s="55">
        <v>0</v>
      </c>
      <c r="DQ71" s="55">
        <v>47592</v>
      </c>
      <c r="DR71" s="55"/>
      <c r="DS71" s="55">
        <v>500</v>
      </c>
      <c r="DT71" s="55">
        <v>0</v>
      </c>
      <c r="DU71" s="55">
        <v>1000</v>
      </c>
      <c r="DV71" s="55">
        <v>0</v>
      </c>
      <c r="DW71" s="55"/>
      <c r="DX71" s="55"/>
      <c r="DY71" s="55"/>
      <c r="DZ71" s="199">
        <v>47592</v>
      </c>
    </row>
    <row r="72" spans="2:130" x14ac:dyDescent="0.25">
      <c r="B72" s="164"/>
      <c r="C72" s="178"/>
      <c r="D72" s="170"/>
      <c r="E72" s="170"/>
      <c r="F72" s="170"/>
      <c r="G72" s="170"/>
      <c r="H72" s="170"/>
      <c r="I72" s="191"/>
      <c r="J72" s="170"/>
      <c r="K72" s="170"/>
      <c r="L72" s="170"/>
      <c r="M72" s="170"/>
      <c r="N72" s="170"/>
      <c r="O72" s="170"/>
      <c r="P72" s="170"/>
      <c r="Q72" s="170"/>
      <c r="R72" s="170"/>
      <c r="S72" s="450"/>
      <c r="T72" s="200"/>
      <c r="U72" s="165"/>
      <c r="V72" s="1"/>
      <c r="W72" s="126"/>
      <c r="Y72" s="178"/>
      <c r="Z72" s="170"/>
      <c r="AA72" s="170"/>
      <c r="AB72" s="170"/>
      <c r="AC72" s="170"/>
      <c r="AD72" s="170"/>
      <c r="AE72" s="191"/>
      <c r="AF72" s="170"/>
      <c r="AG72" s="170"/>
      <c r="AH72" s="170"/>
      <c r="AI72" s="170"/>
      <c r="AJ72" s="170"/>
      <c r="AK72" s="170"/>
      <c r="AL72" s="170"/>
      <c r="AM72" s="170"/>
      <c r="AN72" s="170"/>
      <c r="AO72" s="170"/>
      <c r="AP72" s="200"/>
      <c r="AS72" s="96"/>
      <c r="AU72" s="178"/>
      <c r="AV72" s="170"/>
      <c r="AW72" s="170"/>
      <c r="AX72" s="170"/>
      <c r="AY72" s="170"/>
      <c r="AZ72" s="170"/>
      <c r="BA72" s="191"/>
      <c r="BB72" s="170"/>
      <c r="BC72" s="170"/>
      <c r="BD72" s="170"/>
      <c r="BE72" s="170"/>
      <c r="BF72" s="170"/>
      <c r="BG72" s="170"/>
      <c r="BH72" s="170"/>
      <c r="BI72" s="170"/>
      <c r="BJ72" s="170"/>
      <c r="BK72" s="170"/>
      <c r="BL72" s="200"/>
      <c r="BO72" s="96"/>
      <c r="BQ72" s="178"/>
      <c r="BR72" s="170"/>
      <c r="BS72" s="170"/>
      <c r="BT72" s="170"/>
      <c r="BU72" s="170"/>
      <c r="BV72" s="170"/>
      <c r="BW72" s="191"/>
      <c r="BX72" s="170"/>
      <c r="BY72" s="170"/>
      <c r="BZ72" s="170"/>
      <c r="CA72" s="170"/>
      <c r="CB72" s="170"/>
      <c r="CC72" s="170"/>
      <c r="CD72" s="170"/>
      <c r="CE72" s="170"/>
      <c r="CF72" s="170"/>
      <c r="CG72" s="170"/>
      <c r="CH72" s="200"/>
      <c r="CK72" s="96"/>
      <c r="CM72" s="178"/>
      <c r="CN72" s="170"/>
      <c r="CO72" s="170">
        <v>1</v>
      </c>
      <c r="CP72" s="170" t="s">
        <v>1325</v>
      </c>
      <c r="CQ72" s="170" t="s">
        <v>832</v>
      </c>
      <c r="CR72" s="170"/>
      <c r="CS72" s="191" t="s">
        <v>667</v>
      </c>
      <c r="CT72" s="170">
        <v>0</v>
      </c>
      <c r="CU72" s="170">
        <v>150</v>
      </c>
      <c r="CV72" s="170"/>
      <c r="CW72" s="170">
        <v>500</v>
      </c>
      <c r="CX72" s="170">
        <v>0</v>
      </c>
      <c r="CY72" s="170">
        <v>1000</v>
      </c>
      <c r="CZ72" s="170">
        <v>0</v>
      </c>
      <c r="DA72" s="170"/>
      <c r="DB72" s="170"/>
      <c r="DC72" s="170"/>
      <c r="DD72" s="200">
        <v>150</v>
      </c>
      <c r="DG72" s="96"/>
      <c r="DI72" s="178"/>
      <c r="DJ72" s="170"/>
      <c r="DK72" s="170">
        <v>1</v>
      </c>
      <c r="DL72" s="170" t="s">
        <v>826</v>
      </c>
      <c r="DM72" s="170" t="s">
        <v>833</v>
      </c>
      <c r="DN72" s="170" t="s">
        <v>1264</v>
      </c>
      <c r="DO72" s="191" t="s">
        <v>667</v>
      </c>
      <c r="DP72" s="170">
        <v>0</v>
      </c>
      <c r="DQ72" s="170">
        <v>47288</v>
      </c>
      <c r="DR72" s="170"/>
      <c r="DS72" s="170">
        <v>500</v>
      </c>
      <c r="DT72" s="170">
        <v>0</v>
      </c>
      <c r="DU72" s="170">
        <v>1000</v>
      </c>
      <c r="DV72" s="170">
        <v>0</v>
      </c>
      <c r="DW72" s="170"/>
      <c r="DX72" s="170"/>
      <c r="DY72" s="170"/>
      <c r="DZ72" s="200">
        <v>47288</v>
      </c>
    </row>
    <row r="73" spans="2:130" x14ac:dyDescent="0.25">
      <c r="B73" s="164"/>
      <c r="C73" s="179"/>
      <c r="D73" s="55"/>
      <c r="E73" s="227"/>
      <c r="F73" s="55"/>
      <c r="G73" s="55"/>
      <c r="H73" s="55"/>
      <c r="I73" s="55"/>
      <c r="J73" s="55"/>
      <c r="K73" s="55"/>
      <c r="L73" s="55"/>
      <c r="M73" s="55"/>
      <c r="N73" s="55"/>
      <c r="O73" s="55"/>
      <c r="P73" s="55"/>
      <c r="Q73" s="55"/>
      <c r="R73" s="55"/>
      <c r="S73" s="57"/>
      <c r="T73" s="199"/>
      <c r="U73" s="165"/>
      <c r="V73" s="1"/>
      <c r="W73" s="126"/>
      <c r="Y73" s="179"/>
      <c r="Z73" s="55"/>
      <c r="AA73" s="227"/>
      <c r="AB73" s="55"/>
      <c r="AC73" s="55"/>
      <c r="AD73" s="55"/>
      <c r="AE73" s="55"/>
      <c r="AF73" s="55"/>
      <c r="AG73" s="55"/>
      <c r="AH73" s="55"/>
      <c r="AI73" s="55"/>
      <c r="AJ73" s="55"/>
      <c r="AK73" s="55"/>
      <c r="AL73" s="55"/>
      <c r="AM73" s="55"/>
      <c r="AN73" s="55"/>
      <c r="AO73" s="55"/>
      <c r="AP73" s="199"/>
      <c r="AS73" s="96"/>
      <c r="AU73" s="179"/>
      <c r="AV73" s="55"/>
      <c r="AW73" s="227"/>
      <c r="AX73" s="55"/>
      <c r="AY73" s="55"/>
      <c r="AZ73" s="55"/>
      <c r="BA73" s="55"/>
      <c r="BB73" s="55"/>
      <c r="BC73" s="55"/>
      <c r="BD73" s="55"/>
      <c r="BE73" s="55"/>
      <c r="BF73" s="55"/>
      <c r="BG73" s="55"/>
      <c r="BH73" s="55"/>
      <c r="BI73" s="55"/>
      <c r="BJ73" s="55"/>
      <c r="BK73" s="55"/>
      <c r="BL73" s="199"/>
      <c r="BO73" s="96"/>
      <c r="BQ73" s="179"/>
      <c r="BR73" s="55"/>
      <c r="BS73" s="227"/>
      <c r="BT73" s="55"/>
      <c r="BU73" s="55"/>
      <c r="BV73" s="55"/>
      <c r="BW73" s="55"/>
      <c r="BX73" s="55"/>
      <c r="BY73" s="55"/>
      <c r="BZ73" s="55"/>
      <c r="CA73" s="55"/>
      <c r="CB73" s="55"/>
      <c r="CC73" s="55"/>
      <c r="CD73" s="55"/>
      <c r="CE73" s="55"/>
      <c r="CF73" s="55"/>
      <c r="CG73" s="55"/>
      <c r="CH73" s="199"/>
      <c r="CK73" s="96"/>
      <c r="CM73" s="179"/>
      <c r="CN73" s="55"/>
      <c r="CO73" s="227">
        <v>1</v>
      </c>
      <c r="CP73" s="55" t="s">
        <v>1326</v>
      </c>
      <c r="CQ73" s="55" t="s">
        <v>832</v>
      </c>
      <c r="CR73" s="55"/>
      <c r="CS73" s="55"/>
      <c r="CT73" s="55">
        <v>0</v>
      </c>
      <c r="CU73" s="55">
        <v>1120</v>
      </c>
      <c r="CV73" s="55"/>
      <c r="CW73" s="55">
        <v>500</v>
      </c>
      <c r="CX73" s="55">
        <v>0</v>
      </c>
      <c r="CY73" s="55">
        <v>1000</v>
      </c>
      <c r="CZ73" s="55">
        <v>0</v>
      </c>
      <c r="DA73" s="55"/>
      <c r="DB73" s="55"/>
      <c r="DC73" s="55"/>
      <c r="DD73" s="199">
        <v>1120</v>
      </c>
      <c r="DG73" s="96"/>
      <c r="DI73" s="179"/>
      <c r="DJ73" s="55"/>
      <c r="DK73" s="227">
        <v>1</v>
      </c>
      <c r="DL73" s="55" t="s">
        <v>827</v>
      </c>
      <c r="DM73" s="55" t="s">
        <v>833</v>
      </c>
      <c r="DN73" s="55" t="s">
        <v>1264</v>
      </c>
      <c r="DO73" s="55"/>
      <c r="DP73" s="55">
        <v>0</v>
      </c>
      <c r="DQ73" s="55">
        <v>32374</v>
      </c>
      <c r="DR73" s="55"/>
      <c r="DS73" s="55">
        <v>500</v>
      </c>
      <c r="DT73" s="55">
        <v>0</v>
      </c>
      <c r="DU73" s="55">
        <v>1000</v>
      </c>
      <c r="DV73" s="55">
        <v>0</v>
      </c>
      <c r="DW73" s="55"/>
      <c r="DX73" s="55"/>
      <c r="DY73" s="55"/>
      <c r="DZ73" s="199">
        <v>32374</v>
      </c>
    </row>
    <row r="74" spans="2:130" x14ac:dyDescent="0.25">
      <c r="B74" s="164"/>
      <c r="C74" s="178"/>
      <c r="D74" s="170"/>
      <c r="E74" s="170"/>
      <c r="F74" s="170"/>
      <c r="G74" s="170"/>
      <c r="H74" s="170"/>
      <c r="I74" s="191"/>
      <c r="J74" s="170"/>
      <c r="K74" s="170"/>
      <c r="L74" s="170"/>
      <c r="M74" s="170"/>
      <c r="N74" s="170"/>
      <c r="O74" s="170"/>
      <c r="P74" s="170"/>
      <c r="Q74" s="170"/>
      <c r="R74" s="170"/>
      <c r="S74" s="450"/>
      <c r="T74" s="200"/>
      <c r="U74" s="165"/>
      <c r="V74" s="1"/>
      <c r="W74" s="126"/>
      <c r="Y74" s="178"/>
      <c r="Z74" s="170"/>
      <c r="AA74" s="170"/>
      <c r="AB74" s="170"/>
      <c r="AC74" s="170"/>
      <c r="AD74" s="170"/>
      <c r="AE74" s="191"/>
      <c r="AF74" s="170"/>
      <c r="AG74" s="170"/>
      <c r="AH74" s="170"/>
      <c r="AI74" s="170"/>
      <c r="AJ74" s="170"/>
      <c r="AK74" s="170"/>
      <c r="AL74" s="170"/>
      <c r="AM74" s="170"/>
      <c r="AN74" s="170"/>
      <c r="AO74" s="170"/>
      <c r="AP74" s="200"/>
      <c r="AS74" s="96"/>
      <c r="AU74" s="178"/>
      <c r="AV74" s="170"/>
      <c r="AW74" s="170"/>
      <c r="AX74" s="170"/>
      <c r="AY74" s="170"/>
      <c r="AZ74" s="170"/>
      <c r="BA74" s="191"/>
      <c r="BB74" s="170"/>
      <c r="BC74" s="170"/>
      <c r="BD74" s="170"/>
      <c r="BE74" s="170"/>
      <c r="BF74" s="170"/>
      <c r="BG74" s="170"/>
      <c r="BH74" s="170"/>
      <c r="BI74" s="170"/>
      <c r="BJ74" s="170"/>
      <c r="BK74" s="170"/>
      <c r="BL74" s="200"/>
      <c r="BO74" s="96"/>
      <c r="BQ74" s="178"/>
      <c r="BR74" s="170"/>
      <c r="BS74" s="170"/>
      <c r="BT74" s="170"/>
      <c r="BU74" s="170"/>
      <c r="BV74" s="170"/>
      <c r="BW74" s="191"/>
      <c r="BX74" s="170"/>
      <c r="BY74" s="170"/>
      <c r="BZ74" s="170"/>
      <c r="CA74" s="170"/>
      <c r="CB74" s="170"/>
      <c r="CC74" s="170"/>
      <c r="CD74" s="170"/>
      <c r="CE74" s="170"/>
      <c r="CF74" s="170"/>
      <c r="CG74" s="170"/>
      <c r="CH74" s="200"/>
      <c r="CK74" s="96"/>
      <c r="CM74" s="178"/>
      <c r="CN74" s="170"/>
      <c r="CO74" s="170">
        <v>1</v>
      </c>
      <c r="CP74" s="170" t="s">
        <v>1327</v>
      </c>
      <c r="CQ74" s="170" t="s">
        <v>832</v>
      </c>
      <c r="CR74" s="170"/>
      <c r="CS74" s="191" t="s">
        <v>667</v>
      </c>
      <c r="CT74" s="170">
        <v>0</v>
      </c>
      <c r="CU74" s="170">
        <v>620</v>
      </c>
      <c r="CV74" s="170"/>
      <c r="CW74" s="170">
        <v>500</v>
      </c>
      <c r="CX74" s="170">
        <v>0</v>
      </c>
      <c r="CY74" s="170">
        <v>1000</v>
      </c>
      <c r="CZ74" s="170">
        <v>0</v>
      </c>
      <c r="DA74" s="170"/>
      <c r="DB74" s="170"/>
      <c r="DC74" s="170"/>
      <c r="DD74" s="200">
        <v>620</v>
      </c>
      <c r="DG74" s="96"/>
      <c r="DI74" s="178"/>
      <c r="DJ74" s="170"/>
      <c r="DK74" s="170">
        <v>1</v>
      </c>
      <c r="DL74" s="170" t="s">
        <v>1384</v>
      </c>
      <c r="DM74" s="170" t="s">
        <v>833</v>
      </c>
      <c r="DN74" s="170" t="s">
        <v>1264</v>
      </c>
      <c r="DO74" s="191" t="s">
        <v>667</v>
      </c>
      <c r="DP74" s="170">
        <v>0</v>
      </c>
      <c r="DQ74" s="170">
        <v>19503</v>
      </c>
      <c r="DR74" s="170"/>
      <c r="DS74" s="170">
        <v>500</v>
      </c>
      <c r="DT74" s="170">
        <v>0</v>
      </c>
      <c r="DU74" s="170">
        <v>1000</v>
      </c>
      <c r="DV74" s="170">
        <v>0</v>
      </c>
      <c r="DW74" s="170"/>
      <c r="DX74" s="170"/>
      <c r="DY74" s="170"/>
      <c r="DZ74" s="200">
        <v>19503</v>
      </c>
    </row>
    <row r="75" spans="2:130" x14ac:dyDescent="0.25">
      <c r="B75" s="164"/>
      <c r="C75" s="179"/>
      <c r="D75" s="55"/>
      <c r="E75" s="227"/>
      <c r="F75" s="55"/>
      <c r="G75" s="55"/>
      <c r="H75" s="55"/>
      <c r="I75" s="55"/>
      <c r="J75" s="55"/>
      <c r="K75" s="55"/>
      <c r="L75" s="55"/>
      <c r="M75" s="55"/>
      <c r="N75" s="55"/>
      <c r="O75" s="55"/>
      <c r="P75" s="55"/>
      <c r="Q75" s="55"/>
      <c r="R75" s="55"/>
      <c r="S75" s="57"/>
      <c r="T75" s="199"/>
      <c r="U75" s="165"/>
      <c r="V75" s="1"/>
      <c r="W75" s="126"/>
      <c r="Y75" s="179"/>
      <c r="Z75" s="55"/>
      <c r="AA75" s="227"/>
      <c r="AB75" s="55"/>
      <c r="AC75" s="55"/>
      <c r="AD75" s="55"/>
      <c r="AE75" s="55"/>
      <c r="AF75" s="55"/>
      <c r="AG75" s="55"/>
      <c r="AH75" s="55"/>
      <c r="AI75" s="55"/>
      <c r="AJ75" s="55"/>
      <c r="AK75" s="55"/>
      <c r="AL75" s="55"/>
      <c r="AM75" s="55"/>
      <c r="AN75" s="55"/>
      <c r="AO75" s="55"/>
      <c r="AP75" s="199"/>
      <c r="AS75" s="96"/>
      <c r="AU75" s="179"/>
      <c r="AV75" s="55"/>
      <c r="AW75" s="227"/>
      <c r="AX75" s="55"/>
      <c r="AY75" s="55"/>
      <c r="AZ75" s="55"/>
      <c r="BA75" s="55"/>
      <c r="BB75" s="55"/>
      <c r="BC75" s="55"/>
      <c r="BD75" s="55"/>
      <c r="BE75" s="55"/>
      <c r="BF75" s="55"/>
      <c r="BG75" s="55"/>
      <c r="BH75" s="55"/>
      <c r="BI75" s="55"/>
      <c r="BJ75" s="55"/>
      <c r="BK75" s="55"/>
      <c r="BL75" s="199"/>
      <c r="BO75" s="96"/>
      <c r="BQ75" s="179"/>
      <c r="BR75" s="55"/>
      <c r="BS75" s="227"/>
      <c r="BT75" s="55"/>
      <c r="BU75" s="55"/>
      <c r="BV75" s="55"/>
      <c r="BW75" s="55"/>
      <c r="BX75" s="55"/>
      <c r="BY75" s="55"/>
      <c r="BZ75" s="55"/>
      <c r="CA75" s="55"/>
      <c r="CB75" s="55"/>
      <c r="CC75" s="55"/>
      <c r="CD75" s="55"/>
      <c r="CE75" s="55"/>
      <c r="CF75" s="55"/>
      <c r="CG75" s="55"/>
      <c r="CH75" s="199"/>
      <c r="CK75" s="96"/>
      <c r="CM75" s="179"/>
      <c r="CN75" s="55"/>
      <c r="CO75" s="227">
        <v>1</v>
      </c>
      <c r="CP75" s="55" t="s">
        <v>1328</v>
      </c>
      <c r="CQ75" s="55" t="s">
        <v>832</v>
      </c>
      <c r="CR75" s="55"/>
      <c r="CS75" s="55"/>
      <c r="CT75" s="55">
        <v>0</v>
      </c>
      <c r="CU75" s="55">
        <v>750</v>
      </c>
      <c r="CV75" s="55"/>
      <c r="CW75" s="55">
        <v>500</v>
      </c>
      <c r="CX75" s="55">
        <v>0</v>
      </c>
      <c r="CY75" s="55">
        <v>1000</v>
      </c>
      <c r="CZ75" s="55">
        <v>0</v>
      </c>
      <c r="DA75" s="55"/>
      <c r="DB75" s="55"/>
      <c r="DC75" s="55"/>
      <c r="DD75" s="199">
        <v>750</v>
      </c>
      <c r="DG75" s="96"/>
      <c r="DI75" s="179"/>
      <c r="DJ75" s="55"/>
      <c r="DK75" s="227">
        <v>1</v>
      </c>
      <c r="DL75" s="55" t="s">
        <v>1385</v>
      </c>
      <c r="DM75" s="55" t="s">
        <v>833</v>
      </c>
      <c r="DN75" s="55" t="s">
        <v>1264</v>
      </c>
      <c r="DO75" s="55"/>
      <c r="DP75" s="55">
        <v>0</v>
      </c>
      <c r="DQ75" s="55">
        <v>14174</v>
      </c>
      <c r="DR75" s="55"/>
      <c r="DS75" s="55">
        <v>500</v>
      </c>
      <c r="DT75" s="55">
        <v>0</v>
      </c>
      <c r="DU75" s="55">
        <v>1000</v>
      </c>
      <c r="DV75" s="55">
        <v>0</v>
      </c>
      <c r="DW75" s="55"/>
      <c r="DX75" s="55"/>
      <c r="DY75" s="55"/>
      <c r="DZ75" s="199">
        <v>14174</v>
      </c>
    </row>
    <row r="76" spans="2:130" x14ac:dyDescent="0.25">
      <c r="B76" s="164"/>
      <c r="C76" s="178"/>
      <c r="D76" s="170"/>
      <c r="E76" s="170"/>
      <c r="F76" s="170"/>
      <c r="G76" s="170"/>
      <c r="H76" s="170"/>
      <c r="I76" s="191"/>
      <c r="J76" s="170"/>
      <c r="K76" s="170"/>
      <c r="L76" s="170"/>
      <c r="M76" s="170"/>
      <c r="N76" s="170"/>
      <c r="O76" s="170"/>
      <c r="P76" s="170"/>
      <c r="Q76" s="170"/>
      <c r="R76" s="170"/>
      <c r="S76" s="450"/>
      <c r="T76" s="200"/>
      <c r="U76" s="165"/>
      <c r="V76" s="1"/>
      <c r="W76" s="126"/>
      <c r="Y76" s="178"/>
      <c r="Z76" s="170"/>
      <c r="AA76" s="170"/>
      <c r="AB76" s="170"/>
      <c r="AC76" s="170"/>
      <c r="AD76" s="170"/>
      <c r="AE76" s="191"/>
      <c r="AF76" s="170"/>
      <c r="AG76" s="170"/>
      <c r="AH76" s="170"/>
      <c r="AI76" s="170"/>
      <c r="AJ76" s="170"/>
      <c r="AK76" s="170"/>
      <c r="AL76" s="170"/>
      <c r="AM76" s="170"/>
      <c r="AN76" s="170"/>
      <c r="AO76" s="170"/>
      <c r="AP76" s="200"/>
      <c r="AS76" s="96"/>
      <c r="AU76" s="178"/>
      <c r="AV76" s="170"/>
      <c r="AW76" s="170"/>
      <c r="AX76" s="170"/>
      <c r="AY76" s="170"/>
      <c r="AZ76" s="170"/>
      <c r="BA76" s="191"/>
      <c r="BB76" s="170"/>
      <c r="BC76" s="170"/>
      <c r="BD76" s="170"/>
      <c r="BE76" s="170"/>
      <c r="BF76" s="170"/>
      <c r="BG76" s="170"/>
      <c r="BH76" s="170"/>
      <c r="BI76" s="170"/>
      <c r="BJ76" s="170"/>
      <c r="BK76" s="170"/>
      <c r="BL76" s="200"/>
      <c r="BO76" s="96"/>
      <c r="BQ76" s="178"/>
      <c r="BR76" s="170"/>
      <c r="BS76" s="170"/>
      <c r="BT76" s="170"/>
      <c r="BU76" s="170"/>
      <c r="BV76" s="170"/>
      <c r="BW76" s="191"/>
      <c r="BX76" s="170"/>
      <c r="BY76" s="170"/>
      <c r="BZ76" s="170"/>
      <c r="CA76" s="170"/>
      <c r="CB76" s="170"/>
      <c r="CC76" s="170"/>
      <c r="CD76" s="170"/>
      <c r="CE76" s="170"/>
      <c r="CF76" s="170"/>
      <c r="CG76" s="170"/>
      <c r="CH76" s="200"/>
      <c r="CK76" s="96"/>
      <c r="CM76" s="178"/>
      <c r="CN76" s="170"/>
      <c r="CO76" s="170">
        <v>1</v>
      </c>
      <c r="CP76" s="170" t="s">
        <v>1329</v>
      </c>
      <c r="CQ76" s="170" t="s">
        <v>832</v>
      </c>
      <c r="CR76" s="170"/>
      <c r="CS76" s="191" t="s">
        <v>667</v>
      </c>
      <c r="CT76" s="170">
        <v>0</v>
      </c>
      <c r="CU76" s="170">
        <v>910</v>
      </c>
      <c r="CV76" s="170"/>
      <c r="CW76" s="170">
        <v>500</v>
      </c>
      <c r="CX76" s="170">
        <v>0</v>
      </c>
      <c r="CY76" s="170">
        <v>1000</v>
      </c>
      <c r="CZ76" s="170">
        <v>0</v>
      </c>
      <c r="DA76" s="170"/>
      <c r="DB76" s="170"/>
      <c r="DC76" s="170"/>
      <c r="DD76" s="200">
        <v>910</v>
      </c>
      <c r="DG76" s="96"/>
      <c r="DI76" s="178"/>
      <c r="DJ76" s="170"/>
      <c r="DK76" s="170">
        <v>1</v>
      </c>
      <c r="DL76" s="170" t="s">
        <v>1386</v>
      </c>
      <c r="DM76" s="170" t="s">
        <v>833</v>
      </c>
      <c r="DN76" s="170" t="s">
        <v>1264</v>
      </c>
      <c r="DO76" s="191" t="s">
        <v>667</v>
      </c>
      <c r="DP76" s="170">
        <v>0</v>
      </c>
      <c r="DQ76" s="170">
        <v>57436</v>
      </c>
      <c r="DR76" s="170"/>
      <c r="DS76" s="170">
        <v>500</v>
      </c>
      <c r="DT76" s="170">
        <v>0</v>
      </c>
      <c r="DU76" s="170">
        <v>1000</v>
      </c>
      <c r="DV76" s="170">
        <v>0</v>
      </c>
      <c r="DW76" s="170"/>
      <c r="DX76" s="170"/>
      <c r="DY76" s="170"/>
      <c r="DZ76" s="200">
        <v>57436</v>
      </c>
    </row>
    <row r="77" spans="2:130" x14ac:dyDescent="0.25">
      <c r="B77" s="164"/>
      <c r="C77" s="179"/>
      <c r="D77" s="55"/>
      <c r="E77" s="227"/>
      <c r="F77" s="55"/>
      <c r="G77" s="55"/>
      <c r="H77" s="55"/>
      <c r="I77" s="55"/>
      <c r="J77" s="55"/>
      <c r="K77" s="55"/>
      <c r="L77" s="55"/>
      <c r="M77" s="55"/>
      <c r="N77" s="55"/>
      <c r="O77" s="55"/>
      <c r="P77" s="55"/>
      <c r="Q77" s="55"/>
      <c r="R77" s="55"/>
      <c r="S77" s="57"/>
      <c r="T77" s="199"/>
      <c r="U77" s="165"/>
      <c r="V77" s="1"/>
      <c r="W77" s="126"/>
      <c r="Y77" s="179"/>
      <c r="Z77" s="55"/>
      <c r="AA77" s="227"/>
      <c r="AB77" s="55"/>
      <c r="AC77" s="55"/>
      <c r="AD77" s="55"/>
      <c r="AE77" s="55"/>
      <c r="AF77" s="55"/>
      <c r="AG77" s="55"/>
      <c r="AH77" s="55"/>
      <c r="AI77" s="55"/>
      <c r="AJ77" s="55"/>
      <c r="AK77" s="55"/>
      <c r="AL77" s="55"/>
      <c r="AM77" s="55"/>
      <c r="AN77" s="55"/>
      <c r="AO77" s="55"/>
      <c r="AP77" s="199"/>
      <c r="AS77" s="96"/>
      <c r="AU77" s="179"/>
      <c r="AV77" s="55"/>
      <c r="AW77" s="227"/>
      <c r="AX77" s="55"/>
      <c r="AY77" s="55"/>
      <c r="AZ77" s="55"/>
      <c r="BA77" s="55"/>
      <c r="BB77" s="55"/>
      <c r="BC77" s="55"/>
      <c r="BD77" s="55"/>
      <c r="BE77" s="55"/>
      <c r="BF77" s="55"/>
      <c r="BG77" s="55"/>
      <c r="BH77" s="55"/>
      <c r="BI77" s="55"/>
      <c r="BJ77" s="55"/>
      <c r="BK77" s="55"/>
      <c r="BL77" s="199"/>
      <c r="BO77" s="96"/>
      <c r="BQ77" s="179"/>
      <c r="BR77" s="55"/>
      <c r="BS77" s="227"/>
      <c r="BT77" s="55"/>
      <c r="BU77" s="55"/>
      <c r="BV77" s="55"/>
      <c r="BW77" s="55"/>
      <c r="BX77" s="55"/>
      <c r="BY77" s="55"/>
      <c r="BZ77" s="55"/>
      <c r="CA77" s="55"/>
      <c r="CB77" s="55"/>
      <c r="CC77" s="55"/>
      <c r="CD77" s="55"/>
      <c r="CE77" s="55"/>
      <c r="CF77" s="55"/>
      <c r="CG77" s="55"/>
      <c r="CH77" s="199"/>
      <c r="CK77" s="96"/>
      <c r="CM77" s="179"/>
      <c r="CN77" s="55"/>
      <c r="CO77" s="227">
        <v>1</v>
      </c>
      <c r="CP77" s="55" t="s">
        <v>1330</v>
      </c>
      <c r="CQ77" s="55" t="s">
        <v>832</v>
      </c>
      <c r="CR77" s="55"/>
      <c r="CS77" s="55"/>
      <c r="CT77" s="55">
        <v>0</v>
      </c>
      <c r="CU77" s="55">
        <v>1040</v>
      </c>
      <c r="CV77" s="55"/>
      <c r="CW77" s="55">
        <v>500</v>
      </c>
      <c r="CX77" s="55">
        <v>0</v>
      </c>
      <c r="CY77" s="55">
        <v>1000</v>
      </c>
      <c r="CZ77" s="55">
        <v>0</v>
      </c>
      <c r="DA77" s="55"/>
      <c r="DB77" s="55"/>
      <c r="DC77" s="55"/>
      <c r="DD77" s="199">
        <v>1040</v>
      </c>
      <c r="DG77" s="96"/>
      <c r="DI77" s="179"/>
      <c r="DJ77" s="55"/>
      <c r="DK77" s="227">
        <v>1</v>
      </c>
      <c r="DL77" s="55" t="s">
        <v>1387</v>
      </c>
      <c r="DM77" s="55" t="s">
        <v>833</v>
      </c>
      <c r="DN77" s="55" t="s">
        <v>1264</v>
      </c>
      <c r="DO77" s="55"/>
      <c r="DP77" s="55">
        <v>0</v>
      </c>
      <c r="DQ77" s="55">
        <v>57315</v>
      </c>
      <c r="DR77" s="55"/>
      <c r="DS77" s="55">
        <v>500</v>
      </c>
      <c r="DT77" s="55">
        <v>0</v>
      </c>
      <c r="DU77" s="55">
        <v>1000</v>
      </c>
      <c r="DV77" s="55">
        <v>0</v>
      </c>
      <c r="DW77" s="55"/>
      <c r="DX77" s="55"/>
      <c r="DY77" s="55"/>
      <c r="DZ77" s="199">
        <v>57315</v>
      </c>
    </row>
    <row r="78" spans="2:130" x14ac:dyDescent="0.25">
      <c r="B78" s="164"/>
      <c r="C78" s="178"/>
      <c r="D78" s="170"/>
      <c r="E78" s="170"/>
      <c r="F78" s="170"/>
      <c r="G78" s="170"/>
      <c r="H78" s="170"/>
      <c r="I78" s="191"/>
      <c r="J78" s="170"/>
      <c r="K78" s="170"/>
      <c r="L78" s="170"/>
      <c r="M78" s="170"/>
      <c r="N78" s="170"/>
      <c r="O78" s="170"/>
      <c r="P78" s="170"/>
      <c r="Q78" s="170"/>
      <c r="R78" s="170"/>
      <c r="S78" s="450"/>
      <c r="T78" s="200"/>
      <c r="U78" s="165"/>
      <c r="V78" s="1"/>
      <c r="W78" s="126"/>
      <c r="Y78" s="178"/>
      <c r="Z78" s="170"/>
      <c r="AA78" s="170"/>
      <c r="AB78" s="170"/>
      <c r="AC78" s="170"/>
      <c r="AD78" s="170"/>
      <c r="AE78" s="191"/>
      <c r="AF78" s="170"/>
      <c r="AG78" s="170"/>
      <c r="AH78" s="170"/>
      <c r="AI78" s="170"/>
      <c r="AJ78" s="170"/>
      <c r="AK78" s="170"/>
      <c r="AL78" s="170"/>
      <c r="AM78" s="170"/>
      <c r="AN78" s="170"/>
      <c r="AO78" s="170"/>
      <c r="AP78" s="200"/>
      <c r="AS78" s="96"/>
      <c r="AU78" s="178"/>
      <c r="AV78" s="170"/>
      <c r="AW78" s="170"/>
      <c r="AX78" s="170"/>
      <c r="AY78" s="170"/>
      <c r="AZ78" s="170"/>
      <c r="BA78" s="191"/>
      <c r="BB78" s="170"/>
      <c r="BC78" s="170"/>
      <c r="BD78" s="170"/>
      <c r="BE78" s="170"/>
      <c r="BF78" s="170"/>
      <c r="BG78" s="170"/>
      <c r="BH78" s="170"/>
      <c r="BI78" s="170"/>
      <c r="BJ78" s="170"/>
      <c r="BK78" s="170"/>
      <c r="BL78" s="200"/>
      <c r="BO78" s="96"/>
      <c r="BQ78" s="178"/>
      <c r="BR78" s="170"/>
      <c r="BS78" s="170"/>
      <c r="BT78" s="170"/>
      <c r="BU78" s="170"/>
      <c r="BV78" s="170"/>
      <c r="BW78" s="191"/>
      <c r="BX78" s="170"/>
      <c r="BY78" s="170"/>
      <c r="BZ78" s="170"/>
      <c r="CA78" s="170"/>
      <c r="CB78" s="170"/>
      <c r="CC78" s="170"/>
      <c r="CD78" s="170"/>
      <c r="CE78" s="170"/>
      <c r="CF78" s="170"/>
      <c r="CG78" s="170"/>
      <c r="CH78" s="200"/>
      <c r="CK78" s="96"/>
      <c r="CM78" s="178"/>
      <c r="CN78" s="170"/>
      <c r="CO78" s="170">
        <v>1</v>
      </c>
      <c r="CP78" s="170" t="s">
        <v>1331</v>
      </c>
      <c r="CQ78" s="170" t="s">
        <v>832</v>
      </c>
      <c r="CR78" s="170"/>
      <c r="CS78" s="191" t="s">
        <v>667</v>
      </c>
      <c r="CT78" s="170">
        <v>0</v>
      </c>
      <c r="CU78" s="170">
        <v>540</v>
      </c>
      <c r="CV78" s="170"/>
      <c r="CW78" s="170">
        <v>500</v>
      </c>
      <c r="CX78" s="170">
        <v>0</v>
      </c>
      <c r="CY78" s="170">
        <v>1000</v>
      </c>
      <c r="CZ78" s="170">
        <v>0</v>
      </c>
      <c r="DA78" s="170"/>
      <c r="DB78" s="170"/>
      <c r="DC78" s="170"/>
      <c r="DD78" s="200">
        <v>540</v>
      </c>
      <c r="DG78" s="96"/>
      <c r="DI78" s="178"/>
      <c r="DJ78" s="170"/>
      <c r="DK78" s="170">
        <v>1</v>
      </c>
      <c r="DL78" s="170" t="s">
        <v>1388</v>
      </c>
      <c r="DM78" s="170" t="s">
        <v>833</v>
      </c>
      <c r="DN78" s="170" t="s">
        <v>1264</v>
      </c>
      <c r="DO78" s="191" t="s">
        <v>667</v>
      </c>
      <c r="DP78" s="170">
        <v>0</v>
      </c>
      <c r="DQ78" s="170">
        <v>48257</v>
      </c>
      <c r="DR78" s="170"/>
      <c r="DS78" s="170">
        <v>500</v>
      </c>
      <c r="DT78" s="170">
        <v>0</v>
      </c>
      <c r="DU78" s="170">
        <v>1000</v>
      </c>
      <c r="DV78" s="170">
        <v>0</v>
      </c>
      <c r="DW78" s="170"/>
      <c r="DX78" s="170"/>
      <c r="DY78" s="170"/>
      <c r="DZ78" s="200">
        <v>48257</v>
      </c>
    </row>
    <row r="79" spans="2:130" x14ac:dyDescent="0.25">
      <c r="B79" s="164"/>
      <c r="C79" s="179"/>
      <c r="D79" s="55"/>
      <c r="E79" s="227"/>
      <c r="F79" s="55"/>
      <c r="G79" s="55"/>
      <c r="H79" s="55"/>
      <c r="I79" s="55"/>
      <c r="J79" s="55"/>
      <c r="K79" s="55"/>
      <c r="L79" s="55"/>
      <c r="M79" s="55"/>
      <c r="N79" s="55"/>
      <c r="O79" s="55"/>
      <c r="P79" s="55"/>
      <c r="Q79" s="55"/>
      <c r="R79" s="55"/>
      <c r="S79" s="57"/>
      <c r="T79" s="199"/>
      <c r="U79" s="165"/>
      <c r="V79" s="1"/>
      <c r="W79" s="126"/>
      <c r="Y79" s="179"/>
      <c r="Z79" s="55"/>
      <c r="AA79" s="227"/>
      <c r="AB79" s="55"/>
      <c r="AC79" s="55"/>
      <c r="AD79" s="55"/>
      <c r="AE79" s="55"/>
      <c r="AF79" s="55"/>
      <c r="AG79" s="55"/>
      <c r="AH79" s="55"/>
      <c r="AI79" s="55"/>
      <c r="AJ79" s="55"/>
      <c r="AK79" s="55"/>
      <c r="AL79" s="55"/>
      <c r="AM79" s="55"/>
      <c r="AN79" s="55"/>
      <c r="AO79" s="55"/>
      <c r="AP79" s="199"/>
      <c r="AS79" s="96"/>
      <c r="AU79" s="179"/>
      <c r="AV79" s="55"/>
      <c r="AW79" s="227"/>
      <c r="AX79" s="55"/>
      <c r="AY79" s="55"/>
      <c r="AZ79" s="55"/>
      <c r="BA79" s="55"/>
      <c r="BB79" s="55"/>
      <c r="BC79" s="55"/>
      <c r="BD79" s="55"/>
      <c r="BE79" s="55"/>
      <c r="BF79" s="55"/>
      <c r="BG79" s="55"/>
      <c r="BH79" s="55"/>
      <c r="BI79" s="55"/>
      <c r="BJ79" s="55"/>
      <c r="BK79" s="55"/>
      <c r="BL79" s="199"/>
      <c r="BO79" s="96"/>
      <c r="BQ79" s="179"/>
      <c r="BR79" s="55"/>
      <c r="BS79" s="227"/>
      <c r="BT79" s="55"/>
      <c r="BU79" s="55"/>
      <c r="BV79" s="55"/>
      <c r="BW79" s="55"/>
      <c r="BX79" s="55"/>
      <c r="BY79" s="55"/>
      <c r="BZ79" s="55"/>
      <c r="CA79" s="55"/>
      <c r="CB79" s="55"/>
      <c r="CC79" s="55"/>
      <c r="CD79" s="55"/>
      <c r="CE79" s="55"/>
      <c r="CF79" s="55"/>
      <c r="CG79" s="55"/>
      <c r="CH79" s="199"/>
      <c r="CK79" s="96"/>
      <c r="CM79" s="179"/>
      <c r="CN79" s="55"/>
      <c r="CO79" s="227">
        <v>1</v>
      </c>
      <c r="CP79" s="55" t="s">
        <v>1332</v>
      </c>
      <c r="CQ79" s="55" t="s">
        <v>832</v>
      </c>
      <c r="CR79" s="55"/>
      <c r="CS79" s="55"/>
      <c r="CT79" s="55">
        <v>0</v>
      </c>
      <c r="CU79" s="55">
        <v>260</v>
      </c>
      <c r="CV79" s="55"/>
      <c r="CW79" s="55">
        <v>500</v>
      </c>
      <c r="CX79" s="55">
        <v>0</v>
      </c>
      <c r="CY79" s="55">
        <v>1000</v>
      </c>
      <c r="CZ79" s="55">
        <v>0</v>
      </c>
      <c r="DA79" s="55"/>
      <c r="DB79" s="55"/>
      <c r="DC79" s="55"/>
      <c r="DD79" s="199">
        <v>260</v>
      </c>
      <c r="DG79" s="96"/>
      <c r="DI79" s="179"/>
      <c r="DJ79" s="55"/>
      <c r="DK79" s="227">
        <v>1</v>
      </c>
      <c r="DL79" s="55" t="s">
        <v>1389</v>
      </c>
      <c r="DM79" s="55" t="s">
        <v>833</v>
      </c>
      <c r="DN79" s="55" t="s">
        <v>1264</v>
      </c>
      <c r="DO79" s="55"/>
      <c r="DP79" s="55">
        <v>0</v>
      </c>
      <c r="DQ79" s="55">
        <v>39333</v>
      </c>
      <c r="DR79" s="55"/>
      <c r="DS79" s="55">
        <v>500</v>
      </c>
      <c r="DT79" s="55">
        <v>0</v>
      </c>
      <c r="DU79" s="55">
        <v>1000</v>
      </c>
      <c r="DV79" s="55">
        <v>0</v>
      </c>
      <c r="DW79" s="55"/>
      <c r="DX79" s="55"/>
      <c r="DY79" s="55"/>
      <c r="DZ79" s="199">
        <v>39333</v>
      </c>
    </row>
    <row r="80" spans="2:130" ht="15.75" thickBot="1" x14ac:dyDescent="0.3">
      <c r="B80" s="164"/>
      <c r="C80" s="180"/>
      <c r="D80" s="181"/>
      <c r="E80" s="181"/>
      <c r="F80" s="181"/>
      <c r="G80" s="181"/>
      <c r="H80" s="181"/>
      <c r="I80" s="228"/>
      <c r="J80" s="181"/>
      <c r="K80" s="181"/>
      <c r="L80" s="181"/>
      <c r="M80" s="181"/>
      <c r="N80" s="181"/>
      <c r="O80" s="181"/>
      <c r="P80" s="181"/>
      <c r="Q80" s="181"/>
      <c r="R80" s="181"/>
      <c r="S80" s="451"/>
      <c r="T80" s="230"/>
      <c r="U80" s="165"/>
      <c r="W80" s="118"/>
      <c r="Y80" s="180"/>
      <c r="Z80" s="181"/>
      <c r="AA80" s="181"/>
      <c r="AB80" s="181"/>
      <c r="AC80" s="181"/>
      <c r="AD80" s="181"/>
      <c r="AE80" s="228"/>
      <c r="AF80" s="181"/>
      <c r="AG80" s="181"/>
      <c r="AH80" s="181"/>
      <c r="AI80" s="181"/>
      <c r="AJ80" s="181"/>
      <c r="AK80" s="181"/>
      <c r="AL80" s="181"/>
      <c r="AM80" s="181"/>
      <c r="AN80" s="181"/>
      <c r="AO80" s="181"/>
      <c r="AP80" s="230"/>
      <c r="AS80" s="96"/>
      <c r="AU80" s="180"/>
      <c r="AV80" s="181"/>
      <c r="AW80" s="181"/>
      <c r="AX80" s="181"/>
      <c r="AY80" s="181"/>
      <c r="AZ80" s="181"/>
      <c r="BA80" s="228"/>
      <c r="BB80" s="181"/>
      <c r="BC80" s="181"/>
      <c r="BD80" s="181"/>
      <c r="BE80" s="181"/>
      <c r="BF80" s="181"/>
      <c r="BG80" s="181"/>
      <c r="BH80" s="181"/>
      <c r="BI80" s="181"/>
      <c r="BJ80" s="181"/>
      <c r="BK80" s="181"/>
      <c r="BL80" s="230"/>
      <c r="BO80" s="97"/>
      <c r="CK80" s="97"/>
      <c r="CM80" s="180"/>
      <c r="CN80" s="181"/>
      <c r="CO80" s="181">
        <v>1</v>
      </c>
      <c r="CP80" s="181" t="s">
        <v>1333</v>
      </c>
      <c r="CQ80" s="181" t="s">
        <v>832</v>
      </c>
      <c r="CR80" s="181"/>
      <c r="CS80" s="228" t="s">
        <v>667</v>
      </c>
      <c r="CT80" s="181">
        <v>0</v>
      </c>
      <c r="CU80" s="181">
        <v>520</v>
      </c>
      <c r="CV80" s="181"/>
      <c r="CW80" s="181">
        <v>500</v>
      </c>
      <c r="CX80" s="181">
        <v>0</v>
      </c>
      <c r="CY80" s="181">
        <v>1000</v>
      </c>
      <c r="CZ80" s="181">
        <v>0</v>
      </c>
      <c r="DA80" s="181"/>
      <c r="DB80" s="181"/>
      <c r="DC80" s="181"/>
      <c r="DD80" s="230">
        <v>520</v>
      </c>
      <c r="DG80" s="96"/>
      <c r="DI80" s="178"/>
      <c r="DJ80" s="170"/>
      <c r="DK80" s="170">
        <v>1</v>
      </c>
      <c r="DL80" s="170" t="s">
        <v>828</v>
      </c>
      <c r="DM80" s="170" t="s">
        <v>833</v>
      </c>
      <c r="DN80" s="170" t="s">
        <v>1264</v>
      </c>
      <c r="DO80" s="191" t="s">
        <v>667</v>
      </c>
      <c r="DP80" s="170">
        <v>0</v>
      </c>
      <c r="DQ80" s="170">
        <v>30715</v>
      </c>
      <c r="DR80" s="170"/>
      <c r="DS80" s="170">
        <v>500</v>
      </c>
      <c r="DT80" s="170">
        <v>0</v>
      </c>
      <c r="DU80" s="170">
        <v>1000</v>
      </c>
      <c r="DV80" s="170">
        <v>0</v>
      </c>
      <c r="DW80" s="170"/>
      <c r="DX80" s="170"/>
      <c r="DY80" s="170"/>
      <c r="DZ80" s="200">
        <v>30715</v>
      </c>
    </row>
    <row r="81" spans="2:130" x14ac:dyDescent="0.25">
      <c r="B81" s="164"/>
      <c r="C81" s="158"/>
      <c r="D81" s="158"/>
      <c r="E81" s="158"/>
      <c r="F81" s="158"/>
      <c r="G81" s="158"/>
      <c r="H81" s="158"/>
      <c r="I81" s="158"/>
      <c r="J81" s="55"/>
      <c r="K81" s="55"/>
      <c r="L81" s="55"/>
      <c r="M81" s="53"/>
      <c r="N81" s="53"/>
      <c r="O81" s="53"/>
      <c r="P81" s="53"/>
      <c r="Q81" s="53"/>
      <c r="R81" s="53"/>
      <c r="S81" s="93"/>
      <c r="T81" s="53"/>
      <c r="U81" s="165"/>
      <c r="CO81">
        <v>1</v>
      </c>
      <c r="CP81" t="s">
        <v>1334</v>
      </c>
      <c r="CQ81" t="s">
        <v>832</v>
      </c>
      <c r="CT81">
        <v>0</v>
      </c>
      <c r="CU81">
        <v>440</v>
      </c>
      <c r="CW81">
        <v>500</v>
      </c>
      <c r="CX81">
        <v>0</v>
      </c>
      <c r="CY81">
        <v>1000</v>
      </c>
      <c r="CZ81">
        <v>0</v>
      </c>
      <c r="DD81">
        <v>440</v>
      </c>
      <c r="DG81" s="96"/>
      <c r="DI81" s="179"/>
      <c r="DJ81" s="55"/>
      <c r="DK81" s="227">
        <v>1</v>
      </c>
      <c r="DL81" s="55" t="s">
        <v>1390</v>
      </c>
      <c r="DM81" s="55" t="s">
        <v>833</v>
      </c>
      <c r="DN81" s="55" t="s">
        <v>1264</v>
      </c>
      <c r="DO81" s="55"/>
      <c r="DP81" s="55">
        <v>0</v>
      </c>
      <c r="DQ81" s="55">
        <v>17237</v>
      </c>
      <c r="DR81" s="55"/>
      <c r="DS81" s="55">
        <v>500</v>
      </c>
      <c r="DT81" s="55">
        <v>0</v>
      </c>
      <c r="DU81" s="55">
        <v>1000</v>
      </c>
      <c r="DV81" s="55">
        <v>0</v>
      </c>
      <c r="DW81" s="55"/>
      <c r="DX81" s="55"/>
      <c r="DY81" s="55"/>
      <c r="DZ81" s="199">
        <v>17237</v>
      </c>
    </row>
    <row r="82" spans="2:130" ht="15.75" thickBot="1" x14ac:dyDescent="0.3">
      <c r="B82" s="166"/>
      <c r="C82" s="168"/>
      <c r="D82" s="168"/>
      <c r="E82" s="168"/>
      <c r="F82" s="168"/>
      <c r="G82" s="168"/>
      <c r="H82" s="168"/>
      <c r="I82" s="168"/>
      <c r="J82" s="167"/>
      <c r="K82" s="167"/>
      <c r="L82" s="167"/>
      <c r="M82" s="137"/>
      <c r="N82" s="137"/>
      <c r="O82" s="137"/>
      <c r="P82" s="137"/>
      <c r="Q82" s="137"/>
      <c r="R82" s="137"/>
      <c r="S82" s="452"/>
      <c r="T82" s="137"/>
      <c r="U82" s="169"/>
      <c r="CO82">
        <v>1</v>
      </c>
      <c r="CP82" t="s">
        <v>1335</v>
      </c>
      <c r="CQ82" t="s">
        <v>832</v>
      </c>
      <c r="CT82">
        <v>0</v>
      </c>
      <c r="CU82">
        <v>410</v>
      </c>
      <c r="CW82">
        <v>500</v>
      </c>
      <c r="CX82">
        <v>0</v>
      </c>
      <c r="CY82">
        <v>1000</v>
      </c>
      <c r="CZ82">
        <v>0</v>
      </c>
      <c r="DD82">
        <v>410</v>
      </c>
      <c r="DG82" s="96"/>
      <c r="DI82" s="178"/>
      <c r="DJ82" s="170"/>
      <c r="DK82" s="170">
        <v>1</v>
      </c>
      <c r="DL82" s="170" t="s">
        <v>1391</v>
      </c>
      <c r="DM82" s="170" t="s">
        <v>833</v>
      </c>
      <c r="DN82" s="170" t="s">
        <v>1264</v>
      </c>
      <c r="DO82" s="191" t="s">
        <v>667</v>
      </c>
      <c r="DP82" s="170">
        <v>0</v>
      </c>
      <c r="DQ82" s="170">
        <v>13413</v>
      </c>
      <c r="DR82" s="170"/>
      <c r="DS82" s="170">
        <v>500</v>
      </c>
      <c r="DT82" s="170">
        <v>0</v>
      </c>
      <c r="DU82" s="170">
        <v>1000</v>
      </c>
      <c r="DV82" s="170">
        <v>0</v>
      </c>
      <c r="DW82" s="170"/>
      <c r="DX82" s="170"/>
      <c r="DY82" s="170"/>
      <c r="DZ82" s="200">
        <v>13413</v>
      </c>
    </row>
    <row r="83" spans="2:130" ht="15.75" thickBot="1" x14ac:dyDescent="0.3">
      <c r="Y83" s="159" t="s">
        <v>461</v>
      </c>
      <c r="Z83" s="159"/>
      <c r="AA83" s="159"/>
      <c r="AB83" s="159"/>
      <c r="AC83" s="159"/>
      <c r="AD83" s="442"/>
      <c r="AE83" s="442"/>
      <c r="AF83" s="159"/>
      <c r="AG83" s="159"/>
      <c r="AH83" s="159"/>
      <c r="AI83" s="159"/>
      <c r="AJ83" s="159"/>
      <c r="AK83" s="146"/>
      <c r="AL83" s="146"/>
      <c r="AM83" s="146"/>
      <c r="AN83" s="146"/>
      <c r="AO83" s="146"/>
      <c r="AP83" s="146"/>
      <c r="CO83">
        <v>1</v>
      </c>
      <c r="CP83" t="s">
        <v>1336</v>
      </c>
      <c r="CQ83" t="s">
        <v>832</v>
      </c>
      <c r="CT83">
        <v>0</v>
      </c>
      <c r="CU83">
        <v>330</v>
      </c>
      <c r="CW83">
        <v>500</v>
      </c>
      <c r="CX83">
        <v>0</v>
      </c>
      <c r="CY83">
        <v>1000</v>
      </c>
      <c r="CZ83">
        <v>0</v>
      </c>
      <c r="DD83">
        <v>330</v>
      </c>
      <c r="DG83" s="96"/>
      <c r="DI83" s="179"/>
      <c r="DJ83" s="55"/>
      <c r="DK83" s="227">
        <v>1</v>
      </c>
      <c r="DL83" s="55" t="s">
        <v>1392</v>
      </c>
      <c r="DM83" s="55" t="s">
        <v>833</v>
      </c>
      <c r="DN83" s="55" t="s">
        <v>1264</v>
      </c>
      <c r="DO83" s="55"/>
      <c r="DP83" s="55">
        <v>0</v>
      </c>
      <c r="DQ83" s="55">
        <v>59763</v>
      </c>
      <c r="DR83" s="55"/>
      <c r="DS83" s="55">
        <v>500</v>
      </c>
      <c r="DT83" s="55">
        <v>0</v>
      </c>
      <c r="DU83" s="55">
        <v>1000</v>
      </c>
      <c r="DV83" s="55">
        <v>0</v>
      </c>
      <c r="DW83" s="55"/>
      <c r="DX83" s="55"/>
      <c r="DY83" s="55"/>
      <c r="DZ83" s="199">
        <v>59763</v>
      </c>
    </row>
    <row r="84" spans="2:130" x14ac:dyDescent="0.25">
      <c r="Y84" s="149"/>
      <c r="Z84" s="151" t="s">
        <v>746</v>
      </c>
      <c r="AA84" s="173"/>
      <c r="AB84" s="156"/>
      <c r="AC84" s="156"/>
      <c r="AD84" s="150"/>
      <c r="AE84" s="150"/>
      <c r="AF84" s="151" t="s">
        <v>1254</v>
      </c>
      <c r="AG84" s="151"/>
      <c r="AH84" s="151"/>
      <c r="AI84" s="151" t="s">
        <v>298</v>
      </c>
      <c r="AJ84" s="151"/>
      <c r="AK84" s="147" t="s">
        <v>301</v>
      </c>
      <c r="AL84" s="147"/>
      <c r="AM84" s="147"/>
      <c r="AN84" s="147"/>
      <c r="AO84" s="147"/>
      <c r="AP84" s="148"/>
      <c r="CO84">
        <v>1</v>
      </c>
      <c r="CP84" t="s">
        <v>1337</v>
      </c>
      <c r="CQ84" t="s">
        <v>832</v>
      </c>
      <c r="CT84">
        <v>0</v>
      </c>
      <c r="CU84">
        <v>520</v>
      </c>
      <c r="CW84">
        <v>500</v>
      </c>
      <c r="CX84">
        <v>0</v>
      </c>
      <c r="CY84">
        <v>1000</v>
      </c>
      <c r="CZ84">
        <v>0</v>
      </c>
      <c r="DD84">
        <v>520</v>
      </c>
      <c r="DG84" s="96"/>
      <c r="DI84" s="178"/>
      <c r="DJ84" s="170"/>
      <c r="DK84" s="170">
        <v>1</v>
      </c>
      <c r="DL84" s="170" t="s">
        <v>1393</v>
      </c>
      <c r="DM84" s="170" t="s">
        <v>833</v>
      </c>
      <c r="DN84" s="170" t="s">
        <v>1264</v>
      </c>
      <c r="DO84" s="191" t="s">
        <v>667</v>
      </c>
      <c r="DP84" s="170">
        <v>0</v>
      </c>
      <c r="DQ84" s="170">
        <v>49435</v>
      </c>
      <c r="DR84" s="170"/>
      <c r="DS84" s="170">
        <v>500</v>
      </c>
      <c r="DT84" s="170">
        <v>0</v>
      </c>
      <c r="DU84" s="170">
        <v>1000</v>
      </c>
      <c r="DV84" s="170">
        <v>0</v>
      </c>
      <c r="DW84" s="170"/>
      <c r="DX84" s="170"/>
      <c r="DY84" s="170"/>
      <c r="DZ84" s="200">
        <v>49435</v>
      </c>
    </row>
    <row r="85" spans="2:130" ht="15.75" thickBot="1" x14ac:dyDescent="0.3">
      <c r="Y85" s="152" t="s">
        <v>306</v>
      </c>
      <c r="Z85" s="153" t="s">
        <v>747</v>
      </c>
      <c r="AA85" s="174" t="s">
        <v>309</v>
      </c>
      <c r="AB85" s="153" t="s">
        <v>180</v>
      </c>
      <c r="AC85" s="153" t="s">
        <v>308</v>
      </c>
      <c r="AD85" s="153" t="s">
        <v>297</v>
      </c>
      <c r="AE85" s="153" t="s">
        <v>300</v>
      </c>
      <c r="AF85" s="153" t="s">
        <v>1255</v>
      </c>
      <c r="AG85" s="153" t="s">
        <v>1256</v>
      </c>
      <c r="AH85" s="153" t="s">
        <v>477</v>
      </c>
      <c r="AI85" s="153" t="s">
        <v>299</v>
      </c>
      <c r="AJ85" s="153" t="s">
        <v>303</v>
      </c>
      <c r="AK85" s="154" t="s">
        <v>302</v>
      </c>
      <c r="AL85" s="154" t="s">
        <v>303</v>
      </c>
      <c r="AM85" s="154" t="s">
        <v>1257</v>
      </c>
      <c r="AN85" s="154" t="s">
        <v>1258</v>
      </c>
      <c r="AO85" s="154" t="s">
        <v>1259</v>
      </c>
      <c r="AP85" s="155" t="s">
        <v>670</v>
      </c>
      <c r="DG85" s="96"/>
      <c r="DI85" s="179"/>
      <c r="DJ85" s="55"/>
      <c r="DK85" s="227">
        <v>1</v>
      </c>
      <c r="DL85" s="55" t="s">
        <v>1394</v>
      </c>
      <c r="DM85" s="55" t="s">
        <v>833</v>
      </c>
      <c r="DN85" s="55" t="s">
        <v>1264</v>
      </c>
      <c r="DO85" s="55"/>
      <c r="DP85" s="55">
        <v>0</v>
      </c>
      <c r="DQ85" s="55">
        <v>45078</v>
      </c>
      <c r="DR85" s="55"/>
      <c r="DS85" s="55">
        <v>500</v>
      </c>
      <c r="DT85" s="55">
        <v>0</v>
      </c>
      <c r="DU85" s="55">
        <v>1000</v>
      </c>
      <c r="DV85" s="55">
        <v>0</v>
      </c>
      <c r="DW85" s="55"/>
      <c r="DX85" s="55"/>
      <c r="DY85" s="55"/>
      <c r="DZ85" s="199">
        <v>45078</v>
      </c>
    </row>
    <row r="86" spans="2:130" x14ac:dyDescent="0.25">
      <c r="Y86" s="224" t="s">
        <v>440</v>
      </c>
      <c r="Z86" s="225" t="s">
        <v>799</v>
      </c>
      <c r="AA86" s="225"/>
      <c r="AB86" s="225" t="s">
        <v>162</v>
      </c>
      <c r="AC86" s="225" t="s">
        <v>266</v>
      </c>
      <c r="AD86" s="225"/>
      <c r="AE86" s="226" t="s">
        <v>667</v>
      </c>
      <c r="AF86" s="225">
        <v>0</v>
      </c>
      <c r="AG86" s="225">
        <v>0</v>
      </c>
      <c r="AH86" s="225"/>
      <c r="AI86" s="225">
        <v>500</v>
      </c>
      <c r="AJ86" s="225">
        <v>0</v>
      </c>
      <c r="AK86" s="225">
        <v>1000</v>
      </c>
      <c r="AL86" s="225">
        <v>0</v>
      </c>
      <c r="AM86" s="225"/>
      <c r="AN86" s="225"/>
      <c r="AO86" s="225"/>
      <c r="AP86" s="229">
        <v>0</v>
      </c>
      <c r="DG86" s="96"/>
      <c r="DI86" s="178"/>
      <c r="DJ86" s="170"/>
      <c r="DK86" s="170">
        <v>1</v>
      </c>
      <c r="DL86" s="170" t="s">
        <v>1395</v>
      </c>
      <c r="DM86" s="170" t="s">
        <v>833</v>
      </c>
      <c r="DN86" s="170" t="s">
        <v>1264</v>
      </c>
      <c r="DO86" s="191" t="s">
        <v>667</v>
      </c>
      <c r="DP86" s="170">
        <v>0</v>
      </c>
      <c r="DQ86" s="170">
        <v>43552</v>
      </c>
      <c r="DR86" s="170"/>
      <c r="DS86" s="170">
        <v>500</v>
      </c>
      <c r="DT86" s="170">
        <v>0</v>
      </c>
      <c r="DU86" s="170">
        <v>1000</v>
      </c>
      <c r="DV86" s="170">
        <v>0</v>
      </c>
      <c r="DW86" s="170"/>
      <c r="DX86" s="170"/>
      <c r="DY86" s="170"/>
      <c r="DZ86" s="200">
        <v>43552</v>
      </c>
    </row>
    <row r="87" spans="2:130" x14ac:dyDescent="0.25">
      <c r="Y87" s="179" t="s">
        <v>440</v>
      </c>
      <c r="Z87" s="55" t="s">
        <v>800</v>
      </c>
      <c r="AA87" s="227"/>
      <c r="AB87" s="55" t="s">
        <v>160</v>
      </c>
      <c r="AC87" s="55" t="s">
        <v>266</v>
      </c>
      <c r="AD87" s="55"/>
      <c r="AE87" s="55"/>
      <c r="AF87" s="55">
        <v>0</v>
      </c>
      <c r="AG87" s="55">
        <v>0</v>
      </c>
      <c r="AH87" s="55"/>
      <c r="AI87" s="55">
        <v>500</v>
      </c>
      <c r="AJ87" s="55">
        <v>0</v>
      </c>
      <c r="AK87" s="55">
        <v>1000</v>
      </c>
      <c r="AL87" s="55">
        <v>0</v>
      </c>
      <c r="AM87" s="55"/>
      <c r="AN87" s="55"/>
      <c r="AO87" s="55"/>
      <c r="AP87" s="199">
        <v>0</v>
      </c>
      <c r="DG87" s="96"/>
      <c r="DI87" s="179"/>
      <c r="DJ87" s="55"/>
      <c r="DK87" s="227">
        <v>1</v>
      </c>
      <c r="DL87" s="55" t="s">
        <v>1396</v>
      </c>
      <c r="DM87" s="55" t="s">
        <v>833</v>
      </c>
      <c r="DN87" s="55" t="s">
        <v>1264</v>
      </c>
      <c r="DO87" s="55"/>
      <c r="DP87" s="55">
        <v>0</v>
      </c>
      <c r="DQ87" s="55">
        <v>29066</v>
      </c>
      <c r="DR87" s="55"/>
      <c r="DS87" s="55">
        <v>500</v>
      </c>
      <c r="DT87" s="55">
        <v>0</v>
      </c>
      <c r="DU87" s="55">
        <v>1000</v>
      </c>
      <c r="DV87" s="55">
        <v>0</v>
      </c>
      <c r="DW87" s="55"/>
      <c r="DX87" s="55"/>
      <c r="DY87" s="55"/>
      <c r="DZ87" s="199">
        <v>29066</v>
      </c>
    </row>
    <row r="88" spans="2:130" x14ac:dyDescent="0.25">
      <c r="Y88" s="178" t="s">
        <v>440</v>
      </c>
      <c r="Z88" s="170" t="s">
        <v>801</v>
      </c>
      <c r="AA88" s="170"/>
      <c r="AB88" s="170" t="s">
        <v>257</v>
      </c>
      <c r="AC88" s="170" t="s">
        <v>266</v>
      </c>
      <c r="AD88" s="170"/>
      <c r="AE88" s="191" t="s">
        <v>667</v>
      </c>
      <c r="AF88" s="170">
        <v>0</v>
      </c>
      <c r="AG88" s="170">
        <v>0</v>
      </c>
      <c r="AH88" s="170"/>
      <c r="AI88" s="170">
        <v>50</v>
      </c>
      <c r="AJ88" s="170">
        <v>0</v>
      </c>
      <c r="AK88" s="170">
        <v>1000</v>
      </c>
      <c r="AL88" s="170">
        <v>0</v>
      </c>
      <c r="AM88" s="170"/>
      <c r="AN88" s="170"/>
      <c r="AO88" s="170"/>
      <c r="AP88" s="200">
        <v>0</v>
      </c>
      <c r="DG88" s="96"/>
      <c r="DI88" s="178"/>
      <c r="DJ88" s="170"/>
      <c r="DK88" s="170">
        <v>1</v>
      </c>
      <c r="DL88" s="170" t="s">
        <v>1397</v>
      </c>
      <c r="DM88" s="170" t="s">
        <v>833</v>
      </c>
      <c r="DN88" s="170" t="s">
        <v>1264</v>
      </c>
      <c r="DO88" s="191" t="s">
        <v>667</v>
      </c>
      <c r="DP88" s="170">
        <v>0</v>
      </c>
      <c r="DQ88" s="170">
        <v>15810</v>
      </c>
      <c r="DR88" s="170"/>
      <c r="DS88" s="170">
        <v>500</v>
      </c>
      <c r="DT88" s="170">
        <v>0</v>
      </c>
      <c r="DU88" s="170">
        <v>1000</v>
      </c>
      <c r="DV88" s="170">
        <v>0</v>
      </c>
      <c r="DW88" s="170"/>
      <c r="DX88" s="170"/>
      <c r="DY88" s="170"/>
      <c r="DZ88" s="200">
        <v>15810</v>
      </c>
    </row>
    <row r="89" spans="2:130" x14ac:dyDescent="0.25">
      <c r="Y89" s="179" t="s">
        <v>440</v>
      </c>
      <c r="Z89" s="55" t="s">
        <v>802</v>
      </c>
      <c r="AA89" s="227"/>
      <c r="AB89" s="55" t="s">
        <v>29</v>
      </c>
      <c r="AC89" s="55" t="s">
        <v>266</v>
      </c>
      <c r="AD89" s="55"/>
      <c r="AE89" s="55"/>
      <c r="AF89" s="55">
        <v>0</v>
      </c>
      <c r="AG89" s="55">
        <v>0</v>
      </c>
      <c r="AH89" s="55"/>
      <c r="AI89" s="55">
        <v>500</v>
      </c>
      <c r="AJ89" s="55">
        <v>0</v>
      </c>
      <c r="AK89" s="55">
        <v>1000</v>
      </c>
      <c r="AL89" s="55">
        <v>0</v>
      </c>
      <c r="AM89" s="55"/>
      <c r="AN89" s="55"/>
      <c r="AO89" s="55"/>
      <c r="AP89" s="199">
        <v>0</v>
      </c>
      <c r="DG89" s="96"/>
      <c r="DI89" s="179"/>
      <c r="DJ89" s="55"/>
      <c r="DK89" s="227">
        <v>1</v>
      </c>
      <c r="DL89" s="55" t="s">
        <v>1398</v>
      </c>
      <c r="DM89" s="55" t="s">
        <v>833</v>
      </c>
      <c r="DN89" s="55" t="s">
        <v>1264</v>
      </c>
      <c r="DO89" s="55"/>
      <c r="DP89" s="55">
        <v>0</v>
      </c>
      <c r="DQ89" s="55">
        <v>13400</v>
      </c>
      <c r="DR89" s="55"/>
      <c r="DS89" s="55">
        <v>500</v>
      </c>
      <c r="DT89" s="55">
        <v>0</v>
      </c>
      <c r="DU89" s="55">
        <v>1000</v>
      </c>
      <c r="DV89" s="55">
        <v>0</v>
      </c>
      <c r="DW89" s="55"/>
      <c r="DX89" s="55"/>
      <c r="DY89" s="55"/>
      <c r="DZ89" s="199">
        <v>13400</v>
      </c>
    </row>
    <row r="90" spans="2:130" x14ac:dyDescent="0.25">
      <c r="Y90" s="178" t="s">
        <v>440</v>
      </c>
      <c r="Z90" s="170" t="s">
        <v>803</v>
      </c>
      <c r="AA90" s="170"/>
      <c r="AB90" s="170" t="s">
        <v>258</v>
      </c>
      <c r="AC90" s="170" t="s">
        <v>266</v>
      </c>
      <c r="AD90" s="170"/>
      <c r="AE90" s="191" t="s">
        <v>667</v>
      </c>
      <c r="AF90" s="170">
        <v>0</v>
      </c>
      <c r="AG90" s="170">
        <v>0</v>
      </c>
      <c r="AH90" s="170"/>
      <c r="AI90" s="170">
        <v>500</v>
      </c>
      <c r="AJ90" s="170">
        <v>0</v>
      </c>
      <c r="AK90" s="170">
        <v>1000</v>
      </c>
      <c r="AL90" s="170">
        <v>0</v>
      </c>
      <c r="AM90" s="170"/>
      <c r="AN90" s="170"/>
      <c r="AO90" s="170"/>
      <c r="AP90" s="200">
        <v>0</v>
      </c>
      <c r="DG90" s="96"/>
      <c r="DI90" s="178"/>
      <c r="DJ90" s="170"/>
      <c r="DK90" s="170">
        <v>1</v>
      </c>
      <c r="DL90" s="170" t="s">
        <v>1399</v>
      </c>
      <c r="DM90" s="170" t="s">
        <v>833</v>
      </c>
      <c r="DN90" s="170" t="s">
        <v>1264</v>
      </c>
      <c r="DO90" s="191" t="s">
        <v>667</v>
      </c>
      <c r="DP90" s="170">
        <v>0</v>
      </c>
      <c r="DQ90" s="170">
        <v>66629</v>
      </c>
      <c r="DR90" s="170"/>
      <c r="DS90" s="170">
        <v>500</v>
      </c>
      <c r="DT90" s="170">
        <v>0</v>
      </c>
      <c r="DU90" s="170">
        <v>1000</v>
      </c>
      <c r="DV90" s="170">
        <v>0</v>
      </c>
      <c r="DW90" s="170"/>
      <c r="DX90" s="170"/>
      <c r="DY90" s="170"/>
      <c r="DZ90" s="200">
        <v>66629</v>
      </c>
    </row>
    <row r="91" spans="2:130" x14ac:dyDescent="0.25">
      <c r="Y91" s="179" t="s">
        <v>440</v>
      </c>
      <c r="Z91" s="55" t="s">
        <v>804</v>
      </c>
      <c r="AA91" s="227"/>
      <c r="AB91" s="55" t="s">
        <v>259</v>
      </c>
      <c r="AC91" s="55" t="s">
        <v>266</v>
      </c>
      <c r="AD91" s="55"/>
      <c r="AE91" s="55"/>
      <c r="AF91" s="55">
        <v>0</v>
      </c>
      <c r="AG91" s="55">
        <v>0</v>
      </c>
      <c r="AH91" s="55"/>
      <c r="AI91" s="55">
        <v>350</v>
      </c>
      <c r="AJ91" s="55">
        <v>0</v>
      </c>
      <c r="AK91" s="55">
        <v>1000</v>
      </c>
      <c r="AL91" s="55">
        <v>0</v>
      </c>
      <c r="AM91" s="55"/>
      <c r="AN91" s="55"/>
      <c r="AO91" s="55"/>
      <c r="AP91" s="199">
        <v>0</v>
      </c>
      <c r="DG91" s="96"/>
      <c r="DI91" s="179"/>
      <c r="DJ91" s="55"/>
      <c r="DK91" s="227">
        <v>1</v>
      </c>
      <c r="DL91" s="55" t="s">
        <v>1400</v>
      </c>
      <c r="DM91" s="55" t="s">
        <v>833</v>
      </c>
      <c r="DN91" s="55" t="s">
        <v>1264</v>
      </c>
      <c r="DO91" s="55"/>
      <c r="DP91" s="55">
        <v>0</v>
      </c>
      <c r="DQ91" s="55">
        <v>46569</v>
      </c>
      <c r="DR91" s="55"/>
      <c r="DS91" s="55">
        <v>500</v>
      </c>
      <c r="DT91" s="55">
        <v>0</v>
      </c>
      <c r="DU91" s="55">
        <v>1000</v>
      </c>
      <c r="DV91" s="55">
        <v>0</v>
      </c>
      <c r="DW91" s="55"/>
      <c r="DX91" s="55"/>
      <c r="DY91" s="55"/>
      <c r="DZ91" s="199">
        <v>46569</v>
      </c>
    </row>
    <row r="92" spans="2:130" x14ac:dyDescent="0.25">
      <c r="Y92" s="178" t="s">
        <v>440</v>
      </c>
      <c r="Z92" s="170" t="s">
        <v>805</v>
      </c>
      <c r="AA92" s="170"/>
      <c r="AB92" s="170" t="s">
        <v>260</v>
      </c>
      <c r="AC92" s="170" t="s">
        <v>266</v>
      </c>
      <c r="AD92" s="170"/>
      <c r="AE92" s="191" t="s">
        <v>667</v>
      </c>
      <c r="AF92" s="170">
        <v>0</v>
      </c>
      <c r="AG92" s="170">
        <v>0</v>
      </c>
      <c r="AH92" s="170"/>
      <c r="AI92" s="170">
        <v>350</v>
      </c>
      <c r="AJ92" s="170">
        <v>0</v>
      </c>
      <c r="AK92" s="170">
        <v>1000</v>
      </c>
      <c r="AL92" s="170">
        <v>0</v>
      </c>
      <c r="AM92" s="170"/>
      <c r="AN92" s="170"/>
      <c r="AO92" s="170"/>
      <c r="AP92" s="200">
        <v>0</v>
      </c>
      <c r="DG92" s="96"/>
      <c r="DI92" s="178"/>
      <c r="DJ92" s="170"/>
      <c r="DK92" s="170">
        <v>1</v>
      </c>
      <c r="DL92" s="170" t="s">
        <v>1401</v>
      </c>
      <c r="DM92" s="170" t="s">
        <v>833</v>
      </c>
      <c r="DN92" s="170" t="s">
        <v>1264</v>
      </c>
      <c r="DO92" s="191" t="s">
        <v>667</v>
      </c>
      <c r="DP92" s="170">
        <v>0</v>
      </c>
      <c r="DQ92" s="170">
        <v>37786</v>
      </c>
      <c r="DR92" s="170"/>
      <c r="DS92" s="170">
        <v>500</v>
      </c>
      <c r="DT92" s="170">
        <v>0</v>
      </c>
      <c r="DU92" s="170">
        <v>1000</v>
      </c>
      <c r="DV92" s="170">
        <v>0</v>
      </c>
      <c r="DW92" s="170"/>
      <c r="DX92" s="170"/>
      <c r="DY92" s="170"/>
      <c r="DZ92" s="200">
        <v>37786</v>
      </c>
    </row>
    <row r="93" spans="2:130" x14ac:dyDescent="0.25">
      <c r="Y93" s="179" t="s">
        <v>440</v>
      </c>
      <c r="Z93" s="55" t="s">
        <v>806</v>
      </c>
      <c r="AA93" s="227"/>
      <c r="AB93" s="55" t="s">
        <v>261</v>
      </c>
      <c r="AC93" s="55" t="s">
        <v>266</v>
      </c>
      <c r="AD93" s="55"/>
      <c r="AE93" s="55"/>
      <c r="AF93" s="55">
        <v>0</v>
      </c>
      <c r="AG93" s="55">
        <v>0</v>
      </c>
      <c r="AH93" s="55"/>
      <c r="AI93" s="55">
        <v>350</v>
      </c>
      <c r="AJ93" s="55">
        <v>0</v>
      </c>
      <c r="AK93" s="55">
        <v>1000</v>
      </c>
      <c r="AL93" s="55">
        <v>0</v>
      </c>
      <c r="AM93" s="55"/>
      <c r="AN93" s="55"/>
      <c r="AO93" s="55"/>
      <c r="AP93" s="199">
        <v>0</v>
      </c>
      <c r="DG93" s="96"/>
      <c r="DI93" s="179"/>
      <c r="DJ93" s="55"/>
      <c r="DK93" s="227">
        <v>1</v>
      </c>
      <c r="DL93" s="55" t="s">
        <v>1402</v>
      </c>
      <c r="DM93" s="55" t="s">
        <v>833</v>
      </c>
      <c r="DN93" s="55" t="s">
        <v>1264</v>
      </c>
      <c r="DO93" s="55"/>
      <c r="DP93" s="55">
        <v>0</v>
      </c>
      <c r="DQ93" s="55">
        <v>37853</v>
      </c>
      <c r="DR93" s="55"/>
      <c r="DS93" s="55">
        <v>500</v>
      </c>
      <c r="DT93" s="55">
        <v>0</v>
      </c>
      <c r="DU93" s="55">
        <v>1000</v>
      </c>
      <c r="DV93" s="55">
        <v>0</v>
      </c>
      <c r="DW93" s="55"/>
      <c r="DX93" s="55"/>
      <c r="DY93" s="55"/>
      <c r="DZ93" s="199">
        <v>37853</v>
      </c>
    </row>
    <row r="94" spans="2:130" x14ac:dyDescent="0.25">
      <c r="Y94" s="178" t="s">
        <v>440</v>
      </c>
      <c r="Z94" s="170" t="s">
        <v>807</v>
      </c>
      <c r="AA94" s="170"/>
      <c r="AB94" s="170" t="s">
        <v>262</v>
      </c>
      <c r="AC94" s="170" t="s">
        <v>266</v>
      </c>
      <c r="AD94" s="170"/>
      <c r="AE94" s="191" t="s">
        <v>667</v>
      </c>
      <c r="AF94" s="170">
        <v>0</v>
      </c>
      <c r="AG94" s="170">
        <v>0</v>
      </c>
      <c r="AH94" s="170"/>
      <c r="AI94" s="170">
        <v>70</v>
      </c>
      <c r="AJ94" s="170">
        <v>0</v>
      </c>
      <c r="AK94" s="170">
        <v>1000</v>
      </c>
      <c r="AL94" s="170">
        <v>0</v>
      </c>
      <c r="AM94" s="170"/>
      <c r="AN94" s="170"/>
      <c r="AO94" s="170"/>
      <c r="AP94" s="200">
        <v>0</v>
      </c>
      <c r="DG94" s="96"/>
      <c r="DI94" s="178"/>
      <c r="DJ94" s="170"/>
      <c r="DK94" s="170">
        <v>1</v>
      </c>
      <c r="DL94" s="170" t="s">
        <v>1403</v>
      </c>
      <c r="DM94" s="170" t="s">
        <v>833</v>
      </c>
      <c r="DN94" s="170" t="s">
        <v>1264</v>
      </c>
      <c r="DO94" s="191" t="s">
        <v>667</v>
      </c>
      <c r="DP94" s="170">
        <v>0</v>
      </c>
      <c r="DQ94" s="170">
        <v>29105</v>
      </c>
      <c r="DR94" s="170"/>
      <c r="DS94" s="170">
        <v>500</v>
      </c>
      <c r="DT94" s="170">
        <v>0</v>
      </c>
      <c r="DU94" s="170">
        <v>1000</v>
      </c>
      <c r="DV94" s="170">
        <v>0</v>
      </c>
      <c r="DW94" s="170"/>
      <c r="DX94" s="170"/>
      <c r="DY94" s="170"/>
      <c r="DZ94" s="200">
        <v>29105</v>
      </c>
    </row>
    <row r="95" spans="2:130" x14ac:dyDescent="0.25">
      <c r="Y95" s="179" t="s">
        <v>440</v>
      </c>
      <c r="Z95" s="55" t="s">
        <v>808</v>
      </c>
      <c r="AA95" s="227"/>
      <c r="AB95" s="55" t="s">
        <v>263</v>
      </c>
      <c r="AC95" s="55" t="s">
        <v>266</v>
      </c>
      <c r="AD95" s="55"/>
      <c r="AE95" s="55"/>
      <c r="AF95" s="55">
        <v>0</v>
      </c>
      <c r="AG95" s="55">
        <v>0</v>
      </c>
      <c r="AH95" s="55"/>
      <c r="AI95" s="55">
        <v>110</v>
      </c>
      <c r="AJ95" s="55">
        <v>0</v>
      </c>
      <c r="AK95" s="55">
        <v>1000</v>
      </c>
      <c r="AL95" s="55">
        <v>0</v>
      </c>
      <c r="AM95" s="55"/>
      <c r="AN95" s="55"/>
      <c r="AO95" s="55"/>
      <c r="AP95" s="199">
        <v>0</v>
      </c>
      <c r="DG95" s="96"/>
      <c r="DI95" s="179"/>
      <c r="DJ95" s="55"/>
      <c r="DK95" s="227">
        <v>1</v>
      </c>
      <c r="DL95" s="55" t="s">
        <v>1404</v>
      </c>
      <c r="DM95" s="55" t="s">
        <v>833</v>
      </c>
      <c r="DN95" s="55" t="s">
        <v>1264</v>
      </c>
      <c r="DO95" s="55"/>
      <c r="DP95" s="55">
        <v>0</v>
      </c>
      <c r="DQ95" s="55">
        <v>15049</v>
      </c>
      <c r="DR95" s="55"/>
      <c r="DS95" s="55">
        <v>500</v>
      </c>
      <c r="DT95" s="55">
        <v>0</v>
      </c>
      <c r="DU95" s="55">
        <v>1000</v>
      </c>
      <c r="DV95" s="55">
        <v>0</v>
      </c>
      <c r="DW95" s="55"/>
      <c r="DX95" s="55"/>
      <c r="DY95" s="55"/>
      <c r="DZ95" s="199">
        <v>15049</v>
      </c>
    </row>
    <row r="96" spans="2:130" ht="15.75" thickBot="1" x14ac:dyDescent="0.3">
      <c r="Y96" s="180" t="s">
        <v>440</v>
      </c>
      <c r="Z96" s="181" t="s">
        <v>809</v>
      </c>
      <c r="AA96" s="181"/>
      <c r="AB96" s="181" t="s">
        <v>264</v>
      </c>
      <c r="AC96" s="181" t="s">
        <v>266</v>
      </c>
      <c r="AD96" s="181"/>
      <c r="AE96" s="228" t="s">
        <v>667</v>
      </c>
      <c r="AF96" s="181">
        <v>0</v>
      </c>
      <c r="AG96" s="181">
        <v>0</v>
      </c>
      <c r="AH96" s="181"/>
      <c r="AI96" s="181">
        <v>500</v>
      </c>
      <c r="AJ96" s="181">
        <v>0</v>
      </c>
      <c r="AK96" s="181">
        <v>1000</v>
      </c>
      <c r="AL96" s="181">
        <v>0</v>
      </c>
      <c r="AM96" s="181"/>
      <c r="AN96" s="181"/>
      <c r="AO96" s="181"/>
      <c r="AP96" s="230">
        <v>0</v>
      </c>
      <c r="DG96" s="96"/>
      <c r="DI96" s="178"/>
      <c r="DJ96" s="170"/>
      <c r="DK96" s="170">
        <v>1</v>
      </c>
      <c r="DL96" s="170" t="s">
        <v>1405</v>
      </c>
      <c r="DM96" s="170" t="s">
        <v>833</v>
      </c>
      <c r="DN96" s="170" t="s">
        <v>1264</v>
      </c>
      <c r="DO96" s="191" t="s">
        <v>667</v>
      </c>
      <c r="DP96" s="170">
        <v>0</v>
      </c>
      <c r="DQ96" s="170">
        <v>12517</v>
      </c>
      <c r="DR96" s="170"/>
      <c r="DS96" s="170">
        <v>500</v>
      </c>
      <c r="DT96" s="170">
        <v>0</v>
      </c>
      <c r="DU96" s="170">
        <v>1000</v>
      </c>
      <c r="DV96" s="170">
        <v>0</v>
      </c>
      <c r="DW96" s="170"/>
      <c r="DX96" s="170"/>
      <c r="DY96" s="170"/>
      <c r="DZ96" s="200">
        <v>12517</v>
      </c>
    </row>
    <row r="97" spans="25:130" x14ac:dyDescent="0.25">
      <c r="Y97" s="179" t="s">
        <v>440</v>
      </c>
      <c r="Z97" s="55" t="s">
        <v>799</v>
      </c>
      <c r="AA97" s="227"/>
      <c r="AB97" s="55" t="s">
        <v>162</v>
      </c>
      <c r="AC97" s="55" t="s">
        <v>265</v>
      </c>
      <c r="AD97" s="55"/>
      <c r="AE97" s="55"/>
      <c r="AF97" s="55">
        <v>0</v>
      </c>
      <c r="AG97" s="55">
        <v>294960</v>
      </c>
      <c r="AH97" s="55"/>
      <c r="AI97" s="55">
        <v>500</v>
      </c>
      <c r="AJ97" s="55">
        <v>0</v>
      </c>
      <c r="AK97" s="55">
        <v>1000</v>
      </c>
      <c r="AL97" s="55">
        <v>0</v>
      </c>
      <c r="AM97" s="55"/>
      <c r="AN97" s="55"/>
      <c r="AO97" s="55"/>
      <c r="AP97" s="199">
        <v>294960</v>
      </c>
      <c r="DG97" s="96"/>
      <c r="DI97" s="179"/>
      <c r="DJ97" s="55"/>
      <c r="DK97" s="227">
        <v>1</v>
      </c>
      <c r="DL97" s="55" t="s">
        <v>1406</v>
      </c>
      <c r="DM97" s="55" t="s">
        <v>833</v>
      </c>
      <c r="DN97" s="55" t="s">
        <v>1264</v>
      </c>
      <c r="DO97" s="55"/>
      <c r="DP97" s="55">
        <v>0</v>
      </c>
      <c r="DQ97" s="55">
        <v>76719</v>
      </c>
      <c r="DR97" s="55"/>
      <c r="DS97" s="55">
        <v>500</v>
      </c>
      <c r="DT97" s="55">
        <v>0</v>
      </c>
      <c r="DU97" s="55">
        <v>1000</v>
      </c>
      <c r="DV97" s="55">
        <v>0</v>
      </c>
      <c r="DW97" s="55"/>
      <c r="DX97" s="55"/>
      <c r="DY97" s="55"/>
      <c r="DZ97" s="199">
        <v>76719</v>
      </c>
    </row>
    <row r="98" spans="25:130" x14ac:dyDescent="0.25">
      <c r="Y98" s="178" t="s">
        <v>440</v>
      </c>
      <c r="Z98" s="170" t="s">
        <v>800</v>
      </c>
      <c r="AA98" s="170"/>
      <c r="AB98" s="170" t="s">
        <v>160</v>
      </c>
      <c r="AC98" s="170" t="s">
        <v>265</v>
      </c>
      <c r="AD98" s="170"/>
      <c r="AE98" s="191" t="s">
        <v>667</v>
      </c>
      <c r="AF98" s="170">
        <v>0</v>
      </c>
      <c r="AG98" s="170">
        <v>294940</v>
      </c>
      <c r="AH98" s="170"/>
      <c r="AI98" s="170">
        <v>500</v>
      </c>
      <c r="AJ98" s="170">
        <v>0</v>
      </c>
      <c r="AK98" s="170">
        <v>1000</v>
      </c>
      <c r="AL98" s="170">
        <v>0</v>
      </c>
      <c r="AM98" s="170"/>
      <c r="AN98" s="170"/>
      <c r="AO98" s="170"/>
      <c r="AP98" s="200">
        <v>294940</v>
      </c>
      <c r="DG98" s="96"/>
      <c r="DI98" s="178"/>
      <c r="DJ98" s="170"/>
      <c r="DK98" s="170">
        <v>1</v>
      </c>
      <c r="DL98" s="170" t="s">
        <v>1407</v>
      </c>
      <c r="DM98" s="170" t="s">
        <v>833</v>
      </c>
      <c r="DN98" s="170" t="s">
        <v>1264</v>
      </c>
      <c r="DO98" s="191" t="s">
        <v>667</v>
      </c>
      <c r="DP98" s="170">
        <v>0</v>
      </c>
      <c r="DQ98" s="170">
        <v>46927</v>
      </c>
      <c r="DR98" s="170"/>
      <c r="DS98" s="170">
        <v>500</v>
      </c>
      <c r="DT98" s="170">
        <v>0</v>
      </c>
      <c r="DU98" s="170">
        <v>1000</v>
      </c>
      <c r="DV98" s="170">
        <v>0</v>
      </c>
      <c r="DW98" s="170"/>
      <c r="DX98" s="170"/>
      <c r="DY98" s="170"/>
      <c r="DZ98" s="200">
        <v>46927</v>
      </c>
    </row>
    <row r="99" spans="25:130" x14ac:dyDescent="0.25">
      <c r="Y99" s="179" t="s">
        <v>440</v>
      </c>
      <c r="Z99" s="55" t="s">
        <v>801</v>
      </c>
      <c r="AA99" s="227"/>
      <c r="AB99" s="55" t="s">
        <v>257</v>
      </c>
      <c r="AC99" s="55" t="s">
        <v>265</v>
      </c>
      <c r="AD99" s="55"/>
      <c r="AE99" s="55"/>
      <c r="AF99" s="55">
        <v>0</v>
      </c>
      <c r="AG99" s="55">
        <v>294960</v>
      </c>
      <c r="AH99" s="55"/>
      <c r="AI99" s="55">
        <v>500</v>
      </c>
      <c r="AJ99" s="55">
        <v>0</v>
      </c>
      <c r="AK99" s="55">
        <v>1000</v>
      </c>
      <c r="AL99" s="55">
        <v>0</v>
      </c>
      <c r="AM99" s="55"/>
      <c r="AN99" s="55"/>
      <c r="AO99" s="55"/>
      <c r="AP99" s="199">
        <v>294960</v>
      </c>
      <c r="DG99" s="96"/>
      <c r="DI99" s="179"/>
      <c r="DJ99" s="55"/>
      <c r="DK99" s="227">
        <v>1</v>
      </c>
      <c r="DL99" s="55" t="s">
        <v>829</v>
      </c>
      <c r="DM99" s="55" t="s">
        <v>833</v>
      </c>
      <c r="DN99" s="55" t="s">
        <v>1264</v>
      </c>
      <c r="DO99" s="55"/>
      <c r="DP99" s="55">
        <v>0</v>
      </c>
      <c r="DQ99" s="55">
        <v>48614</v>
      </c>
      <c r="DR99" s="55"/>
      <c r="DS99" s="55">
        <v>500</v>
      </c>
      <c r="DT99" s="55">
        <v>0</v>
      </c>
      <c r="DU99" s="55">
        <v>1000</v>
      </c>
      <c r="DV99" s="55">
        <v>0</v>
      </c>
      <c r="DW99" s="55"/>
      <c r="DX99" s="55"/>
      <c r="DY99" s="55"/>
      <c r="DZ99" s="199">
        <v>48614</v>
      </c>
    </row>
    <row r="100" spans="25:130" x14ac:dyDescent="0.25">
      <c r="Y100" s="178" t="s">
        <v>440</v>
      </c>
      <c r="Z100" s="170" t="s">
        <v>802</v>
      </c>
      <c r="AA100" s="170"/>
      <c r="AB100" s="170" t="s">
        <v>29</v>
      </c>
      <c r="AC100" s="170" t="s">
        <v>265</v>
      </c>
      <c r="AD100" s="170"/>
      <c r="AE100" s="191" t="s">
        <v>667</v>
      </c>
      <c r="AF100" s="170">
        <v>0</v>
      </c>
      <c r="AG100" s="170">
        <v>0</v>
      </c>
      <c r="AH100" s="170"/>
      <c r="AI100" s="170">
        <v>500</v>
      </c>
      <c r="AJ100" s="170">
        <v>0</v>
      </c>
      <c r="AK100" s="170">
        <v>1000</v>
      </c>
      <c r="AL100" s="170">
        <v>0</v>
      </c>
      <c r="AM100" s="170"/>
      <c r="AN100" s="170"/>
      <c r="AO100" s="170"/>
      <c r="AP100" s="200">
        <v>0</v>
      </c>
      <c r="DG100" s="96"/>
      <c r="DI100" s="178"/>
      <c r="DJ100" s="170"/>
      <c r="DK100" s="170">
        <v>1</v>
      </c>
      <c r="DL100" s="170" t="s">
        <v>830</v>
      </c>
      <c r="DM100" s="170" t="s">
        <v>833</v>
      </c>
      <c r="DN100" s="170" t="s">
        <v>1264</v>
      </c>
      <c r="DO100" s="191" t="s">
        <v>667</v>
      </c>
      <c r="DP100" s="170">
        <v>0</v>
      </c>
      <c r="DQ100" s="170">
        <v>35324</v>
      </c>
      <c r="DR100" s="170"/>
      <c r="DS100" s="170">
        <v>500</v>
      </c>
      <c r="DT100" s="170">
        <v>0</v>
      </c>
      <c r="DU100" s="170">
        <v>1000</v>
      </c>
      <c r="DV100" s="170">
        <v>0</v>
      </c>
      <c r="DW100" s="170"/>
      <c r="DX100" s="170"/>
      <c r="DY100" s="170"/>
      <c r="DZ100" s="200">
        <v>35324</v>
      </c>
    </row>
    <row r="101" spans="25:130" x14ac:dyDescent="0.25">
      <c r="Y101" s="179" t="s">
        <v>440</v>
      </c>
      <c r="Z101" s="55" t="s">
        <v>803</v>
      </c>
      <c r="AA101" s="227"/>
      <c r="AB101" s="55" t="s">
        <v>258</v>
      </c>
      <c r="AC101" s="55" t="s">
        <v>265</v>
      </c>
      <c r="AD101" s="55"/>
      <c r="AE101" s="55"/>
      <c r="AF101" s="55">
        <v>0</v>
      </c>
      <c r="AG101" s="55">
        <v>294950</v>
      </c>
      <c r="AH101" s="55"/>
      <c r="AI101" s="55">
        <v>500</v>
      </c>
      <c r="AJ101" s="55">
        <v>0</v>
      </c>
      <c r="AK101" s="55">
        <v>1000</v>
      </c>
      <c r="AL101" s="55">
        <v>0</v>
      </c>
      <c r="AM101" s="55"/>
      <c r="AN101" s="55"/>
      <c r="AO101" s="55"/>
      <c r="AP101" s="199">
        <v>294950</v>
      </c>
      <c r="DG101" s="96"/>
      <c r="DI101" s="179"/>
      <c r="DJ101" s="55"/>
      <c r="DK101" s="227">
        <v>1</v>
      </c>
      <c r="DL101" s="55" t="s">
        <v>831</v>
      </c>
      <c r="DM101" s="55" t="s">
        <v>833</v>
      </c>
      <c r="DN101" s="55" t="s">
        <v>1264</v>
      </c>
      <c r="DO101" s="55"/>
      <c r="DP101" s="55">
        <v>0</v>
      </c>
      <c r="DQ101" s="55">
        <v>26580</v>
      </c>
      <c r="DR101" s="55"/>
      <c r="DS101" s="55">
        <v>500</v>
      </c>
      <c r="DT101" s="55">
        <v>0</v>
      </c>
      <c r="DU101" s="55">
        <v>1000</v>
      </c>
      <c r="DV101" s="55">
        <v>0</v>
      </c>
      <c r="DW101" s="55"/>
      <c r="DX101" s="55"/>
      <c r="DY101" s="55"/>
      <c r="DZ101" s="199">
        <v>26580</v>
      </c>
    </row>
    <row r="102" spans="25:130" x14ac:dyDescent="0.25">
      <c r="Y102" s="178" t="s">
        <v>440</v>
      </c>
      <c r="Z102" s="170" t="s">
        <v>804</v>
      </c>
      <c r="AA102" s="170"/>
      <c r="AB102" s="170" t="s">
        <v>259</v>
      </c>
      <c r="AC102" s="170" t="s">
        <v>265</v>
      </c>
      <c r="AD102" s="170"/>
      <c r="AE102" s="191" t="s">
        <v>667</v>
      </c>
      <c r="AF102" s="170">
        <v>0</v>
      </c>
      <c r="AG102" s="170">
        <v>294950</v>
      </c>
      <c r="AH102" s="170"/>
      <c r="AI102" s="170">
        <v>500</v>
      </c>
      <c r="AJ102" s="170">
        <v>0</v>
      </c>
      <c r="AK102" s="170">
        <v>1000</v>
      </c>
      <c r="AL102" s="170">
        <v>0</v>
      </c>
      <c r="AM102" s="170"/>
      <c r="AN102" s="170"/>
      <c r="AO102" s="170"/>
      <c r="AP102" s="200">
        <v>294950</v>
      </c>
      <c r="DG102" s="96"/>
      <c r="DI102" s="178"/>
      <c r="DJ102" s="170"/>
      <c r="DK102" s="170">
        <v>1</v>
      </c>
      <c r="DL102" s="170" t="s">
        <v>1408</v>
      </c>
      <c r="DM102" s="170" t="s">
        <v>833</v>
      </c>
      <c r="DN102" s="170" t="s">
        <v>1264</v>
      </c>
      <c r="DO102" s="191" t="s">
        <v>667</v>
      </c>
      <c r="DP102" s="170">
        <v>0</v>
      </c>
      <c r="DQ102" s="170">
        <v>16411</v>
      </c>
      <c r="DR102" s="170"/>
      <c r="DS102" s="170">
        <v>500</v>
      </c>
      <c r="DT102" s="170">
        <v>0</v>
      </c>
      <c r="DU102" s="170">
        <v>1000</v>
      </c>
      <c r="DV102" s="170">
        <v>0</v>
      </c>
      <c r="DW102" s="170"/>
      <c r="DX102" s="170"/>
      <c r="DY102" s="170"/>
      <c r="DZ102" s="200">
        <v>16411</v>
      </c>
    </row>
    <row r="103" spans="25:130" x14ac:dyDescent="0.25">
      <c r="Y103" s="179" t="s">
        <v>440</v>
      </c>
      <c r="Z103" s="55" t="s">
        <v>805</v>
      </c>
      <c r="AA103" s="227"/>
      <c r="AB103" s="55" t="s">
        <v>260</v>
      </c>
      <c r="AC103" s="55" t="s">
        <v>265</v>
      </c>
      <c r="AD103" s="55"/>
      <c r="AE103" s="55"/>
      <c r="AF103" s="55">
        <v>0</v>
      </c>
      <c r="AG103" s="55">
        <v>0</v>
      </c>
      <c r="AH103" s="55"/>
      <c r="AI103" s="55">
        <v>500</v>
      </c>
      <c r="AJ103" s="55">
        <v>0</v>
      </c>
      <c r="AK103" s="55">
        <v>1000</v>
      </c>
      <c r="AL103" s="55">
        <v>0</v>
      </c>
      <c r="AM103" s="55"/>
      <c r="AN103" s="55"/>
      <c r="AO103" s="55"/>
      <c r="AP103" s="199">
        <v>0</v>
      </c>
      <c r="DG103" s="96"/>
      <c r="DI103" s="179"/>
      <c r="DJ103" s="55"/>
      <c r="DK103" s="227">
        <v>1</v>
      </c>
      <c r="DL103" s="55" t="s">
        <v>1409</v>
      </c>
      <c r="DM103" s="55" t="s">
        <v>833</v>
      </c>
      <c r="DN103" s="55" t="s">
        <v>1264</v>
      </c>
      <c r="DO103" s="55"/>
      <c r="DP103" s="55">
        <v>0</v>
      </c>
      <c r="DQ103" s="55">
        <v>13819</v>
      </c>
      <c r="DR103" s="55"/>
      <c r="DS103" s="55">
        <v>500</v>
      </c>
      <c r="DT103" s="55">
        <v>0</v>
      </c>
      <c r="DU103" s="55">
        <v>1000</v>
      </c>
      <c r="DV103" s="55">
        <v>0</v>
      </c>
      <c r="DW103" s="55"/>
      <c r="DX103" s="55"/>
      <c r="DY103" s="55"/>
      <c r="DZ103" s="199">
        <v>13819</v>
      </c>
    </row>
    <row r="104" spans="25:130" x14ac:dyDescent="0.25">
      <c r="Y104" s="178" t="s">
        <v>440</v>
      </c>
      <c r="Z104" s="170" t="s">
        <v>806</v>
      </c>
      <c r="AA104" s="170"/>
      <c r="AB104" s="170" t="s">
        <v>261</v>
      </c>
      <c r="AC104" s="170" t="s">
        <v>265</v>
      </c>
      <c r="AD104" s="170"/>
      <c r="AE104" s="191" t="s">
        <v>667</v>
      </c>
      <c r="AF104" s="170">
        <v>0</v>
      </c>
      <c r="AG104" s="170">
        <v>0</v>
      </c>
      <c r="AH104" s="170"/>
      <c r="AI104" s="170">
        <v>500</v>
      </c>
      <c r="AJ104" s="170">
        <v>0</v>
      </c>
      <c r="AK104" s="170">
        <v>1000</v>
      </c>
      <c r="AL104" s="170">
        <v>0</v>
      </c>
      <c r="AM104" s="170"/>
      <c r="AN104" s="170"/>
      <c r="AO104" s="170"/>
      <c r="AP104" s="200">
        <v>0</v>
      </c>
      <c r="DG104" s="96"/>
      <c r="DI104" s="178"/>
      <c r="DJ104" s="170"/>
      <c r="DK104" s="170">
        <v>1</v>
      </c>
      <c r="DL104" s="170" t="s">
        <v>1410</v>
      </c>
      <c r="DM104" s="170" t="s">
        <v>265</v>
      </c>
      <c r="DN104" s="170" t="s">
        <v>1265</v>
      </c>
      <c r="DO104" s="191" t="s">
        <v>667</v>
      </c>
      <c r="DP104" s="170">
        <v>0</v>
      </c>
      <c r="DQ104" s="170">
        <v>9234</v>
      </c>
      <c r="DR104" s="170"/>
      <c r="DS104" s="170">
        <v>500</v>
      </c>
      <c r="DT104" s="170">
        <v>0</v>
      </c>
      <c r="DU104" s="170">
        <v>1000</v>
      </c>
      <c r="DV104" s="170">
        <v>0</v>
      </c>
      <c r="DW104" s="170"/>
      <c r="DX104" s="170"/>
      <c r="DY104" s="170"/>
      <c r="DZ104" s="200">
        <v>9234</v>
      </c>
    </row>
    <row r="105" spans="25:130" x14ac:dyDescent="0.25">
      <c r="Y105" s="179" t="s">
        <v>440</v>
      </c>
      <c r="Z105" s="55" t="s">
        <v>807</v>
      </c>
      <c r="AA105" s="227"/>
      <c r="AB105" s="55" t="s">
        <v>262</v>
      </c>
      <c r="AC105" s="55" t="s">
        <v>265</v>
      </c>
      <c r="AD105" s="55"/>
      <c r="AE105" s="55"/>
      <c r="AF105" s="55">
        <v>0</v>
      </c>
      <c r="AG105" s="55">
        <v>294950</v>
      </c>
      <c r="AH105" s="55"/>
      <c r="AI105" s="55">
        <v>500</v>
      </c>
      <c r="AJ105" s="55">
        <v>0</v>
      </c>
      <c r="AK105" s="55">
        <v>1000</v>
      </c>
      <c r="AL105" s="55">
        <v>0</v>
      </c>
      <c r="AM105" s="55"/>
      <c r="AN105" s="55"/>
      <c r="AO105" s="55"/>
      <c r="AP105" s="199">
        <v>294950</v>
      </c>
      <c r="DG105" s="96"/>
      <c r="DI105" s="179"/>
      <c r="DJ105" s="55"/>
      <c r="DK105" s="227">
        <v>1</v>
      </c>
      <c r="DL105" s="55" t="s">
        <v>1411</v>
      </c>
      <c r="DM105" s="55" t="s">
        <v>265</v>
      </c>
      <c r="DN105" s="55" t="s">
        <v>1265</v>
      </c>
      <c r="DO105" s="55"/>
      <c r="DP105" s="55">
        <v>0</v>
      </c>
      <c r="DQ105" s="55">
        <v>9136</v>
      </c>
      <c r="DR105" s="55"/>
      <c r="DS105" s="55">
        <v>500</v>
      </c>
      <c r="DT105" s="55">
        <v>0</v>
      </c>
      <c r="DU105" s="55">
        <v>1000</v>
      </c>
      <c r="DV105" s="55">
        <v>0</v>
      </c>
      <c r="DW105" s="55"/>
      <c r="DX105" s="55"/>
      <c r="DY105" s="55"/>
      <c r="DZ105" s="199">
        <v>9136</v>
      </c>
    </row>
    <row r="106" spans="25:130" x14ac:dyDescent="0.25">
      <c r="Y106" s="178" t="s">
        <v>440</v>
      </c>
      <c r="Z106" s="170" t="s">
        <v>808</v>
      </c>
      <c r="AA106" s="170"/>
      <c r="AB106" s="170" t="s">
        <v>263</v>
      </c>
      <c r="AC106" s="170" t="s">
        <v>265</v>
      </c>
      <c r="AD106" s="170"/>
      <c r="AE106" s="191" t="s">
        <v>667</v>
      </c>
      <c r="AF106" s="170">
        <v>0</v>
      </c>
      <c r="AG106" s="170">
        <v>0</v>
      </c>
      <c r="AH106" s="170"/>
      <c r="AI106" s="170">
        <v>500</v>
      </c>
      <c r="AJ106" s="170">
        <v>0</v>
      </c>
      <c r="AK106" s="170">
        <v>1000</v>
      </c>
      <c r="AL106" s="170">
        <v>0</v>
      </c>
      <c r="AM106" s="170"/>
      <c r="AN106" s="170"/>
      <c r="AO106" s="170"/>
      <c r="AP106" s="200">
        <v>0</v>
      </c>
      <c r="DG106" s="96"/>
      <c r="DI106" s="178"/>
      <c r="DJ106" s="170"/>
      <c r="DK106" s="170">
        <v>1</v>
      </c>
      <c r="DL106" s="170" t="s">
        <v>1412</v>
      </c>
      <c r="DM106" s="170" t="s">
        <v>265</v>
      </c>
      <c r="DN106" s="170" t="s">
        <v>1265</v>
      </c>
      <c r="DO106" s="191" t="s">
        <v>667</v>
      </c>
      <c r="DP106" s="170">
        <v>0</v>
      </c>
      <c r="DQ106" s="170">
        <v>10002</v>
      </c>
      <c r="DR106" s="170"/>
      <c r="DS106" s="170">
        <v>500</v>
      </c>
      <c r="DT106" s="170">
        <v>0</v>
      </c>
      <c r="DU106" s="170">
        <v>1000</v>
      </c>
      <c r="DV106" s="170">
        <v>0</v>
      </c>
      <c r="DW106" s="170"/>
      <c r="DX106" s="170"/>
      <c r="DY106" s="170"/>
      <c r="DZ106" s="200">
        <v>10002</v>
      </c>
    </row>
    <row r="107" spans="25:130" ht="15.75" thickBot="1" x14ac:dyDescent="0.3">
      <c r="Y107" s="326" t="s">
        <v>440</v>
      </c>
      <c r="Z107" s="327" t="s">
        <v>809</v>
      </c>
      <c r="AA107" s="331"/>
      <c r="AB107" s="327" t="s">
        <v>264</v>
      </c>
      <c r="AC107" s="327" t="s">
        <v>265</v>
      </c>
      <c r="AD107" s="327"/>
      <c r="AE107" s="327"/>
      <c r="AF107" s="327">
        <v>0</v>
      </c>
      <c r="AG107" s="327">
        <v>0</v>
      </c>
      <c r="AH107" s="327"/>
      <c r="AI107" s="327">
        <v>500</v>
      </c>
      <c r="AJ107" s="327">
        <v>0</v>
      </c>
      <c r="AK107" s="327">
        <v>1000</v>
      </c>
      <c r="AL107" s="327">
        <v>0</v>
      </c>
      <c r="AM107" s="327"/>
      <c r="AN107" s="327"/>
      <c r="AO107" s="327"/>
      <c r="AP107" s="239">
        <v>0</v>
      </c>
      <c r="DG107" s="96"/>
      <c r="DI107" s="179"/>
      <c r="DJ107" s="55"/>
      <c r="DK107" s="227">
        <v>1</v>
      </c>
      <c r="DL107" s="55" t="s">
        <v>1413</v>
      </c>
      <c r="DM107" s="55" t="s">
        <v>265</v>
      </c>
      <c r="DN107" s="55" t="s">
        <v>1265</v>
      </c>
      <c r="DO107" s="55"/>
      <c r="DP107" s="55">
        <v>0</v>
      </c>
      <c r="DQ107" s="55">
        <v>15544</v>
      </c>
      <c r="DR107" s="55"/>
      <c r="DS107" s="55">
        <v>500</v>
      </c>
      <c r="DT107" s="55">
        <v>0</v>
      </c>
      <c r="DU107" s="55">
        <v>1000</v>
      </c>
      <c r="DV107" s="55">
        <v>0</v>
      </c>
      <c r="DW107" s="55"/>
      <c r="DX107" s="55"/>
      <c r="DY107" s="55"/>
      <c r="DZ107" s="199">
        <v>15544</v>
      </c>
    </row>
    <row r="108" spans="25:130" x14ac:dyDescent="0.25">
      <c r="DG108" s="96"/>
      <c r="DI108" s="178"/>
      <c r="DJ108" s="170"/>
      <c r="DK108" s="170">
        <v>1</v>
      </c>
      <c r="DL108" s="170" t="s">
        <v>1414</v>
      </c>
      <c r="DM108" s="170" t="s">
        <v>265</v>
      </c>
      <c r="DN108" s="170" t="s">
        <v>1265</v>
      </c>
      <c r="DO108" s="191" t="s">
        <v>667</v>
      </c>
      <c r="DP108" s="170">
        <v>0</v>
      </c>
      <c r="DQ108" s="170">
        <v>7635</v>
      </c>
      <c r="DR108" s="170"/>
      <c r="DS108" s="170">
        <v>500</v>
      </c>
      <c r="DT108" s="170">
        <v>0</v>
      </c>
      <c r="DU108" s="170">
        <v>1000</v>
      </c>
      <c r="DV108" s="170">
        <v>0</v>
      </c>
      <c r="DW108" s="170"/>
      <c r="DX108" s="170"/>
      <c r="DY108" s="170"/>
      <c r="DZ108" s="200">
        <v>7635</v>
      </c>
    </row>
    <row r="109" spans="25:130" x14ac:dyDescent="0.25">
      <c r="DG109" s="96"/>
      <c r="DI109" s="179"/>
      <c r="DJ109" s="55"/>
      <c r="DK109" s="227">
        <v>1</v>
      </c>
      <c r="DL109" s="55" t="s">
        <v>1415</v>
      </c>
      <c r="DM109" s="55" t="s">
        <v>265</v>
      </c>
      <c r="DN109" s="55" t="s">
        <v>1265</v>
      </c>
      <c r="DO109" s="55"/>
      <c r="DP109" s="55">
        <v>0</v>
      </c>
      <c r="DQ109" s="55">
        <v>10603</v>
      </c>
      <c r="DR109" s="55"/>
      <c r="DS109" s="55">
        <v>500</v>
      </c>
      <c r="DT109" s="55">
        <v>0</v>
      </c>
      <c r="DU109" s="55">
        <v>1000</v>
      </c>
      <c r="DV109" s="55">
        <v>0</v>
      </c>
      <c r="DW109" s="55"/>
      <c r="DX109" s="55"/>
      <c r="DY109" s="55"/>
      <c r="DZ109" s="199">
        <v>10603</v>
      </c>
    </row>
    <row r="110" spans="25:130" x14ac:dyDescent="0.25">
      <c r="DG110" s="96"/>
      <c r="DI110" s="178"/>
      <c r="DJ110" s="170"/>
      <c r="DK110" s="170">
        <v>1</v>
      </c>
      <c r="DL110" s="170" t="s">
        <v>1416</v>
      </c>
      <c r="DM110" s="170" t="s">
        <v>265</v>
      </c>
      <c r="DN110" s="170" t="s">
        <v>1265</v>
      </c>
      <c r="DO110" s="191" t="s">
        <v>667</v>
      </c>
      <c r="DP110" s="170">
        <v>0</v>
      </c>
      <c r="DQ110" s="170">
        <v>8205</v>
      </c>
      <c r="DR110" s="170"/>
      <c r="DS110" s="170">
        <v>500</v>
      </c>
      <c r="DT110" s="170">
        <v>0</v>
      </c>
      <c r="DU110" s="170">
        <v>1000</v>
      </c>
      <c r="DV110" s="170">
        <v>0</v>
      </c>
      <c r="DW110" s="170"/>
      <c r="DX110" s="170"/>
      <c r="DY110" s="170"/>
      <c r="DZ110" s="200">
        <v>8205</v>
      </c>
    </row>
    <row r="111" spans="25:130" x14ac:dyDescent="0.25">
      <c r="DG111" s="96"/>
      <c r="DI111" s="179"/>
      <c r="DJ111" s="55"/>
      <c r="DK111" s="227">
        <v>1</v>
      </c>
      <c r="DL111" s="55" t="s">
        <v>1417</v>
      </c>
      <c r="DM111" s="55" t="s">
        <v>265</v>
      </c>
      <c r="DN111" s="55" t="s">
        <v>1265</v>
      </c>
      <c r="DO111" s="55"/>
      <c r="DP111" s="55">
        <v>0</v>
      </c>
      <c r="DQ111" s="55">
        <v>9759</v>
      </c>
      <c r="DR111" s="55"/>
      <c r="DS111" s="55">
        <v>500</v>
      </c>
      <c r="DT111" s="55">
        <v>0</v>
      </c>
      <c r="DU111" s="55">
        <v>1000</v>
      </c>
      <c r="DV111" s="55">
        <v>0</v>
      </c>
      <c r="DW111" s="55"/>
      <c r="DX111" s="55"/>
      <c r="DY111" s="55"/>
      <c r="DZ111" s="199">
        <v>9759</v>
      </c>
    </row>
    <row r="112" spans="25:130" x14ac:dyDescent="0.25">
      <c r="DG112" s="96"/>
      <c r="DI112" s="178"/>
      <c r="DJ112" s="170"/>
      <c r="DK112" s="170">
        <v>1</v>
      </c>
      <c r="DL112" s="170" t="s">
        <v>1418</v>
      </c>
      <c r="DM112" s="170" t="s">
        <v>265</v>
      </c>
      <c r="DN112" s="170" t="s">
        <v>1265</v>
      </c>
      <c r="DO112" s="191" t="s">
        <v>667</v>
      </c>
      <c r="DP112" s="170">
        <v>0</v>
      </c>
      <c r="DQ112" s="170">
        <v>6427</v>
      </c>
      <c r="DR112" s="170"/>
      <c r="DS112" s="170">
        <v>500</v>
      </c>
      <c r="DT112" s="170">
        <v>0</v>
      </c>
      <c r="DU112" s="170">
        <v>1000</v>
      </c>
      <c r="DV112" s="170">
        <v>0</v>
      </c>
      <c r="DW112" s="170"/>
      <c r="DX112" s="170"/>
      <c r="DY112" s="170"/>
      <c r="DZ112" s="200">
        <v>6427</v>
      </c>
    </row>
    <row r="113" spans="111:130" x14ac:dyDescent="0.25">
      <c r="DG113" s="96"/>
      <c r="DI113" s="179"/>
      <c r="DJ113" s="55"/>
      <c r="DK113" s="227">
        <v>1</v>
      </c>
      <c r="DL113" s="55" t="s">
        <v>1419</v>
      </c>
      <c r="DM113" s="55" t="s">
        <v>265</v>
      </c>
      <c r="DN113" s="55" t="s">
        <v>1265</v>
      </c>
      <c r="DO113" s="55"/>
      <c r="DP113" s="55">
        <v>0</v>
      </c>
      <c r="DQ113" s="55">
        <v>8321</v>
      </c>
      <c r="DR113" s="55"/>
      <c r="DS113" s="55">
        <v>500</v>
      </c>
      <c r="DT113" s="55">
        <v>0</v>
      </c>
      <c r="DU113" s="55">
        <v>1000</v>
      </c>
      <c r="DV113" s="55">
        <v>0</v>
      </c>
      <c r="DW113" s="55"/>
      <c r="DX113" s="55"/>
      <c r="DY113" s="55"/>
      <c r="DZ113" s="199">
        <v>8321</v>
      </c>
    </row>
    <row r="114" spans="111:130" x14ac:dyDescent="0.25">
      <c r="DG114" s="96"/>
      <c r="DI114" s="178"/>
      <c r="DJ114" s="170"/>
      <c r="DK114" s="170">
        <v>1</v>
      </c>
      <c r="DL114" s="170" t="s">
        <v>1420</v>
      </c>
      <c r="DM114" s="170" t="s">
        <v>265</v>
      </c>
      <c r="DN114" s="170" t="s">
        <v>1265</v>
      </c>
      <c r="DO114" s="191" t="s">
        <v>667</v>
      </c>
      <c r="DP114" s="170">
        <v>0</v>
      </c>
      <c r="DQ114" s="170">
        <v>5011</v>
      </c>
      <c r="DR114" s="170"/>
      <c r="DS114" s="170">
        <v>500</v>
      </c>
      <c r="DT114" s="170">
        <v>0</v>
      </c>
      <c r="DU114" s="170">
        <v>1000</v>
      </c>
      <c r="DV114" s="170">
        <v>0</v>
      </c>
      <c r="DW114" s="170"/>
      <c r="DX114" s="170"/>
      <c r="DY114" s="170"/>
      <c r="DZ114" s="200">
        <v>5011</v>
      </c>
    </row>
    <row r="115" spans="111:130" x14ac:dyDescent="0.25">
      <c r="DG115" s="96"/>
      <c r="DI115" s="179"/>
      <c r="DJ115" s="55"/>
      <c r="DK115" s="227">
        <v>1</v>
      </c>
      <c r="DL115" s="55" t="s">
        <v>1421</v>
      </c>
      <c r="DM115" s="55" t="s">
        <v>265</v>
      </c>
      <c r="DN115" s="55" t="s">
        <v>1265</v>
      </c>
      <c r="DO115" s="55"/>
      <c r="DP115" s="55">
        <v>0</v>
      </c>
      <c r="DQ115" s="55">
        <v>5828</v>
      </c>
      <c r="DR115" s="55"/>
      <c r="DS115" s="55">
        <v>500</v>
      </c>
      <c r="DT115" s="55">
        <v>0</v>
      </c>
      <c r="DU115" s="55">
        <v>1000</v>
      </c>
      <c r="DV115" s="55">
        <v>0</v>
      </c>
      <c r="DW115" s="55"/>
      <c r="DX115" s="55"/>
      <c r="DY115" s="55"/>
      <c r="DZ115" s="199">
        <v>5828</v>
      </c>
    </row>
    <row r="116" spans="111:130" x14ac:dyDescent="0.25">
      <c r="DG116" s="96"/>
      <c r="DI116" s="178"/>
      <c r="DJ116" s="170"/>
      <c r="DK116" s="170">
        <v>1</v>
      </c>
      <c r="DL116" s="170" t="s">
        <v>1422</v>
      </c>
      <c r="DM116" s="170" t="s">
        <v>265</v>
      </c>
      <c r="DN116" s="170" t="s">
        <v>1265</v>
      </c>
      <c r="DO116" s="191" t="s">
        <v>667</v>
      </c>
      <c r="DP116" s="170">
        <v>0</v>
      </c>
      <c r="DQ116" s="170">
        <v>2847</v>
      </c>
      <c r="DR116" s="170"/>
      <c r="DS116" s="170">
        <v>500</v>
      </c>
      <c r="DT116" s="170">
        <v>0</v>
      </c>
      <c r="DU116" s="170">
        <v>1000</v>
      </c>
      <c r="DV116" s="170">
        <v>0</v>
      </c>
      <c r="DW116" s="170"/>
      <c r="DX116" s="170"/>
      <c r="DY116" s="170"/>
      <c r="DZ116" s="200">
        <v>2847</v>
      </c>
    </row>
    <row r="117" spans="111:130" x14ac:dyDescent="0.25">
      <c r="DG117" s="96"/>
      <c r="DI117" s="179"/>
      <c r="DJ117" s="55"/>
      <c r="DK117" s="227">
        <v>1</v>
      </c>
      <c r="DL117" s="55" t="s">
        <v>1423</v>
      </c>
      <c r="DM117" s="55" t="s">
        <v>265</v>
      </c>
      <c r="DN117" s="55" t="s">
        <v>1265</v>
      </c>
      <c r="DO117" s="55"/>
      <c r="DP117" s="55">
        <v>0</v>
      </c>
      <c r="DQ117" s="55">
        <v>3031</v>
      </c>
      <c r="DR117" s="55"/>
      <c r="DS117" s="55">
        <v>500</v>
      </c>
      <c r="DT117" s="55">
        <v>0</v>
      </c>
      <c r="DU117" s="55">
        <v>1000</v>
      </c>
      <c r="DV117" s="55">
        <v>0</v>
      </c>
      <c r="DW117" s="55"/>
      <c r="DX117" s="55"/>
      <c r="DY117" s="55"/>
      <c r="DZ117" s="199">
        <v>3031</v>
      </c>
    </row>
    <row r="118" spans="111:130" x14ac:dyDescent="0.25">
      <c r="DG118" s="96"/>
      <c r="DI118" s="178"/>
      <c r="DJ118" s="170"/>
      <c r="DK118" s="170">
        <v>1</v>
      </c>
      <c r="DL118" s="170" t="s">
        <v>1424</v>
      </c>
      <c r="DM118" s="170" t="s">
        <v>265</v>
      </c>
      <c r="DN118" s="170" t="s">
        <v>1265</v>
      </c>
      <c r="DO118" s="191" t="s">
        <v>667</v>
      </c>
      <c r="DP118" s="170">
        <v>0</v>
      </c>
      <c r="DQ118" s="170">
        <v>1016</v>
      </c>
      <c r="DR118" s="170"/>
      <c r="DS118" s="170">
        <v>500</v>
      </c>
      <c r="DT118" s="170">
        <v>0</v>
      </c>
      <c r="DU118" s="170">
        <v>1000</v>
      </c>
      <c r="DV118" s="170">
        <v>0</v>
      </c>
      <c r="DW118" s="170"/>
      <c r="DX118" s="170"/>
      <c r="DY118" s="170"/>
      <c r="DZ118" s="200">
        <v>1016</v>
      </c>
    </row>
    <row r="119" spans="111:130" x14ac:dyDescent="0.25">
      <c r="DG119" s="96"/>
      <c r="DI119" s="179"/>
      <c r="DJ119" s="55"/>
      <c r="DK119" s="227">
        <v>1</v>
      </c>
      <c r="DL119" s="55" t="s">
        <v>1425</v>
      </c>
      <c r="DM119" s="55" t="s">
        <v>265</v>
      </c>
      <c r="DN119" s="55" t="s">
        <v>1265</v>
      </c>
      <c r="DO119" s="55"/>
      <c r="DP119" s="55">
        <v>0</v>
      </c>
      <c r="DQ119" s="55">
        <v>1478</v>
      </c>
      <c r="DR119" s="55"/>
      <c r="DS119" s="55">
        <v>500</v>
      </c>
      <c r="DT119" s="55">
        <v>0</v>
      </c>
      <c r="DU119" s="55">
        <v>1000</v>
      </c>
      <c r="DV119" s="55">
        <v>0</v>
      </c>
      <c r="DW119" s="55"/>
      <c r="DX119" s="55"/>
      <c r="DY119" s="55"/>
      <c r="DZ119" s="199">
        <v>1478</v>
      </c>
    </row>
    <row r="120" spans="111:130" x14ac:dyDescent="0.25">
      <c r="DG120" s="96"/>
      <c r="DI120" s="178"/>
      <c r="DJ120" s="170"/>
      <c r="DK120" s="170">
        <v>1</v>
      </c>
      <c r="DL120" s="170" t="s">
        <v>1426</v>
      </c>
      <c r="DM120" s="170" t="s">
        <v>265</v>
      </c>
      <c r="DN120" s="170" t="s">
        <v>1265</v>
      </c>
      <c r="DO120" s="191" t="s">
        <v>667</v>
      </c>
      <c r="DP120" s="170">
        <v>0</v>
      </c>
      <c r="DQ120" s="170">
        <v>10301</v>
      </c>
      <c r="DR120" s="170"/>
      <c r="DS120" s="170">
        <v>500</v>
      </c>
      <c r="DT120" s="170">
        <v>0</v>
      </c>
      <c r="DU120" s="170">
        <v>1000</v>
      </c>
      <c r="DV120" s="170">
        <v>0</v>
      </c>
      <c r="DW120" s="170"/>
      <c r="DX120" s="170"/>
      <c r="DY120" s="170"/>
      <c r="DZ120" s="200">
        <v>10301</v>
      </c>
    </row>
    <row r="121" spans="111:130" x14ac:dyDescent="0.25">
      <c r="DG121" s="96"/>
      <c r="DI121" s="179"/>
      <c r="DJ121" s="55"/>
      <c r="DK121" s="227">
        <v>1</v>
      </c>
      <c r="DL121" s="55" t="s">
        <v>1427</v>
      </c>
      <c r="DM121" s="55" t="s">
        <v>265</v>
      </c>
      <c r="DN121" s="55" t="s">
        <v>1265</v>
      </c>
      <c r="DO121" s="55"/>
      <c r="DP121" s="55">
        <v>0</v>
      </c>
      <c r="DQ121" s="55">
        <v>7501</v>
      </c>
      <c r="DR121" s="55"/>
      <c r="DS121" s="55">
        <v>500</v>
      </c>
      <c r="DT121" s="55">
        <v>0</v>
      </c>
      <c r="DU121" s="55">
        <v>1000</v>
      </c>
      <c r="DV121" s="55">
        <v>0</v>
      </c>
      <c r="DW121" s="55"/>
      <c r="DX121" s="55"/>
      <c r="DY121" s="55"/>
      <c r="DZ121" s="199">
        <v>7501</v>
      </c>
    </row>
    <row r="122" spans="111:130" x14ac:dyDescent="0.25">
      <c r="DG122" s="96"/>
      <c r="DI122" s="178"/>
      <c r="DJ122" s="170"/>
      <c r="DK122" s="170">
        <v>1</v>
      </c>
      <c r="DL122" s="170" t="s">
        <v>1428</v>
      </c>
      <c r="DM122" s="170" t="s">
        <v>265</v>
      </c>
      <c r="DN122" s="170" t="s">
        <v>1265</v>
      </c>
      <c r="DO122" s="191" t="s">
        <v>667</v>
      </c>
      <c r="DP122" s="170">
        <v>0</v>
      </c>
      <c r="DQ122" s="170">
        <v>6340</v>
      </c>
      <c r="DR122" s="170"/>
      <c r="DS122" s="170">
        <v>500</v>
      </c>
      <c r="DT122" s="170">
        <v>0</v>
      </c>
      <c r="DU122" s="170">
        <v>1000</v>
      </c>
      <c r="DV122" s="170">
        <v>0</v>
      </c>
      <c r="DW122" s="170"/>
      <c r="DX122" s="170"/>
      <c r="DY122" s="170"/>
      <c r="DZ122" s="200">
        <v>6340</v>
      </c>
    </row>
    <row r="123" spans="111:130" x14ac:dyDescent="0.25">
      <c r="DG123" s="96"/>
      <c r="DI123" s="179"/>
      <c r="DJ123" s="55"/>
      <c r="DK123" s="227">
        <v>1</v>
      </c>
      <c r="DL123" s="55" t="s">
        <v>1429</v>
      </c>
      <c r="DM123" s="55" t="s">
        <v>265</v>
      </c>
      <c r="DN123" s="55" t="s">
        <v>1265</v>
      </c>
      <c r="DO123" s="55"/>
      <c r="DP123" s="55">
        <v>0</v>
      </c>
      <c r="DQ123" s="55">
        <v>9774</v>
      </c>
      <c r="DR123" s="55"/>
      <c r="DS123" s="55">
        <v>500</v>
      </c>
      <c r="DT123" s="55">
        <v>0</v>
      </c>
      <c r="DU123" s="55">
        <v>1000</v>
      </c>
      <c r="DV123" s="55">
        <v>0</v>
      </c>
      <c r="DW123" s="55"/>
      <c r="DX123" s="55"/>
      <c r="DY123" s="55"/>
      <c r="DZ123" s="199">
        <v>9774</v>
      </c>
    </row>
    <row r="124" spans="111:130" x14ac:dyDescent="0.25">
      <c r="DG124" s="96"/>
      <c r="DI124" s="178"/>
      <c r="DJ124" s="170"/>
      <c r="DK124" s="170">
        <v>1</v>
      </c>
      <c r="DL124" s="170" t="s">
        <v>1430</v>
      </c>
      <c r="DM124" s="170" t="s">
        <v>265</v>
      </c>
      <c r="DN124" s="170" t="s">
        <v>1265</v>
      </c>
      <c r="DO124" s="191" t="s">
        <v>667</v>
      </c>
      <c r="DP124" s="170">
        <v>0</v>
      </c>
      <c r="DQ124" s="170">
        <v>6184</v>
      </c>
      <c r="DR124" s="170"/>
      <c r="DS124" s="170">
        <v>500</v>
      </c>
      <c r="DT124" s="170">
        <v>0</v>
      </c>
      <c r="DU124" s="170">
        <v>1000</v>
      </c>
      <c r="DV124" s="170">
        <v>0</v>
      </c>
      <c r="DW124" s="170"/>
      <c r="DX124" s="170"/>
      <c r="DY124" s="170"/>
      <c r="DZ124" s="200">
        <v>6184</v>
      </c>
    </row>
    <row r="125" spans="111:130" x14ac:dyDescent="0.25">
      <c r="DG125" s="96"/>
      <c r="DI125" s="179"/>
      <c r="DJ125" s="55"/>
      <c r="DK125" s="227">
        <v>1</v>
      </c>
      <c r="DL125" s="55" t="s">
        <v>1431</v>
      </c>
      <c r="DM125" s="55" t="s">
        <v>265</v>
      </c>
      <c r="DN125" s="55" t="s">
        <v>1265</v>
      </c>
      <c r="DO125" s="55"/>
      <c r="DP125" s="55">
        <v>0</v>
      </c>
      <c r="DQ125" s="55">
        <v>4251</v>
      </c>
      <c r="DR125" s="55"/>
      <c r="DS125" s="55">
        <v>500</v>
      </c>
      <c r="DT125" s="55">
        <v>0</v>
      </c>
      <c r="DU125" s="55">
        <v>1000</v>
      </c>
      <c r="DV125" s="55">
        <v>0</v>
      </c>
      <c r="DW125" s="55"/>
      <c r="DX125" s="55"/>
      <c r="DY125" s="55"/>
      <c r="DZ125" s="199">
        <v>4251</v>
      </c>
    </row>
    <row r="126" spans="111:130" x14ac:dyDescent="0.25">
      <c r="DG126" s="96"/>
      <c r="DI126" s="178"/>
      <c r="DJ126" s="170"/>
      <c r="DK126" s="170">
        <v>1</v>
      </c>
      <c r="DL126" s="170" t="s">
        <v>1432</v>
      </c>
      <c r="DM126" s="170" t="s">
        <v>265</v>
      </c>
      <c r="DN126" s="170" t="s">
        <v>1265</v>
      </c>
      <c r="DO126" s="191" t="s">
        <v>667</v>
      </c>
      <c r="DP126" s="170">
        <v>0</v>
      </c>
      <c r="DQ126" s="170">
        <v>2560</v>
      </c>
      <c r="DR126" s="170"/>
      <c r="DS126" s="170">
        <v>500</v>
      </c>
      <c r="DT126" s="170">
        <v>0</v>
      </c>
      <c r="DU126" s="170">
        <v>1000</v>
      </c>
      <c r="DV126" s="170">
        <v>0</v>
      </c>
      <c r="DW126" s="170"/>
      <c r="DX126" s="170"/>
      <c r="DY126" s="170"/>
      <c r="DZ126" s="200">
        <v>2560</v>
      </c>
    </row>
    <row r="127" spans="111:130" x14ac:dyDescent="0.25">
      <c r="DG127" s="96"/>
      <c r="DI127" s="179"/>
      <c r="DJ127" s="55"/>
      <c r="DK127" s="227">
        <v>1</v>
      </c>
      <c r="DL127" s="55" t="s">
        <v>1433</v>
      </c>
      <c r="DM127" s="55" t="s">
        <v>265</v>
      </c>
      <c r="DN127" s="55" t="s">
        <v>1265</v>
      </c>
      <c r="DO127" s="55"/>
      <c r="DP127" s="55">
        <v>0</v>
      </c>
      <c r="DQ127" s="55">
        <v>2130</v>
      </c>
      <c r="DR127" s="55"/>
      <c r="DS127" s="55">
        <v>500</v>
      </c>
      <c r="DT127" s="55">
        <v>0</v>
      </c>
      <c r="DU127" s="55">
        <v>1000</v>
      </c>
      <c r="DV127" s="55">
        <v>0</v>
      </c>
      <c r="DW127" s="55"/>
      <c r="DX127" s="55"/>
      <c r="DY127" s="55"/>
      <c r="DZ127" s="199">
        <v>2130</v>
      </c>
    </row>
    <row r="128" spans="111:130" x14ac:dyDescent="0.25">
      <c r="DG128" s="96"/>
      <c r="DI128" s="178"/>
      <c r="DJ128" s="170"/>
      <c r="DK128" s="170">
        <v>1</v>
      </c>
      <c r="DL128" s="170" t="s">
        <v>1434</v>
      </c>
      <c r="DM128" s="170" t="s">
        <v>265</v>
      </c>
      <c r="DN128" s="170" t="s">
        <v>1265</v>
      </c>
      <c r="DO128" s="191" t="s">
        <v>667</v>
      </c>
      <c r="DP128" s="170">
        <v>0</v>
      </c>
      <c r="DQ128" s="170">
        <v>10182</v>
      </c>
      <c r="DR128" s="170"/>
      <c r="DS128" s="170">
        <v>500</v>
      </c>
      <c r="DT128" s="170">
        <v>0</v>
      </c>
      <c r="DU128" s="170">
        <v>1000</v>
      </c>
      <c r="DV128" s="170">
        <v>0</v>
      </c>
      <c r="DW128" s="170"/>
      <c r="DX128" s="170"/>
      <c r="DY128" s="170"/>
      <c r="DZ128" s="200">
        <v>10182</v>
      </c>
    </row>
    <row r="129" spans="111:130" x14ac:dyDescent="0.25">
      <c r="DG129" s="96"/>
      <c r="DI129" s="179"/>
      <c r="DJ129" s="55"/>
      <c r="DK129" s="227">
        <v>1</v>
      </c>
      <c r="DL129" s="55" t="s">
        <v>1435</v>
      </c>
      <c r="DM129" s="55" t="s">
        <v>265</v>
      </c>
      <c r="DN129" s="55" t="s">
        <v>1265</v>
      </c>
      <c r="DO129" s="55"/>
      <c r="DP129" s="55">
        <v>0</v>
      </c>
      <c r="DQ129" s="55">
        <v>10823</v>
      </c>
      <c r="DR129" s="55"/>
      <c r="DS129" s="55">
        <v>500</v>
      </c>
      <c r="DT129" s="55">
        <v>0</v>
      </c>
      <c r="DU129" s="55">
        <v>1000</v>
      </c>
      <c r="DV129" s="55">
        <v>0</v>
      </c>
      <c r="DW129" s="55"/>
      <c r="DX129" s="55"/>
      <c r="DY129" s="55"/>
      <c r="DZ129" s="199">
        <v>10823</v>
      </c>
    </row>
    <row r="130" spans="111:130" x14ac:dyDescent="0.25">
      <c r="DG130" s="96"/>
      <c r="DI130" s="178"/>
      <c r="DJ130" s="170"/>
      <c r="DK130" s="170">
        <v>1</v>
      </c>
      <c r="DL130" s="170" t="s">
        <v>1436</v>
      </c>
      <c r="DM130" s="170" t="s">
        <v>265</v>
      </c>
      <c r="DN130" s="170" t="s">
        <v>1265</v>
      </c>
      <c r="DO130" s="191" t="s">
        <v>667</v>
      </c>
      <c r="DP130" s="170">
        <v>0</v>
      </c>
      <c r="DQ130" s="170">
        <v>11270</v>
      </c>
      <c r="DR130" s="170"/>
      <c r="DS130" s="170">
        <v>500</v>
      </c>
      <c r="DT130" s="170">
        <v>0</v>
      </c>
      <c r="DU130" s="170">
        <v>1000</v>
      </c>
      <c r="DV130" s="170">
        <v>0</v>
      </c>
      <c r="DW130" s="170"/>
      <c r="DX130" s="170"/>
      <c r="DY130" s="170"/>
      <c r="DZ130" s="200">
        <v>11270</v>
      </c>
    </row>
    <row r="131" spans="111:130" x14ac:dyDescent="0.25">
      <c r="DG131" s="96"/>
      <c r="DI131" s="179"/>
      <c r="DJ131" s="55"/>
      <c r="DK131" s="227">
        <v>1</v>
      </c>
      <c r="DL131" s="55" t="s">
        <v>1437</v>
      </c>
      <c r="DM131" s="55" t="s">
        <v>265</v>
      </c>
      <c r="DN131" s="55" t="s">
        <v>1265</v>
      </c>
      <c r="DO131" s="55"/>
      <c r="DP131" s="55">
        <v>0</v>
      </c>
      <c r="DQ131" s="55">
        <v>10653</v>
      </c>
      <c r="DR131" s="55"/>
      <c r="DS131" s="55">
        <v>500</v>
      </c>
      <c r="DT131" s="55">
        <v>0</v>
      </c>
      <c r="DU131" s="55">
        <v>1000</v>
      </c>
      <c r="DV131" s="55">
        <v>0</v>
      </c>
      <c r="DW131" s="55"/>
      <c r="DX131" s="55"/>
      <c r="DY131" s="55"/>
      <c r="DZ131" s="199">
        <v>10653</v>
      </c>
    </row>
    <row r="132" spans="111:130" x14ac:dyDescent="0.25">
      <c r="DG132" s="96"/>
      <c r="DI132" s="178"/>
      <c r="DJ132" s="170"/>
      <c r="DK132" s="170">
        <v>1</v>
      </c>
      <c r="DL132" s="170" t="s">
        <v>1438</v>
      </c>
      <c r="DM132" s="170" t="s">
        <v>265</v>
      </c>
      <c r="DN132" s="170" t="s">
        <v>1265</v>
      </c>
      <c r="DO132" s="191" t="s">
        <v>667</v>
      </c>
      <c r="DP132" s="170">
        <v>0</v>
      </c>
      <c r="DQ132" s="170">
        <v>15017</v>
      </c>
      <c r="DR132" s="170"/>
      <c r="DS132" s="170">
        <v>500</v>
      </c>
      <c r="DT132" s="170">
        <v>0</v>
      </c>
      <c r="DU132" s="170">
        <v>1000</v>
      </c>
      <c r="DV132" s="170">
        <v>0</v>
      </c>
      <c r="DW132" s="170"/>
      <c r="DX132" s="170"/>
      <c r="DY132" s="170"/>
      <c r="DZ132" s="200">
        <v>15017</v>
      </c>
    </row>
    <row r="133" spans="111:130" x14ac:dyDescent="0.25">
      <c r="DG133" s="96"/>
      <c r="DI133" s="179"/>
      <c r="DJ133" s="55"/>
      <c r="DK133" s="227">
        <v>1</v>
      </c>
      <c r="DL133" s="55" t="s">
        <v>1439</v>
      </c>
      <c r="DM133" s="55" t="s">
        <v>265</v>
      </c>
      <c r="DN133" s="55" t="s">
        <v>1265</v>
      </c>
      <c r="DO133" s="55"/>
      <c r="DP133" s="55">
        <v>0</v>
      </c>
      <c r="DQ133" s="55">
        <v>11636</v>
      </c>
      <c r="DR133" s="55"/>
      <c r="DS133" s="55">
        <v>500</v>
      </c>
      <c r="DT133" s="55">
        <v>0</v>
      </c>
      <c r="DU133" s="55">
        <v>1000</v>
      </c>
      <c r="DV133" s="55">
        <v>0</v>
      </c>
      <c r="DW133" s="55"/>
      <c r="DX133" s="55"/>
      <c r="DY133" s="55"/>
      <c r="DZ133" s="199">
        <v>11636</v>
      </c>
    </row>
    <row r="134" spans="111:130" x14ac:dyDescent="0.25">
      <c r="DG134" s="96"/>
      <c r="DI134" s="178"/>
      <c r="DJ134" s="170"/>
      <c r="DK134" s="170">
        <v>1</v>
      </c>
      <c r="DL134" s="170" t="s">
        <v>1440</v>
      </c>
      <c r="DM134" s="170" t="s">
        <v>265</v>
      </c>
      <c r="DN134" s="170" t="s">
        <v>1265</v>
      </c>
      <c r="DO134" s="191" t="s">
        <v>667</v>
      </c>
      <c r="DP134" s="170">
        <v>0</v>
      </c>
      <c r="DQ134" s="170">
        <v>10991</v>
      </c>
      <c r="DR134" s="170"/>
      <c r="DS134" s="170">
        <v>500</v>
      </c>
      <c r="DT134" s="170">
        <v>0</v>
      </c>
      <c r="DU134" s="170">
        <v>1000</v>
      </c>
      <c r="DV134" s="170">
        <v>0</v>
      </c>
      <c r="DW134" s="170"/>
      <c r="DX134" s="170"/>
      <c r="DY134" s="170"/>
      <c r="DZ134" s="200">
        <v>10991</v>
      </c>
    </row>
    <row r="135" spans="111:130" x14ac:dyDescent="0.25">
      <c r="DG135" s="96"/>
      <c r="DI135" s="179"/>
      <c r="DJ135" s="55"/>
      <c r="DK135" s="227">
        <v>1</v>
      </c>
      <c r="DL135" s="55" t="s">
        <v>1441</v>
      </c>
      <c r="DM135" s="55" t="s">
        <v>265</v>
      </c>
      <c r="DN135" s="55" t="s">
        <v>1265</v>
      </c>
      <c r="DO135" s="55"/>
      <c r="DP135" s="55">
        <v>0</v>
      </c>
      <c r="DQ135" s="55">
        <v>10574</v>
      </c>
      <c r="DR135" s="55"/>
      <c r="DS135" s="55">
        <v>500</v>
      </c>
      <c r="DT135" s="55">
        <v>0</v>
      </c>
      <c r="DU135" s="55">
        <v>1000</v>
      </c>
      <c r="DV135" s="55">
        <v>0</v>
      </c>
      <c r="DW135" s="55"/>
      <c r="DX135" s="55"/>
      <c r="DY135" s="55"/>
      <c r="DZ135" s="199">
        <v>10574</v>
      </c>
    </row>
    <row r="136" spans="111:130" x14ac:dyDescent="0.25">
      <c r="DG136" s="96"/>
      <c r="DI136" s="178"/>
      <c r="DJ136" s="170"/>
      <c r="DK136" s="170">
        <v>1</v>
      </c>
      <c r="DL136" s="170" t="s">
        <v>1442</v>
      </c>
      <c r="DM136" s="170" t="s">
        <v>265</v>
      </c>
      <c r="DN136" s="170" t="s">
        <v>1265</v>
      </c>
      <c r="DO136" s="191" t="s">
        <v>667</v>
      </c>
      <c r="DP136" s="170">
        <v>0</v>
      </c>
      <c r="DQ136" s="170">
        <v>9112</v>
      </c>
      <c r="DR136" s="170"/>
      <c r="DS136" s="170">
        <v>500</v>
      </c>
      <c r="DT136" s="170">
        <v>0</v>
      </c>
      <c r="DU136" s="170">
        <v>1000</v>
      </c>
      <c r="DV136" s="170">
        <v>0</v>
      </c>
      <c r="DW136" s="170"/>
      <c r="DX136" s="170"/>
      <c r="DY136" s="170"/>
      <c r="DZ136" s="200">
        <v>9112</v>
      </c>
    </row>
    <row r="137" spans="111:130" x14ac:dyDescent="0.25">
      <c r="DG137" s="96"/>
      <c r="DI137" s="179"/>
      <c r="DJ137" s="55"/>
      <c r="DK137" s="227">
        <v>1</v>
      </c>
      <c r="DL137" s="55" t="s">
        <v>1443</v>
      </c>
      <c r="DM137" s="55" t="s">
        <v>265</v>
      </c>
      <c r="DN137" s="55" t="s">
        <v>1265</v>
      </c>
      <c r="DO137" s="55"/>
      <c r="DP137" s="55">
        <v>0</v>
      </c>
      <c r="DQ137" s="55">
        <v>6731</v>
      </c>
      <c r="DR137" s="55"/>
      <c r="DS137" s="55">
        <v>500</v>
      </c>
      <c r="DT137" s="55">
        <v>0</v>
      </c>
      <c r="DU137" s="55">
        <v>1000</v>
      </c>
      <c r="DV137" s="55">
        <v>0</v>
      </c>
      <c r="DW137" s="55"/>
      <c r="DX137" s="55"/>
      <c r="DY137" s="55"/>
      <c r="DZ137" s="199">
        <v>6731</v>
      </c>
    </row>
    <row r="138" spans="111:130" x14ac:dyDescent="0.25">
      <c r="DG138" s="96"/>
      <c r="DI138" s="178"/>
      <c r="DJ138" s="170"/>
      <c r="DK138" s="170">
        <v>1</v>
      </c>
      <c r="DL138" s="170" t="s">
        <v>1444</v>
      </c>
      <c r="DM138" s="170" t="s">
        <v>265</v>
      </c>
      <c r="DN138" s="170" t="s">
        <v>1265</v>
      </c>
      <c r="DO138" s="191" t="s">
        <v>667</v>
      </c>
      <c r="DP138" s="170">
        <v>0</v>
      </c>
      <c r="DQ138" s="170">
        <v>5177</v>
      </c>
      <c r="DR138" s="170"/>
      <c r="DS138" s="170">
        <v>500</v>
      </c>
      <c r="DT138" s="170">
        <v>0</v>
      </c>
      <c r="DU138" s="170">
        <v>1000</v>
      </c>
      <c r="DV138" s="170">
        <v>0</v>
      </c>
      <c r="DW138" s="170"/>
      <c r="DX138" s="170"/>
      <c r="DY138" s="170"/>
      <c r="DZ138" s="200">
        <v>5177</v>
      </c>
    </row>
    <row r="139" spans="111:130" x14ac:dyDescent="0.25">
      <c r="DG139" s="96"/>
      <c r="DI139" s="179"/>
      <c r="DJ139" s="55"/>
      <c r="DK139" s="227">
        <v>1</v>
      </c>
      <c r="DL139" s="55" t="s">
        <v>1445</v>
      </c>
      <c r="DM139" s="55" t="s">
        <v>265</v>
      </c>
      <c r="DN139" s="55" t="s">
        <v>1265</v>
      </c>
      <c r="DO139" s="55"/>
      <c r="DP139" s="55">
        <v>0</v>
      </c>
      <c r="DQ139" s="55">
        <v>5070</v>
      </c>
      <c r="DR139" s="55"/>
      <c r="DS139" s="55">
        <v>500</v>
      </c>
      <c r="DT139" s="55">
        <v>0</v>
      </c>
      <c r="DU139" s="55">
        <v>1000</v>
      </c>
      <c r="DV139" s="55">
        <v>0</v>
      </c>
      <c r="DW139" s="55"/>
      <c r="DX139" s="55"/>
      <c r="DY139" s="55"/>
      <c r="DZ139" s="199">
        <v>5070</v>
      </c>
    </row>
    <row r="140" spans="111:130" x14ac:dyDescent="0.25">
      <c r="DG140" s="96"/>
      <c r="DI140" s="178"/>
      <c r="DJ140" s="170"/>
      <c r="DK140" s="170">
        <v>1</v>
      </c>
      <c r="DL140" s="170" t="s">
        <v>1446</v>
      </c>
      <c r="DM140" s="170" t="s">
        <v>265</v>
      </c>
      <c r="DN140" s="170" t="s">
        <v>1265</v>
      </c>
      <c r="DO140" s="191" t="s">
        <v>667</v>
      </c>
      <c r="DP140" s="170">
        <v>0</v>
      </c>
      <c r="DQ140" s="170">
        <v>1837</v>
      </c>
      <c r="DR140" s="170"/>
      <c r="DS140" s="170">
        <v>500</v>
      </c>
      <c r="DT140" s="170">
        <v>0</v>
      </c>
      <c r="DU140" s="170">
        <v>1000</v>
      </c>
      <c r="DV140" s="170">
        <v>0</v>
      </c>
      <c r="DW140" s="170"/>
      <c r="DX140" s="170"/>
      <c r="DY140" s="170"/>
      <c r="DZ140" s="200">
        <v>1837</v>
      </c>
    </row>
    <row r="141" spans="111:130" x14ac:dyDescent="0.25">
      <c r="DG141" s="96"/>
      <c r="DI141" s="179"/>
      <c r="DJ141" s="55"/>
      <c r="DK141" s="227">
        <v>1</v>
      </c>
      <c r="DL141" s="55" t="s">
        <v>1447</v>
      </c>
      <c r="DM141" s="55" t="s">
        <v>265</v>
      </c>
      <c r="DN141" s="55" t="s">
        <v>1265</v>
      </c>
      <c r="DO141" s="55"/>
      <c r="DP141" s="55">
        <v>0</v>
      </c>
      <c r="DQ141" s="55">
        <v>3663</v>
      </c>
      <c r="DR141" s="55"/>
      <c r="DS141" s="55">
        <v>500</v>
      </c>
      <c r="DT141" s="55">
        <v>0</v>
      </c>
      <c r="DU141" s="55">
        <v>1000</v>
      </c>
      <c r="DV141" s="55">
        <v>0</v>
      </c>
      <c r="DW141" s="55"/>
      <c r="DX141" s="55"/>
      <c r="DY141" s="55"/>
      <c r="DZ141" s="199">
        <v>3663</v>
      </c>
    </row>
    <row r="142" spans="111:130" x14ac:dyDescent="0.25">
      <c r="DG142" s="96"/>
      <c r="DI142" s="178"/>
      <c r="DJ142" s="170"/>
      <c r="DK142" s="170">
        <v>1</v>
      </c>
      <c r="DL142" s="170" t="s">
        <v>1448</v>
      </c>
      <c r="DM142" s="170" t="s">
        <v>265</v>
      </c>
      <c r="DN142" s="170" t="s">
        <v>1265</v>
      </c>
      <c r="DO142" s="191" t="s">
        <v>667</v>
      </c>
      <c r="DP142" s="170">
        <v>0</v>
      </c>
      <c r="DQ142" s="170">
        <v>1655</v>
      </c>
      <c r="DR142" s="170"/>
      <c r="DS142" s="170">
        <v>500</v>
      </c>
      <c r="DT142" s="170">
        <v>0</v>
      </c>
      <c r="DU142" s="170">
        <v>1000</v>
      </c>
      <c r="DV142" s="170">
        <v>0</v>
      </c>
      <c r="DW142" s="170"/>
      <c r="DX142" s="170"/>
      <c r="DY142" s="170"/>
      <c r="DZ142" s="200">
        <v>1655</v>
      </c>
    </row>
    <row r="143" spans="111:130" x14ac:dyDescent="0.25">
      <c r="DG143" s="96"/>
      <c r="DI143" s="179"/>
      <c r="DJ143" s="55"/>
      <c r="DK143" s="227">
        <v>1</v>
      </c>
      <c r="DL143" s="55" t="s">
        <v>1449</v>
      </c>
      <c r="DM143" s="55" t="s">
        <v>265</v>
      </c>
      <c r="DN143" s="55" t="s">
        <v>1265</v>
      </c>
      <c r="DO143" s="55"/>
      <c r="DP143" s="55">
        <v>0</v>
      </c>
      <c r="DQ143" s="55">
        <v>9059</v>
      </c>
      <c r="DR143" s="55"/>
      <c r="DS143" s="55">
        <v>500</v>
      </c>
      <c r="DT143" s="55">
        <v>0</v>
      </c>
      <c r="DU143" s="55">
        <v>1000</v>
      </c>
      <c r="DV143" s="55">
        <v>0</v>
      </c>
      <c r="DW143" s="55"/>
      <c r="DX143" s="55"/>
      <c r="DY143" s="55"/>
      <c r="DZ143" s="199">
        <v>9059</v>
      </c>
    </row>
    <row r="144" spans="111:130" x14ac:dyDescent="0.25">
      <c r="DG144" s="96"/>
      <c r="DI144" s="178"/>
      <c r="DJ144" s="170"/>
      <c r="DK144" s="170">
        <v>1</v>
      </c>
      <c r="DL144" s="170" t="s">
        <v>1450</v>
      </c>
      <c r="DM144" s="170" t="s">
        <v>265</v>
      </c>
      <c r="DN144" s="170" t="s">
        <v>1265</v>
      </c>
      <c r="DO144" s="191" t="s">
        <v>667</v>
      </c>
      <c r="DP144" s="170">
        <v>0</v>
      </c>
      <c r="DQ144" s="170">
        <v>12316</v>
      </c>
      <c r="DR144" s="170"/>
      <c r="DS144" s="170">
        <v>500</v>
      </c>
      <c r="DT144" s="170">
        <v>0</v>
      </c>
      <c r="DU144" s="170">
        <v>1000</v>
      </c>
      <c r="DV144" s="170">
        <v>0</v>
      </c>
      <c r="DW144" s="170"/>
      <c r="DX144" s="170"/>
      <c r="DY144" s="170"/>
      <c r="DZ144" s="200">
        <v>12316</v>
      </c>
    </row>
    <row r="145" spans="111:130" x14ac:dyDescent="0.25">
      <c r="DG145" s="96"/>
      <c r="DI145" s="179"/>
      <c r="DJ145" s="55"/>
      <c r="DK145" s="227">
        <v>1</v>
      </c>
      <c r="DL145" s="55" t="s">
        <v>1451</v>
      </c>
      <c r="DM145" s="55" t="s">
        <v>265</v>
      </c>
      <c r="DN145" s="55" t="s">
        <v>1265</v>
      </c>
      <c r="DO145" s="55"/>
      <c r="DP145" s="55">
        <v>0</v>
      </c>
      <c r="DQ145" s="55">
        <v>10111</v>
      </c>
      <c r="DR145" s="55"/>
      <c r="DS145" s="55">
        <v>500</v>
      </c>
      <c r="DT145" s="55">
        <v>0</v>
      </c>
      <c r="DU145" s="55">
        <v>1000</v>
      </c>
      <c r="DV145" s="55">
        <v>0</v>
      </c>
      <c r="DW145" s="55"/>
      <c r="DX145" s="55"/>
      <c r="DY145" s="55"/>
      <c r="DZ145" s="199">
        <v>10111</v>
      </c>
    </row>
    <row r="146" spans="111:130" x14ac:dyDescent="0.25">
      <c r="DG146" s="96"/>
      <c r="DI146" s="178"/>
      <c r="DJ146" s="170"/>
      <c r="DK146" s="170">
        <v>1</v>
      </c>
      <c r="DL146" s="170" t="s">
        <v>1452</v>
      </c>
      <c r="DM146" s="170" t="s">
        <v>265</v>
      </c>
      <c r="DN146" s="170" t="s">
        <v>1265</v>
      </c>
      <c r="DO146" s="191" t="s">
        <v>667</v>
      </c>
      <c r="DP146" s="170">
        <v>0</v>
      </c>
      <c r="DQ146" s="170">
        <v>13303</v>
      </c>
      <c r="DR146" s="170"/>
      <c r="DS146" s="170">
        <v>500</v>
      </c>
      <c r="DT146" s="170">
        <v>0</v>
      </c>
      <c r="DU146" s="170">
        <v>1000</v>
      </c>
      <c r="DV146" s="170">
        <v>0</v>
      </c>
      <c r="DW146" s="170"/>
      <c r="DX146" s="170"/>
      <c r="DY146" s="170"/>
      <c r="DZ146" s="200">
        <v>13303</v>
      </c>
    </row>
    <row r="147" spans="111:130" x14ac:dyDescent="0.25">
      <c r="DG147" s="96"/>
      <c r="DI147" s="179"/>
      <c r="DJ147" s="55"/>
      <c r="DK147" s="227">
        <v>1</v>
      </c>
      <c r="DL147" s="55" t="s">
        <v>1453</v>
      </c>
      <c r="DM147" s="55" t="s">
        <v>265</v>
      </c>
      <c r="DN147" s="55" t="s">
        <v>1265</v>
      </c>
      <c r="DO147" s="55"/>
      <c r="DP147" s="55">
        <v>0</v>
      </c>
      <c r="DQ147" s="55">
        <v>10777</v>
      </c>
      <c r="DR147" s="55"/>
      <c r="DS147" s="55">
        <v>500</v>
      </c>
      <c r="DT147" s="55">
        <v>0</v>
      </c>
      <c r="DU147" s="55">
        <v>1000</v>
      </c>
      <c r="DV147" s="55">
        <v>0</v>
      </c>
      <c r="DW147" s="55"/>
      <c r="DX147" s="55"/>
      <c r="DY147" s="55"/>
      <c r="DZ147" s="199">
        <v>10777</v>
      </c>
    </row>
    <row r="148" spans="111:130" x14ac:dyDescent="0.25">
      <c r="DG148" s="96"/>
      <c r="DI148" s="178"/>
      <c r="DJ148" s="170"/>
      <c r="DK148" s="170">
        <v>1</v>
      </c>
      <c r="DL148" s="170" t="s">
        <v>1454</v>
      </c>
      <c r="DM148" s="170" t="s">
        <v>265</v>
      </c>
      <c r="DN148" s="170" t="s">
        <v>1265</v>
      </c>
      <c r="DO148" s="191" t="s">
        <v>667</v>
      </c>
      <c r="DP148" s="170">
        <v>0</v>
      </c>
      <c r="DQ148" s="170">
        <v>10602</v>
      </c>
      <c r="DR148" s="170"/>
      <c r="DS148" s="170">
        <v>500</v>
      </c>
      <c r="DT148" s="170">
        <v>0</v>
      </c>
      <c r="DU148" s="170">
        <v>1000</v>
      </c>
      <c r="DV148" s="170">
        <v>0</v>
      </c>
      <c r="DW148" s="170"/>
      <c r="DX148" s="170"/>
      <c r="DY148" s="170"/>
      <c r="DZ148" s="200">
        <v>10602</v>
      </c>
    </row>
    <row r="149" spans="111:130" x14ac:dyDescent="0.25">
      <c r="DG149" s="96"/>
      <c r="DI149" s="179"/>
      <c r="DJ149" s="55"/>
      <c r="DK149" s="227">
        <v>1</v>
      </c>
      <c r="DL149" s="55" t="s">
        <v>1455</v>
      </c>
      <c r="DM149" s="55" t="s">
        <v>265</v>
      </c>
      <c r="DN149" s="55" t="s">
        <v>1265</v>
      </c>
      <c r="DO149" s="55"/>
      <c r="DP149" s="55">
        <v>0</v>
      </c>
      <c r="DQ149" s="55">
        <v>10143</v>
      </c>
      <c r="DR149" s="55"/>
      <c r="DS149" s="55">
        <v>500</v>
      </c>
      <c r="DT149" s="55">
        <v>0</v>
      </c>
      <c r="DU149" s="55">
        <v>1000</v>
      </c>
      <c r="DV149" s="55">
        <v>0</v>
      </c>
      <c r="DW149" s="55"/>
      <c r="DX149" s="55"/>
      <c r="DY149" s="55"/>
      <c r="DZ149" s="199">
        <v>10143</v>
      </c>
    </row>
    <row r="150" spans="111:130" x14ac:dyDescent="0.25">
      <c r="DG150" s="96"/>
      <c r="DI150" s="178"/>
      <c r="DJ150" s="170"/>
      <c r="DK150" s="170">
        <v>1</v>
      </c>
      <c r="DL150" s="170" t="s">
        <v>1456</v>
      </c>
      <c r="DM150" s="170" t="s">
        <v>265</v>
      </c>
      <c r="DN150" s="170" t="s">
        <v>1265</v>
      </c>
      <c r="DO150" s="191" t="s">
        <v>667</v>
      </c>
      <c r="DP150" s="170">
        <v>0</v>
      </c>
      <c r="DQ150" s="170">
        <v>8921</v>
      </c>
      <c r="DR150" s="170"/>
      <c r="DS150" s="170">
        <v>500</v>
      </c>
      <c r="DT150" s="170">
        <v>0</v>
      </c>
      <c r="DU150" s="170">
        <v>1000</v>
      </c>
      <c r="DV150" s="170">
        <v>0</v>
      </c>
      <c r="DW150" s="170"/>
      <c r="DX150" s="170"/>
      <c r="DY150" s="170"/>
      <c r="DZ150" s="200">
        <v>8921</v>
      </c>
    </row>
    <row r="151" spans="111:130" x14ac:dyDescent="0.25">
      <c r="DG151" s="96"/>
      <c r="DI151" s="179"/>
      <c r="DJ151" s="55"/>
      <c r="DK151" s="227">
        <v>1</v>
      </c>
      <c r="DL151" s="55" t="s">
        <v>1457</v>
      </c>
      <c r="DM151" s="55" t="s">
        <v>265</v>
      </c>
      <c r="DN151" s="55" t="s">
        <v>1265</v>
      </c>
      <c r="DO151" s="55"/>
      <c r="DP151" s="55">
        <v>0</v>
      </c>
      <c r="DQ151" s="55">
        <v>11045</v>
      </c>
      <c r="DR151" s="55"/>
      <c r="DS151" s="55">
        <v>500</v>
      </c>
      <c r="DT151" s="55">
        <v>0</v>
      </c>
      <c r="DU151" s="55">
        <v>1000</v>
      </c>
      <c r="DV151" s="55">
        <v>0</v>
      </c>
      <c r="DW151" s="55"/>
      <c r="DX151" s="55"/>
      <c r="DY151" s="55"/>
      <c r="DZ151" s="199">
        <v>11045</v>
      </c>
    </row>
    <row r="152" spans="111:130" x14ac:dyDescent="0.25">
      <c r="DG152" s="96"/>
      <c r="DI152" s="178"/>
      <c r="DJ152" s="170"/>
      <c r="DK152" s="170">
        <v>1</v>
      </c>
      <c r="DL152" s="170" t="s">
        <v>1458</v>
      </c>
      <c r="DM152" s="170" t="s">
        <v>265</v>
      </c>
      <c r="DN152" s="170" t="s">
        <v>1265</v>
      </c>
      <c r="DO152" s="191" t="s">
        <v>667</v>
      </c>
      <c r="DP152" s="170">
        <v>0</v>
      </c>
      <c r="DQ152" s="170">
        <v>9057</v>
      </c>
      <c r="DR152" s="170"/>
      <c r="DS152" s="170">
        <v>500</v>
      </c>
      <c r="DT152" s="170">
        <v>0</v>
      </c>
      <c r="DU152" s="170">
        <v>1000</v>
      </c>
      <c r="DV152" s="170">
        <v>0</v>
      </c>
      <c r="DW152" s="170"/>
      <c r="DX152" s="170"/>
      <c r="DY152" s="170"/>
      <c r="DZ152" s="200">
        <v>9057</v>
      </c>
    </row>
    <row r="153" spans="111:130" x14ac:dyDescent="0.25">
      <c r="DG153" s="96"/>
      <c r="DI153" s="179"/>
      <c r="DJ153" s="55"/>
      <c r="DK153" s="227">
        <v>1</v>
      </c>
      <c r="DL153" s="55" t="s">
        <v>1459</v>
      </c>
      <c r="DM153" s="55" t="s">
        <v>265</v>
      </c>
      <c r="DN153" s="55" t="s">
        <v>1265</v>
      </c>
      <c r="DO153" s="55"/>
      <c r="DP153" s="55">
        <v>0</v>
      </c>
      <c r="DQ153" s="55">
        <v>6513</v>
      </c>
      <c r="DR153" s="55"/>
      <c r="DS153" s="55">
        <v>500</v>
      </c>
      <c r="DT153" s="55">
        <v>0</v>
      </c>
      <c r="DU153" s="55">
        <v>1000</v>
      </c>
      <c r="DV153" s="55">
        <v>0</v>
      </c>
      <c r="DW153" s="55"/>
      <c r="DX153" s="55"/>
      <c r="DY153" s="55"/>
      <c r="DZ153" s="199">
        <v>6513</v>
      </c>
    </row>
    <row r="154" spans="111:130" x14ac:dyDescent="0.25">
      <c r="DG154" s="96"/>
      <c r="DI154" s="178"/>
      <c r="DJ154" s="170"/>
      <c r="DK154" s="170">
        <v>1</v>
      </c>
      <c r="DL154" s="170" t="s">
        <v>1460</v>
      </c>
      <c r="DM154" s="170" t="s">
        <v>265</v>
      </c>
      <c r="DN154" s="170" t="s">
        <v>1265</v>
      </c>
      <c r="DO154" s="191" t="s">
        <v>667</v>
      </c>
      <c r="DP154" s="170">
        <v>0</v>
      </c>
      <c r="DQ154" s="170">
        <v>5940</v>
      </c>
      <c r="DR154" s="170"/>
      <c r="DS154" s="170">
        <v>500</v>
      </c>
      <c r="DT154" s="170">
        <v>0</v>
      </c>
      <c r="DU154" s="170">
        <v>1000</v>
      </c>
      <c r="DV154" s="170">
        <v>0</v>
      </c>
      <c r="DW154" s="170"/>
      <c r="DX154" s="170"/>
      <c r="DY154" s="170"/>
      <c r="DZ154" s="200">
        <v>5940</v>
      </c>
    </row>
    <row r="155" spans="111:130" x14ac:dyDescent="0.25">
      <c r="DG155" s="96"/>
      <c r="DI155" s="179"/>
      <c r="DJ155" s="55"/>
      <c r="DK155" s="227">
        <v>1</v>
      </c>
      <c r="DL155" s="55" t="s">
        <v>1461</v>
      </c>
      <c r="DM155" s="55" t="s">
        <v>265</v>
      </c>
      <c r="DN155" s="55" t="s">
        <v>1265</v>
      </c>
      <c r="DO155" s="55"/>
      <c r="DP155" s="55">
        <v>0</v>
      </c>
      <c r="DQ155" s="55">
        <v>2506</v>
      </c>
      <c r="DR155" s="55"/>
      <c r="DS155" s="55">
        <v>500</v>
      </c>
      <c r="DT155" s="55">
        <v>0</v>
      </c>
      <c r="DU155" s="55">
        <v>1000</v>
      </c>
      <c r="DV155" s="55">
        <v>0</v>
      </c>
      <c r="DW155" s="55"/>
      <c r="DX155" s="55"/>
      <c r="DY155" s="55"/>
      <c r="DZ155" s="199">
        <v>2506</v>
      </c>
    </row>
    <row r="156" spans="111:130" x14ac:dyDescent="0.25">
      <c r="DG156" s="96"/>
      <c r="DI156" s="178"/>
      <c r="DJ156" s="170"/>
      <c r="DK156" s="170">
        <v>1</v>
      </c>
      <c r="DL156" s="170" t="s">
        <v>1462</v>
      </c>
      <c r="DM156" s="170" t="s">
        <v>265</v>
      </c>
      <c r="DN156" s="170" t="s">
        <v>1265</v>
      </c>
      <c r="DO156" s="191" t="s">
        <v>667</v>
      </c>
      <c r="DP156" s="170">
        <v>0</v>
      </c>
      <c r="DQ156" s="170">
        <v>3540</v>
      </c>
      <c r="DR156" s="170"/>
      <c r="DS156" s="170">
        <v>500</v>
      </c>
      <c r="DT156" s="170">
        <v>0</v>
      </c>
      <c r="DU156" s="170">
        <v>1000</v>
      </c>
      <c r="DV156" s="170">
        <v>0</v>
      </c>
      <c r="DW156" s="170"/>
      <c r="DX156" s="170"/>
      <c r="DY156" s="170"/>
      <c r="DZ156" s="200">
        <v>3540</v>
      </c>
    </row>
    <row r="157" spans="111:130" x14ac:dyDescent="0.25">
      <c r="DG157" s="96"/>
      <c r="DI157" s="179"/>
      <c r="DJ157" s="55"/>
      <c r="DK157" s="227">
        <v>1</v>
      </c>
      <c r="DL157" s="55" t="s">
        <v>1463</v>
      </c>
      <c r="DM157" s="55" t="s">
        <v>265</v>
      </c>
      <c r="DN157" s="55" t="s">
        <v>1265</v>
      </c>
      <c r="DO157" s="55"/>
      <c r="DP157" s="55">
        <v>0</v>
      </c>
      <c r="DQ157" s="55">
        <v>8963</v>
      </c>
      <c r="DR157" s="55"/>
      <c r="DS157" s="55">
        <v>500</v>
      </c>
      <c r="DT157" s="55">
        <v>0</v>
      </c>
      <c r="DU157" s="55">
        <v>1000</v>
      </c>
      <c r="DV157" s="55">
        <v>0</v>
      </c>
      <c r="DW157" s="55"/>
      <c r="DX157" s="55"/>
      <c r="DY157" s="55"/>
      <c r="DZ157" s="199">
        <v>8963</v>
      </c>
    </row>
    <row r="158" spans="111:130" x14ac:dyDescent="0.25">
      <c r="DG158" s="96"/>
      <c r="DI158" s="178"/>
      <c r="DJ158" s="170"/>
      <c r="DK158" s="170">
        <v>1</v>
      </c>
      <c r="DL158" s="170" t="s">
        <v>1464</v>
      </c>
      <c r="DM158" s="170" t="s">
        <v>265</v>
      </c>
      <c r="DN158" s="170" t="s">
        <v>1265</v>
      </c>
      <c r="DO158" s="191" t="s">
        <v>667</v>
      </c>
      <c r="DP158" s="170">
        <v>0</v>
      </c>
      <c r="DQ158" s="170">
        <v>9927</v>
      </c>
      <c r="DR158" s="170"/>
      <c r="DS158" s="170">
        <v>500</v>
      </c>
      <c r="DT158" s="170">
        <v>0</v>
      </c>
      <c r="DU158" s="170">
        <v>1000</v>
      </c>
      <c r="DV158" s="170">
        <v>0</v>
      </c>
      <c r="DW158" s="170"/>
      <c r="DX158" s="170"/>
      <c r="DY158" s="170"/>
      <c r="DZ158" s="200">
        <v>9927</v>
      </c>
    </row>
    <row r="159" spans="111:130" x14ac:dyDescent="0.25">
      <c r="DG159" s="96"/>
      <c r="DI159" s="179"/>
      <c r="DJ159" s="55"/>
      <c r="DK159" s="227">
        <v>1</v>
      </c>
      <c r="DL159" s="55" t="s">
        <v>1465</v>
      </c>
      <c r="DM159" s="55" t="s">
        <v>265</v>
      </c>
      <c r="DN159" s="55" t="s">
        <v>1265</v>
      </c>
      <c r="DO159" s="55"/>
      <c r="DP159" s="55">
        <v>0</v>
      </c>
      <c r="DQ159" s="55">
        <v>11378</v>
      </c>
      <c r="DR159" s="55"/>
      <c r="DS159" s="55">
        <v>500</v>
      </c>
      <c r="DT159" s="55">
        <v>0</v>
      </c>
      <c r="DU159" s="55">
        <v>1000</v>
      </c>
      <c r="DV159" s="55">
        <v>0</v>
      </c>
      <c r="DW159" s="55"/>
      <c r="DX159" s="55"/>
      <c r="DY159" s="55"/>
      <c r="DZ159" s="199">
        <v>11378</v>
      </c>
    </row>
    <row r="160" spans="111:130" x14ac:dyDescent="0.25">
      <c r="DG160" s="96"/>
      <c r="DI160" s="178"/>
      <c r="DJ160" s="170"/>
      <c r="DK160" s="170">
        <v>1</v>
      </c>
      <c r="DL160" s="170" t="s">
        <v>1466</v>
      </c>
      <c r="DM160" s="170" t="s">
        <v>265</v>
      </c>
      <c r="DN160" s="170" t="s">
        <v>1265</v>
      </c>
      <c r="DO160" s="191" t="s">
        <v>667</v>
      </c>
      <c r="DP160" s="170">
        <v>0</v>
      </c>
      <c r="DQ160" s="170">
        <v>9490</v>
      </c>
      <c r="DR160" s="170"/>
      <c r="DS160" s="170">
        <v>500</v>
      </c>
      <c r="DT160" s="170">
        <v>0</v>
      </c>
      <c r="DU160" s="170">
        <v>1000</v>
      </c>
      <c r="DV160" s="170">
        <v>0</v>
      </c>
      <c r="DW160" s="170"/>
      <c r="DX160" s="170"/>
      <c r="DY160" s="170"/>
      <c r="DZ160" s="200">
        <v>9490</v>
      </c>
    </row>
    <row r="161" spans="111:130" x14ac:dyDescent="0.25">
      <c r="DG161" s="96"/>
      <c r="DI161" s="179"/>
      <c r="DJ161" s="55"/>
      <c r="DK161" s="227">
        <v>1</v>
      </c>
      <c r="DL161" s="55" t="s">
        <v>1467</v>
      </c>
      <c r="DM161" s="55" t="s">
        <v>265</v>
      </c>
      <c r="DN161" s="55" t="s">
        <v>1265</v>
      </c>
      <c r="DO161" s="55"/>
      <c r="DP161" s="55">
        <v>0</v>
      </c>
      <c r="DQ161" s="55">
        <v>7809</v>
      </c>
      <c r="DR161" s="55"/>
      <c r="DS161" s="55">
        <v>500</v>
      </c>
      <c r="DT161" s="55">
        <v>0</v>
      </c>
      <c r="DU161" s="55">
        <v>1000</v>
      </c>
      <c r="DV161" s="55">
        <v>0</v>
      </c>
      <c r="DW161" s="55"/>
      <c r="DX161" s="55"/>
      <c r="DY161" s="55"/>
      <c r="DZ161" s="199">
        <v>7809</v>
      </c>
    </row>
    <row r="162" spans="111:130" x14ac:dyDescent="0.25">
      <c r="DG162" s="96"/>
      <c r="DI162" s="178"/>
      <c r="DJ162" s="170"/>
      <c r="DK162" s="170">
        <v>1</v>
      </c>
      <c r="DL162" s="170" t="s">
        <v>1468</v>
      </c>
      <c r="DM162" s="170" t="s">
        <v>265</v>
      </c>
      <c r="DN162" s="170" t="s">
        <v>1265</v>
      </c>
      <c r="DO162" s="191" t="s">
        <v>667</v>
      </c>
      <c r="DP162" s="170">
        <v>0</v>
      </c>
      <c r="DQ162" s="170">
        <v>2978</v>
      </c>
      <c r="DR162" s="170"/>
      <c r="DS162" s="170">
        <v>500</v>
      </c>
      <c r="DT162" s="170">
        <v>0</v>
      </c>
      <c r="DU162" s="170">
        <v>1000</v>
      </c>
      <c r="DV162" s="170">
        <v>0</v>
      </c>
      <c r="DW162" s="170"/>
      <c r="DX162" s="170"/>
      <c r="DY162" s="170"/>
      <c r="DZ162" s="200">
        <v>2978</v>
      </c>
    </row>
    <row r="163" spans="111:130" x14ac:dyDescent="0.25">
      <c r="DG163" s="96"/>
      <c r="DI163" s="179"/>
      <c r="DJ163" s="55"/>
      <c r="DK163" s="227">
        <v>1</v>
      </c>
      <c r="DL163" s="55" t="s">
        <v>1469</v>
      </c>
      <c r="DM163" s="55" t="s">
        <v>265</v>
      </c>
      <c r="DN163" s="55" t="s">
        <v>1265</v>
      </c>
      <c r="DO163" s="55"/>
      <c r="DP163" s="55">
        <v>0</v>
      </c>
      <c r="DQ163" s="55">
        <v>1679</v>
      </c>
      <c r="DR163" s="55"/>
      <c r="DS163" s="55">
        <v>500</v>
      </c>
      <c r="DT163" s="55">
        <v>0</v>
      </c>
      <c r="DU163" s="55">
        <v>1000</v>
      </c>
      <c r="DV163" s="55">
        <v>0</v>
      </c>
      <c r="DW163" s="55"/>
      <c r="DX163" s="55"/>
      <c r="DY163" s="55"/>
      <c r="DZ163" s="199">
        <v>1679</v>
      </c>
    </row>
    <row r="164" spans="111:130" x14ac:dyDescent="0.25">
      <c r="DG164" s="96"/>
      <c r="DI164" s="178"/>
      <c r="DJ164" s="170"/>
      <c r="DK164" s="170">
        <v>1</v>
      </c>
      <c r="DL164" s="170" t="s">
        <v>1470</v>
      </c>
      <c r="DM164" s="170" t="s">
        <v>265</v>
      </c>
      <c r="DN164" s="170" t="s">
        <v>1265</v>
      </c>
      <c r="DO164" s="191" t="s">
        <v>667</v>
      </c>
      <c r="DP164" s="170">
        <v>0</v>
      </c>
      <c r="DQ164" s="170">
        <v>9563</v>
      </c>
      <c r="DR164" s="170"/>
      <c r="DS164" s="170">
        <v>500</v>
      </c>
      <c r="DT164" s="170">
        <v>0</v>
      </c>
      <c r="DU164" s="170">
        <v>1000</v>
      </c>
      <c r="DV164" s="170">
        <v>0</v>
      </c>
      <c r="DW164" s="170"/>
      <c r="DX164" s="170"/>
      <c r="DY164" s="170"/>
      <c r="DZ164" s="200">
        <v>9563</v>
      </c>
    </row>
    <row r="165" spans="111:130" x14ac:dyDescent="0.25">
      <c r="DG165" s="96"/>
      <c r="DI165" s="179"/>
      <c r="DJ165" s="55"/>
      <c r="DK165" s="227">
        <v>1</v>
      </c>
      <c r="DL165" s="55" t="s">
        <v>1471</v>
      </c>
      <c r="DM165" s="55" t="s">
        <v>265</v>
      </c>
      <c r="DN165" s="55" t="s">
        <v>1265</v>
      </c>
      <c r="DO165" s="55"/>
      <c r="DP165" s="55">
        <v>0</v>
      </c>
      <c r="DQ165" s="55">
        <v>12949</v>
      </c>
      <c r="DR165" s="55"/>
      <c r="DS165" s="55">
        <v>500</v>
      </c>
      <c r="DT165" s="55">
        <v>0</v>
      </c>
      <c r="DU165" s="55">
        <v>1000</v>
      </c>
      <c r="DV165" s="55">
        <v>0</v>
      </c>
      <c r="DW165" s="55"/>
      <c r="DX165" s="55"/>
      <c r="DY165" s="55"/>
      <c r="DZ165" s="199">
        <v>12949</v>
      </c>
    </row>
    <row r="166" spans="111:130" x14ac:dyDescent="0.25">
      <c r="DG166" s="96"/>
      <c r="DI166" s="178"/>
      <c r="DJ166" s="170"/>
      <c r="DK166" s="170">
        <v>1</v>
      </c>
      <c r="DL166" s="170" t="s">
        <v>1472</v>
      </c>
      <c r="DM166" s="170" t="s">
        <v>265</v>
      </c>
      <c r="DN166" s="170" t="s">
        <v>1265</v>
      </c>
      <c r="DO166" s="191" t="s">
        <v>667</v>
      </c>
      <c r="DP166" s="170">
        <v>0</v>
      </c>
      <c r="DQ166" s="170">
        <v>10130</v>
      </c>
      <c r="DR166" s="170"/>
      <c r="DS166" s="170">
        <v>500</v>
      </c>
      <c r="DT166" s="170">
        <v>0</v>
      </c>
      <c r="DU166" s="170">
        <v>1000</v>
      </c>
      <c r="DV166" s="170">
        <v>0</v>
      </c>
      <c r="DW166" s="170"/>
      <c r="DX166" s="170"/>
      <c r="DY166" s="170"/>
      <c r="DZ166" s="200">
        <v>10130</v>
      </c>
    </row>
    <row r="167" spans="111:130" x14ac:dyDescent="0.25">
      <c r="DG167" s="96"/>
      <c r="DI167" s="179"/>
      <c r="DJ167" s="55"/>
      <c r="DK167" s="227">
        <v>1</v>
      </c>
      <c r="DL167" s="55" t="s">
        <v>1473</v>
      </c>
      <c r="DM167" s="55" t="s">
        <v>265</v>
      </c>
      <c r="DN167" s="55" t="s">
        <v>1265</v>
      </c>
      <c r="DO167" s="55"/>
      <c r="DP167" s="55">
        <v>0</v>
      </c>
      <c r="DQ167" s="55">
        <v>13293</v>
      </c>
      <c r="DR167" s="55"/>
      <c r="DS167" s="55">
        <v>500</v>
      </c>
      <c r="DT167" s="55">
        <v>0</v>
      </c>
      <c r="DU167" s="55">
        <v>1000</v>
      </c>
      <c r="DV167" s="55">
        <v>0</v>
      </c>
      <c r="DW167" s="55"/>
      <c r="DX167" s="55"/>
      <c r="DY167" s="55"/>
      <c r="DZ167" s="199">
        <v>13293</v>
      </c>
    </row>
    <row r="168" spans="111:130" x14ac:dyDescent="0.25">
      <c r="DG168" s="96"/>
      <c r="DI168" s="178"/>
      <c r="DJ168" s="170"/>
      <c r="DK168" s="170">
        <v>1</v>
      </c>
      <c r="DL168" s="170" t="s">
        <v>1474</v>
      </c>
      <c r="DM168" s="170" t="s">
        <v>265</v>
      </c>
      <c r="DN168" s="170" t="s">
        <v>1265</v>
      </c>
      <c r="DO168" s="191" t="s">
        <v>667</v>
      </c>
      <c r="DP168" s="170">
        <v>0</v>
      </c>
      <c r="DQ168" s="170">
        <v>15648</v>
      </c>
      <c r="DR168" s="170"/>
      <c r="DS168" s="170">
        <v>500</v>
      </c>
      <c r="DT168" s="170">
        <v>0</v>
      </c>
      <c r="DU168" s="170">
        <v>1000</v>
      </c>
      <c r="DV168" s="170">
        <v>0</v>
      </c>
      <c r="DW168" s="170"/>
      <c r="DX168" s="170"/>
      <c r="DY168" s="170"/>
      <c r="DZ168" s="200">
        <v>15648</v>
      </c>
    </row>
    <row r="169" spans="111:130" x14ac:dyDescent="0.25">
      <c r="DG169" s="96"/>
      <c r="DI169" s="179"/>
      <c r="DJ169" s="55"/>
      <c r="DK169" s="227">
        <v>1</v>
      </c>
      <c r="DL169" s="55" t="s">
        <v>1475</v>
      </c>
      <c r="DM169" s="55" t="s">
        <v>265</v>
      </c>
      <c r="DN169" s="55" t="s">
        <v>1265</v>
      </c>
      <c r="DO169" s="55"/>
      <c r="DP169" s="55">
        <v>0</v>
      </c>
      <c r="DQ169" s="55">
        <v>12878</v>
      </c>
      <c r="DR169" s="55"/>
      <c r="DS169" s="55">
        <v>500</v>
      </c>
      <c r="DT169" s="55">
        <v>0</v>
      </c>
      <c r="DU169" s="55">
        <v>1000</v>
      </c>
      <c r="DV169" s="55">
        <v>0</v>
      </c>
      <c r="DW169" s="55"/>
      <c r="DX169" s="55"/>
      <c r="DY169" s="55"/>
      <c r="DZ169" s="199">
        <v>12878</v>
      </c>
    </row>
    <row r="170" spans="111:130" x14ac:dyDescent="0.25">
      <c r="DG170" s="96"/>
      <c r="DI170" s="178"/>
      <c r="DJ170" s="170"/>
      <c r="DK170" s="170">
        <v>1</v>
      </c>
      <c r="DL170" s="170" t="s">
        <v>1476</v>
      </c>
      <c r="DM170" s="170" t="s">
        <v>265</v>
      </c>
      <c r="DN170" s="170" t="s">
        <v>1265</v>
      </c>
      <c r="DO170" s="191" t="s">
        <v>667</v>
      </c>
      <c r="DP170" s="170">
        <v>0</v>
      </c>
      <c r="DQ170" s="170">
        <v>8303</v>
      </c>
      <c r="DR170" s="170"/>
      <c r="DS170" s="170">
        <v>500</v>
      </c>
      <c r="DT170" s="170">
        <v>0</v>
      </c>
      <c r="DU170" s="170">
        <v>1000</v>
      </c>
      <c r="DV170" s="170">
        <v>0</v>
      </c>
      <c r="DW170" s="170"/>
      <c r="DX170" s="170"/>
      <c r="DY170" s="170"/>
      <c r="DZ170" s="200">
        <v>8303</v>
      </c>
    </row>
    <row r="171" spans="111:130" x14ac:dyDescent="0.25">
      <c r="DG171" s="96"/>
      <c r="DI171" s="179"/>
      <c r="DJ171" s="55"/>
      <c r="DK171" s="227">
        <v>1</v>
      </c>
      <c r="DL171" s="55" t="s">
        <v>1477</v>
      </c>
      <c r="DM171" s="55" t="s">
        <v>265</v>
      </c>
      <c r="DN171" s="55" t="s">
        <v>1265</v>
      </c>
      <c r="DO171" s="55"/>
      <c r="DP171" s="55">
        <v>0</v>
      </c>
      <c r="DQ171" s="55">
        <v>8055</v>
      </c>
      <c r="DR171" s="55"/>
      <c r="DS171" s="55">
        <v>500</v>
      </c>
      <c r="DT171" s="55">
        <v>0</v>
      </c>
      <c r="DU171" s="55">
        <v>1000</v>
      </c>
      <c r="DV171" s="55">
        <v>0</v>
      </c>
      <c r="DW171" s="55"/>
      <c r="DX171" s="55"/>
      <c r="DY171" s="55"/>
      <c r="DZ171" s="199">
        <v>8055</v>
      </c>
    </row>
    <row r="172" spans="111:130" x14ac:dyDescent="0.25">
      <c r="DG172" s="96"/>
      <c r="DI172" s="178"/>
      <c r="DJ172" s="170"/>
      <c r="DK172" s="170">
        <v>1</v>
      </c>
      <c r="DL172" s="170" t="s">
        <v>1478</v>
      </c>
      <c r="DM172" s="170" t="s">
        <v>265</v>
      </c>
      <c r="DN172" s="170" t="s">
        <v>1265</v>
      </c>
      <c r="DO172" s="191" t="s">
        <v>667</v>
      </c>
      <c r="DP172" s="170">
        <v>0</v>
      </c>
      <c r="DQ172" s="170">
        <v>13914</v>
      </c>
      <c r="DR172" s="170"/>
      <c r="DS172" s="170">
        <v>500</v>
      </c>
      <c r="DT172" s="170">
        <v>0</v>
      </c>
      <c r="DU172" s="170">
        <v>1000</v>
      </c>
      <c r="DV172" s="170">
        <v>0</v>
      </c>
      <c r="DW172" s="170"/>
      <c r="DX172" s="170"/>
      <c r="DY172" s="170"/>
      <c r="DZ172" s="200">
        <v>13914</v>
      </c>
    </row>
    <row r="173" spans="111:130" x14ac:dyDescent="0.25">
      <c r="DG173" s="96"/>
      <c r="DI173" s="179"/>
      <c r="DJ173" s="55"/>
      <c r="DK173" s="227">
        <v>1</v>
      </c>
      <c r="DL173" s="55" t="s">
        <v>1479</v>
      </c>
      <c r="DM173" s="55" t="s">
        <v>265</v>
      </c>
      <c r="DN173" s="55" t="s">
        <v>1265</v>
      </c>
      <c r="DO173" s="55"/>
      <c r="DP173" s="55">
        <v>0</v>
      </c>
      <c r="DQ173" s="55">
        <v>7313</v>
      </c>
      <c r="DR173" s="55"/>
      <c r="DS173" s="55">
        <v>500</v>
      </c>
      <c r="DT173" s="55">
        <v>0</v>
      </c>
      <c r="DU173" s="55">
        <v>1000</v>
      </c>
      <c r="DV173" s="55">
        <v>0</v>
      </c>
      <c r="DW173" s="55"/>
      <c r="DX173" s="55"/>
      <c r="DY173" s="55"/>
      <c r="DZ173" s="199">
        <v>7313</v>
      </c>
    </row>
    <row r="174" spans="111:130" x14ac:dyDescent="0.25">
      <c r="DG174" s="96"/>
      <c r="DI174" s="178"/>
      <c r="DJ174" s="170"/>
      <c r="DK174" s="170">
        <v>1</v>
      </c>
      <c r="DL174" s="170" t="s">
        <v>1480</v>
      </c>
      <c r="DM174" s="170" t="s">
        <v>265</v>
      </c>
      <c r="DN174" s="170" t="s">
        <v>1265</v>
      </c>
      <c r="DO174" s="191" t="s">
        <v>667</v>
      </c>
      <c r="DP174" s="170">
        <v>0</v>
      </c>
      <c r="DQ174" s="170">
        <v>3626</v>
      </c>
      <c r="DR174" s="170"/>
      <c r="DS174" s="170">
        <v>500</v>
      </c>
      <c r="DT174" s="170">
        <v>0</v>
      </c>
      <c r="DU174" s="170">
        <v>1000</v>
      </c>
      <c r="DV174" s="170">
        <v>0</v>
      </c>
      <c r="DW174" s="170"/>
      <c r="DX174" s="170"/>
      <c r="DY174" s="170"/>
      <c r="DZ174" s="200">
        <v>3626</v>
      </c>
    </row>
    <row r="175" spans="111:130" x14ac:dyDescent="0.25">
      <c r="DG175" s="96"/>
      <c r="DI175" s="179"/>
      <c r="DJ175" s="55"/>
      <c r="DK175" s="227">
        <v>1</v>
      </c>
      <c r="DL175" s="55" t="s">
        <v>1481</v>
      </c>
      <c r="DM175" s="55" t="s">
        <v>265</v>
      </c>
      <c r="DN175" s="55" t="s">
        <v>1265</v>
      </c>
      <c r="DO175" s="55"/>
      <c r="DP175" s="55">
        <v>0</v>
      </c>
      <c r="DQ175" s="55">
        <v>3939</v>
      </c>
      <c r="DR175" s="55"/>
      <c r="DS175" s="55">
        <v>500</v>
      </c>
      <c r="DT175" s="55">
        <v>0</v>
      </c>
      <c r="DU175" s="55">
        <v>1000</v>
      </c>
      <c r="DV175" s="55">
        <v>0</v>
      </c>
      <c r="DW175" s="55"/>
      <c r="DX175" s="55"/>
      <c r="DY175" s="55"/>
      <c r="DZ175" s="199">
        <v>3939</v>
      </c>
    </row>
    <row r="176" spans="111:130" x14ac:dyDescent="0.25">
      <c r="DG176" s="96"/>
      <c r="DI176" s="178"/>
      <c r="DJ176" s="170"/>
      <c r="DK176" s="170">
        <v>1</v>
      </c>
      <c r="DL176" s="170" t="s">
        <v>1482</v>
      </c>
      <c r="DM176" s="170" t="s">
        <v>265</v>
      </c>
      <c r="DN176" s="170" t="s">
        <v>1265</v>
      </c>
      <c r="DO176" s="191" t="s">
        <v>667</v>
      </c>
      <c r="DP176" s="170">
        <v>0</v>
      </c>
      <c r="DQ176" s="170">
        <v>1641</v>
      </c>
      <c r="DR176" s="170"/>
      <c r="DS176" s="170">
        <v>500</v>
      </c>
      <c r="DT176" s="170">
        <v>0</v>
      </c>
      <c r="DU176" s="170">
        <v>1000</v>
      </c>
      <c r="DV176" s="170">
        <v>0</v>
      </c>
      <c r="DW176" s="170"/>
      <c r="DX176" s="170"/>
      <c r="DY176" s="170"/>
      <c r="DZ176" s="200">
        <v>1641</v>
      </c>
    </row>
    <row r="177" spans="111:130" x14ac:dyDescent="0.25">
      <c r="DG177" s="96"/>
      <c r="DI177" s="179"/>
      <c r="DJ177" s="55"/>
      <c r="DK177" s="227">
        <v>1</v>
      </c>
      <c r="DL177" s="55" t="s">
        <v>1483</v>
      </c>
      <c r="DM177" s="55" t="s">
        <v>265</v>
      </c>
      <c r="DN177" s="55" t="s">
        <v>1265</v>
      </c>
      <c r="DO177" s="55"/>
      <c r="DP177" s="55">
        <v>0</v>
      </c>
      <c r="DQ177" s="55">
        <v>2507</v>
      </c>
      <c r="DR177" s="55"/>
      <c r="DS177" s="55">
        <v>500</v>
      </c>
      <c r="DT177" s="55">
        <v>0</v>
      </c>
      <c r="DU177" s="55">
        <v>1000</v>
      </c>
      <c r="DV177" s="55">
        <v>0</v>
      </c>
      <c r="DW177" s="55"/>
      <c r="DX177" s="55"/>
      <c r="DY177" s="55"/>
      <c r="DZ177" s="199">
        <v>2507</v>
      </c>
    </row>
    <row r="178" spans="111:130" x14ac:dyDescent="0.25">
      <c r="DG178" s="96"/>
      <c r="DI178" s="178"/>
      <c r="DJ178" s="170"/>
      <c r="DK178" s="170">
        <v>1</v>
      </c>
      <c r="DL178" s="170" t="s">
        <v>1484</v>
      </c>
      <c r="DM178" s="170" t="s">
        <v>265</v>
      </c>
      <c r="DN178" s="170" t="s">
        <v>1265</v>
      </c>
      <c r="DO178" s="191" t="s">
        <v>667</v>
      </c>
      <c r="DP178" s="170">
        <v>0</v>
      </c>
      <c r="DQ178" s="170">
        <v>15153</v>
      </c>
      <c r="DR178" s="170"/>
      <c r="DS178" s="170">
        <v>500</v>
      </c>
      <c r="DT178" s="170">
        <v>0</v>
      </c>
      <c r="DU178" s="170">
        <v>1000</v>
      </c>
      <c r="DV178" s="170">
        <v>0</v>
      </c>
      <c r="DW178" s="170"/>
      <c r="DX178" s="170"/>
      <c r="DY178" s="170"/>
      <c r="DZ178" s="200">
        <v>15153</v>
      </c>
    </row>
    <row r="179" spans="111:130" x14ac:dyDescent="0.25">
      <c r="DG179" s="96"/>
      <c r="DI179" s="179"/>
      <c r="DJ179" s="55"/>
      <c r="DK179" s="227">
        <v>1</v>
      </c>
      <c r="DL179" s="55" t="s">
        <v>1485</v>
      </c>
      <c r="DM179" s="55" t="s">
        <v>265</v>
      </c>
      <c r="DN179" s="55" t="s">
        <v>1265</v>
      </c>
      <c r="DO179" s="55"/>
      <c r="DP179" s="55">
        <v>0</v>
      </c>
      <c r="DQ179" s="55">
        <v>12351</v>
      </c>
      <c r="DR179" s="55"/>
      <c r="DS179" s="55">
        <v>500</v>
      </c>
      <c r="DT179" s="55">
        <v>0</v>
      </c>
      <c r="DU179" s="55">
        <v>1000</v>
      </c>
      <c r="DV179" s="55">
        <v>0</v>
      </c>
      <c r="DW179" s="55"/>
      <c r="DX179" s="55"/>
      <c r="DY179" s="55"/>
      <c r="DZ179" s="199">
        <v>12351</v>
      </c>
    </row>
    <row r="180" spans="111:130" x14ac:dyDescent="0.25">
      <c r="DG180" s="96"/>
      <c r="DI180" s="178"/>
      <c r="DJ180" s="170"/>
      <c r="DK180" s="170">
        <v>1</v>
      </c>
      <c r="DL180" s="170" t="s">
        <v>1486</v>
      </c>
      <c r="DM180" s="170" t="s">
        <v>265</v>
      </c>
      <c r="DN180" s="170" t="s">
        <v>1265</v>
      </c>
      <c r="DO180" s="191" t="s">
        <v>667</v>
      </c>
      <c r="DP180" s="170">
        <v>0</v>
      </c>
      <c r="DQ180" s="170">
        <v>9238</v>
      </c>
      <c r="DR180" s="170"/>
      <c r="DS180" s="170">
        <v>500</v>
      </c>
      <c r="DT180" s="170">
        <v>0</v>
      </c>
      <c r="DU180" s="170">
        <v>1000</v>
      </c>
      <c r="DV180" s="170">
        <v>0</v>
      </c>
      <c r="DW180" s="170"/>
      <c r="DX180" s="170"/>
      <c r="DY180" s="170"/>
      <c r="DZ180" s="200">
        <v>9238</v>
      </c>
    </row>
    <row r="181" spans="111:130" x14ac:dyDescent="0.25">
      <c r="DG181" s="96"/>
      <c r="DI181" s="179"/>
      <c r="DJ181" s="55"/>
      <c r="DK181" s="227">
        <v>1</v>
      </c>
      <c r="DL181" s="55" t="s">
        <v>1487</v>
      </c>
      <c r="DM181" s="55" t="s">
        <v>265</v>
      </c>
      <c r="DN181" s="55" t="s">
        <v>1265</v>
      </c>
      <c r="DO181" s="55"/>
      <c r="DP181" s="55">
        <v>0</v>
      </c>
      <c r="DQ181" s="55">
        <v>9809</v>
      </c>
      <c r="DR181" s="55"/>
      <c r="DS181" s="55">
        <v>500</v>
      </c>
      <c r="DT181" s="55">
        <v>0</v>
      </c>
      <c r="DU181" s="55">
        <v>1000</v>
      </c>
      <c r="DV181" s="55">
        <v>0</v>
      </c>
      <c r="DW181" s="55"/>
      <c r="DX181" s="55"/>
      <c r="DY181" s="55"/>
      <c r="DZ181" s="199">
        <v>9809</v>
      </c>
    </row>
    <row r="182" spans="111:130" x14ac:dyDescent="0.25">
      <c r="DG182" s="96"/>
      <c r="DI182" s="178"/>
      <c r="DJ182" s="170"/>
      <c r="DK182" s="170">
        <v>1</v>
      </c>
      <c r="DL182" s="170" t="s">
        <v>1488</v>
      </c>
      <c r="DM182" s="170" t="s">
        <v>265</v>
      </c>
      <c r="DN182" s="170" t="s">
        <v>1265</v>
      </c>
      <c r="DO182" s="191" t="s">
        <v>667</v>
      </c>
      <c r="DP182" s="170">
        <v>0</v>
      </c>
      <c r="DQ182" s="170">
        <v>13383</v>
      </c>
      <c r="DR182" s="170"/>
      <c r="DS182" s="170">
        <v>500</v>
      </c>
      <c r="DT182" s="170">
        <v>0</v>
      </c>
      <c r="DU182" s="170">
        <v>1000</v>
      </c>
      <c r="DV182" s="170">
        <v>0</v>
      </c>
      <c r="DW182" s="170"/>
      <c r="DX182" s="170"/>
      <c r="DY182" s="170"/>
      <c r="DZ182" s="200">
        <v>13383</v>
      </c>
    </row>
    <row r="183" spans="111:130" x14ac:dyDescent="0.25">
      <c r="DG183" s="96"/>
      <c r="DI183" s="179"/>
      <c r="DJ183" s="55"/>
      <c r="DK183" s="227">
        <v>1</v>
      </c>
      <c r="DL183" s="55" t="s">
        <v>1489</v>
      </c>
      <c r="DM183" s="55" t="s">
        <v>265</v>
      </c>
      <c r="DN183" s="55" t="s">
        <v>1265</v>
      </c>
      <c r="DO183" s="55"/>
      <c r="DP183" s="55">
        <v>0</v>
      </c>
      <c r="DQ183" s="55">
        <v>10498</v>
      </c>
      <c r="DR183" s="55"/>
      <c r="DS183" s="55">
        <v>500</v>
      </c>
      <c r="DT183" s="55">
        <v>0</v>
      </c>
      <c r="DU183" s="55">
        <v>1000</v>
      </c>
      <c r="DV183" s="55">
        <v>0</v>
      </c>
      <c r="DW183" s="55"/>
      <c r="DX183" s="55"/>
      <c r="DY183" s="55"/>
      <c r="DZ183" s="199">
        <v>10498</v>
      </c>
    </row>
    <row r="184" spans="111:130" x14ac:dyDescent="0.25">
      <c r="DG184" s="96"/>
      <c r="DI184" s="178"/>
      <c r="DJ184" s="170"/>
      <c r="DK184" s="170">
        <v>1</v>
      </c>
      <c r="DL184" s="170" t="s">
        <v>1490</v>
      </c>
      <c r="DM184" s="170" t="s">
        <v>265</v>
      </c>
      <c r="DN184" s="170" t="s">
        <v>1265</v>
      </c>
      <c r="DO184" s="191" t="s">
        <v>667</v>
      </c>
      <c r="DP184" s="170">
        <v>0</v>
      </c>
      <c r="DQ184" s="170">
        <v>8520</v>
      </c>
      <c r="DR184" s="170"/>
      <c r="DS184" s="170">
        <v>500</v>
      </c>
      <c r="DT184" s="170">
        <v>0</v>
      </c>
      <c r="DU184" s="170">
        <v>1000</v>
      </c>
      <c r="DV184" s="170">
        <v>0</v>
      </c>
      <c r="DW184" s="170"/>
      <c r="DX184" s="170"/>
      <c r="DY184" s="170"/>
      <c r="DZ184" s="200">
        <v>8520</v>
      </c>
    </row>
    <row r="185" spans="111:130" x14ac:dyDescent="0.25">
      <c r="DG185" s="96"/>
      <c r="DI185" s="179"/>
      <c r="DJ185" s="55"/>
      <c r="DK185" s="227">
        <v>1</v>
      </c>
      <c r="DL185" s="55" t="s">
        <v>1491</v>
      </c>
      <c r="DM185" s="55" t="s">
        <v>265</v>
      </c>
      <c r="DN185" s="55" t="s">
        <v>1265</v>
      </c>
      <c r="DO185" s="55"/>
      <c r="DP185" s="55">
        <v>0</v>
      </c>
      <c r="DQ185" s="55">
        <v>7379</v>
      </c>
      <c r="DR185" s="55"/>
      <c r="DS185" s="55">
        <v>500</v>
      </c>
      <c r="DT185" s="55">
        <v>0</v>
      </c>
      <c r="DU185" s="55">
        <v>1000</v>
      </c>
      <c r="DV185" s="55">
        <v>0</v>
      </c>
      <c r="DW185" s="55"/>
      <c r="DX185" s="55"/>
      <c r="DY185" s="55"/>
      <c r="DZ185" s="199">
        <v>7379</v>
      </c>
    </row>
    <row r="186" spans="111:130" x14ac:dyDescent="0.25">
      <c r="DG186" s="96"/>
      <c r="DI186" s="178"/>
      <c r="DJ186" s="170"/>
      <c r="DK186" s="170">
        <v>1</v>
      </c>
      <c r="DL186" s="170" t="s">
        <v>1492</v>
      </c>
      <c r="DM186" s="170" t="s">
        <v>265</v>
      </c>
      <c r="DN186" s="170" t="s">
        <v>1265</v>
      </c>
      <c r="DO186" s="191" t="s">
        <v>667</v>
      </c>
      <c r="DP186" s="170">
        <v>0</v>
      </c>
      <c r="DQ186" s="170">
        <v>6698</v>
      </c>
      <c r="DR186" s="170"/>
      <c r="DS186" s="170">
        <v>500</v>
      </c>
      <c r="DT186" s="170">
        <v>0</v>
      </c>
      <c r="DU186" s="170">
        <v>1000</v>
      </c>
      <c r="DV186" s="170">
        <v>0</v>
      </c>
      <c r="DW186" s="170"/>
      <c r="DX186" s="170"/>
      <c r="DY186" s="170"/>
      <c r="DZ186" s="200">
        <v>6698</v>
      </c>
    </row>
    <row r="187" spans="111:130" x14ac:dyDescent="0.25">
      <c r="DG187" s="96"/>
      <c r="DI187" s="179"/>
      <c r="DJ187" s="55"/>
      <c r="DK187" s="227">
        <v>1</v>
      </c>
      <c r="DL187" s="55" t="s">
        <v>1493</v>
      </c>
      <c r="DM187" s="55" t="s">
        <v>265</v>
      </c>
      <c r="DN187" s="55" t="s">
        <v>1265</v>
      </c>
      <c r="DO187" s="55"/>
      <c r="DP187" s="55">
        <v>0</v>
      </c>
      <c r="DQ187" s="55">
        <v>4772</v>
      </c>
      <c r="DR187" s="55"/>
      <c r="DS187" s="55">
        <v>500</v>
      </c>
      <c r="DT187" s="55">
        <v>0</v>
      </c>
      <c r="DU187" s="55">
        <v>1000</v>
      </c>
      <c r="DV187" s="55">
        <v>0</v>
      </c>
      <c r="DW187" s="55"/>
      <c r="DX187" s="55"/>
      <c r="DY187" s="55"/>
      <c r="DZ187" s="199">
        <v>4772</v>
      </c>
    </row>
    <row r="188" spans="111:130" x14ac:dyDescent="0.25">
      <c r="DG188" s="96"/>
      <c r="DI188" s="178"/>
      <c r="DJ188" s="170"/>
      <c r="DK188" s="170">
        <v>1</v>
      </c>
      <c r="DL188" s="170" t="s">
        <v>1494</v>
      </c>
      <c r="DM188" s="170" t="s">
        <v>265</v>
      </c>
      <c r="DN188" s="170" t="s">
        <v>1265</v>
      </c>
      <c r="DO188" s="191" t="s">
        <v>667</v>
      </c>
      <c r="DP188" s="170">
        <v>0</v>
      </c>
      <c r="DQ188" s="170">
        <v>3196</v>
      </c>
      <c r="DR188" s="170"/>
      <c r="DS188" s="170">
        <v>500</v>
      </c>
      <c r="DT188" s="170">
        <v>0</v>
      </c>
      <c r="DU188" s="170">
        <v>1000</v>
      </c>
      <c r="DV188" s="170">
        <v>0</v>
      </c>
      <c r="DW188" s="170"/>
      <c r="DX188" s="170"/>
      <c r="DY188" s="170"/>
      <c r="DZ188" s="200">
        <v>3196</v>
      </c>
    </row>
    <row r="189" spans="111:130" x14ac:dyDescent="0.25">
      <c r="DG189" s="96"/>
      <c r="DI189" s="179"/>
      <c r="DJ189" s="55"/>
      <c r="DK189" s="227">
        <v>1</v>
      </c>
      <c r="DL189" s="55" t="s">
        <v>1495</v>
      </c>
      <c r="DM189" s="55" t="s">
        <v>265</v>
      </c>
      <c r="DN189" s="55" t="s">
        <v>1265</v>
      </c>
      <c r="DO189" s="55"/>
      <c r="DP189" s="55">
        <v>0</v>
      </c>
      <c r="DQ189" s="55">
        <v>4279</v>
      </c>
      <c r="DR189" s="55"/>
      <c r="DS189" s="55">
        <v>500</v>
      </c>
      <c r="DT189" s="55">
        <v>0</v>
      </c>
      <c r="DU189" s="55">
        <v>1000</v>
      </c>
      <c r="DV189" s="55">
        <v>0</v>
      </c>
      <c r="DW189" s="55"/>
      <c r="DX189" s="55"/>
      <c r="DY189" s="55"/>
      <c r="DZ189" s="199">
        <v>4279</v>
      </c>
    </row>
    <row r="190" spans="111:130" x14ac:dyDescent="0.25">
      <c r="DG190" s="96"/>
      <c r="DI190" s="178"/>
      <c r="DJ190" s="170"/>
      <c r="DK190" s="170">
        <v>1</v>
      </c>
      <c r="DL190" s="170" t="s">
        <v>1496</v>
      </c>
      <c r="DM190" s="170" t="s">
        <v>265</v>
      </c>
      <c r="DN190" s="170" t="s">
        <v>1265</v>
      </c>
      <c r="DO190" s="191" t="s">
        <v>667</v>
      </c>
      <c r="DP190" s="170">
        <v>0</v>
      </c>
      <c r="DQ190" s="170">
        <v>2136</v>
      </c>
      <c r="DR190" s="170"/>
      <c r="DS190" s="170">
        <v>500</v>
      </c>
      <c r="DT190" s="170">
        <v>0</v>
      </c>
      <c r="DU190" s="170">
        <v>1000</v>
      </c>
      <c r="DV190" s="170">
        <v>0</v>
      </c>
      <c r="DW190" s="170"/>
      <c r="DX190" s="170"/>
      <c r="DY190" s="170"/>
      <c r="DZ190" s="200">
        <v>2136</v>
      </c>
    </row>
    <row r="191" spans="111:130" x14ac:dyDescent="0.25">
      <c r="DG191" s="96"/>
      <c r="DI191" s="179"/>
      <c r="DJ191" s="55"/>
      <c r="DK191" s="227">
        <v>1</v>
      </c>
      <c r="DL191" s="55" t="s">
        <v>1497</v>
      </c>
      <c r="DM191" s="55" t="s">
        <v>265</v>
      </c>
      <c r="DN191" s="55" t="s">
        <v>1265</v>
      </c>
      <c r="DO191" s="55"/>
      <c r="DP191" s="55">
        <v>0</v>
      </c>
      <c r="DQ191" s="55">
        <v>1693</v>
      </c>
      <c r="DR191" s="55"/>
      <c r="DS191" s="55">
        <v>500</v>
      </c>
      <c r="DT191" s="55">
        <v>0</v>
      </c>
      <c r="DU191" s="55">
        <v>1000</v>
      </c>
      <c r="DV191" s="55">
        <v>0</v>
      </c>
      <c r="DW191" s="55"/>
      <c r="DX191" s="55"/>
      <c r="DY191" s="55"/>
      <c r="DZ191" s="199">
        <v>1693</v>
      </c>
    </row>
    <row r="192" spans="111:130" x14ac:dyDescent="0.25">
      <c r="DG192" s="96"/>
      <c r="DI192" s="178"/>
      <c r="DJ192" s="170"/>
      <c r="DK192" s="170">
        <v>1</v>
      </c>
      <c r="DL192" s="170" t="s">
        <v>1498</v>
      </c>
      <c r="DM192" s="170" t="s">
        <v>833</v>
      </c>
      <c r="DN192" s="170" t="s">
        <v>1266</v>
      </c>
      <c r="DO192" s="191" t="s">
        <v>667</v>
      </c>
      <c r="DP192" s="170">
        <v>0</v>
      </c>
      <c r="DQ192" s="170">
        <v>55384</v>
      </c>
      <c r="DR192" s="170"/>
      <c r="DS192" s="170">
        <v>500</v>
      </c>
      <c r="DT192" s="170">
        <v>0</v>
      </c>
      <c r="DU192" s="170">
        <v>1000</v>
      </c>
      <c r="DV192" s="170">
        <v>0</v>
      </c>
      <c r="DW192" s="170"/>
      <c r="DX192" s="170"/>
      <c r="DY192" s="170"/>
      <c r="DZ192" s="200">
        <v>55384</v>
      </c>
    </row>
    <row r="193" spans="111:130" x14ac:dyDescent="0.25">
      <c r="DG193" s="96"/>
      <c r="DI193" s="179"/>
      <c r="DJ193" s="55"/>
      <c r="DK193" s="227">
        <v>1</v>
      </c>
      <c r="DL193" s="55" t="s">
        <v>1499</v>
      </c>
      <c r="DM193" s="55" t="s">
        <v>833</v>
      </c>
      <c r="DN193" s="55" t="s">
        <v>1266</v>
      </c>
      <c r="DO193" s="55"/>
      <c r="DP193" s="55">
        <v>0</v>
      </c>
      <c r="DQ193" s="55">
        <v>39247</v>
      </c>
      <c r="DR193" s="55"/>
      <c r="DS193" s="55">
        <v>500</v>
      </c>
      <c r="DT193" s="55">
        <v>0</v>
      </c>
      <c r="DU193" s="55">
        <v>1000</v>
      </c>
      <c r="DV193" s="55">
        <v>0</v>
      </c>
      <c r="DW193" s="55"/>
      <c r="DX193" s="55"/>
      <c r="DY193" s="55"/>
      <c r="DZ193" s="199">
        <v>39247</v>
      </c>
    </row>
    <row r="194" spans="111:130" x14ac:dyDescent="0.25">
      <c r="DG194" s="96"/>
      <c r="DI194" s="178"/>
      <c r="DJ194" s="170"/>
      <c r="DK194" s="170">
        <v>1</v>
      </c>
      <c r="DL194" s="170" t="s">
        <v>834</v>
      </c>
      <c r="DM194" s="170" t="s">
        <v>833</v>
      </c>
      <c r="DN194" s="170" t="s">
        <v>1266</v>
      </c>
      <c r="DO194" s="191" t="s">
        <v>667</v>
      </c>
      <c r="DP194" s="170">
        <v>0</v>
      </c>
      <c r="DQ194" s="170">
        <v>32308</v>
      </c>
      <c r="DR194" s="170"/>
      <c r="DS194" s="170">
        <v>500</v>
      </c>
      <c r="DT194" s="170">
        <v>0</v>
      </c>
      <c r="DU194" s="170">
        <v>1000</v>
      </c>
      <c r="DV194" s="170">
        <v>0</v>
      </c>
      <c r="DW194" s="170"/>
      <c r="DX194" s="170"/>
      <c r="DY194" s="170"/>
      <c r="DZ194" s="200">
        <v>32308</v>
      </c>
    </row>
    <row r="195" spans="111:130" x14ac:dyDescent="0.25">
      <c r="DG195" s="96"/>
      <c r="DI195" s="179"/>
      <c r="DJ195" s="55"/>
      <c r="DK195" s="227">
        <v>1</v>
      </c>
      <c r="DL195" s="55" t="s">
        <v>835</v>
      </c>
      <c r="DM195" s="55" t="s">
        <v>833</v>
      </c>
      <c r="DN195" s="55" t="s">
        <v>1266</v>
      </c>
      <c r="DO195" s="55"/>
      <c r="DP195" s="55">
        <v>0</v>
      </c>
      <c r="DQ195" s="55">
        <v>29985</v>
      </c>
      <c r="DR195" s="55"/>
      <c r="DS195" s="55">
        <v>500</v>
      </c>
      <c r="DT195" s="55">
        <v>0</v>
      </c>
      <c r="DU195" s="55">
        <v>1000</v>
      </c>
      <c r="DV195" s="55">
        <v>0</v>
      </c>
      <c r="DW195" s="55"/>
      <c r="DX195" s="55"/>
      <c r="DY195" s="55"/>
      <c r="DZ195" s="199">
        <v>29985</v>
      </c>
    </row>
    <row r="196" spans="111:130" x14ac:dyDescent="0.25">
      <c r="DG196" s="96"/>
      <c r="DI196" s="178"/>
      <c r="DJ196" s="170"/>
      <c r="DK196" s="170">
        <v>1</v>
      </c>
      <c r="DL196" s="170" t="s">
        <v>1500</v>
      </c>
      <c r="DM196" s="170" t="s">
        <v>833</v>
      </c>
      <c r="DN196" s="170" t="s">
        <v>1266</v>
      </c>
      <c r="DO196" s="191" t="s">
        <v>667</v>
      </c>
      <c r="DP196" s="170">
        <v>0</v>
      </c>
      <c r="DQ196" s="170">
        <v>15629</v>
      </c>
      <c r="DR196" s="170"/>
      <c r="DS196" s="170">
        <v>500</v>
      </c>
      <c r="DT196" s="170">
        <v>0</v>
      </c>
      <c r="DU196" s="170">
        <v>1000</v>
      </c>
      <c r="DV196" s="170">
        <v>0</v>
      </c>
      <c r="DW196" s="170"/>
      <c r="DX196" s="170"/>
      <c r="DY196" s="170"/>
      <c r="DZ196" s="200">
        <v>15629</v>
      </c>
    </row>
    <row r="197" spans="111:130" x14ac:dyDescent="0.25">
      <c r="DG197" s="96"/>
      <c r="DI197" s="179"/>
      <c r="DJ197" s="55"/>
      <c r="DK197" s="227">
        <v>1</v>
      </c>
      <c r="DL197" s="55" t="s">
        <v>1501</v>
      </c>
      <c r="DM197" s="55" t="s">
        <v>833</v>
      </c>
      <c r="DN197" s="55" t="s">
        <v>1266</v>
      </c>
      <c r="DO197" s="55"/>
      <c r="DP197" s="55">
        <v>0</v>
      </c>
      <c r="DQ197" s="55">
        <v>13188</v>
      </c>
      <c r="DR197" s="55"/>
      <c r="DS197" s="55">
        <v>500</v>
      </c>
      <c r="DT197" s="55">
        <v>0</v>
      </c>
      <c r="DU197" s="55">
        <v>1000</v>
      </c>
      <c r="DV197" s="55">
        <v>0</v>
      </c>
      <c r="DW197" s="55"/>
      <c r="DX197" s="55"/>
      <c r="DY197" s="55"/>
      <c r="DZ197" s="199">
        <v>13188</v>
      </c>
    </row>
    <row r="198" spans="111:130" x14ac:dyDescent="0.25">
      <c r="DG198" s="96"/>
      <c r="DI198" s="178"/>
      <c r="DJ198" s="170"/>
      <c r="DK198" s="170">
        <v>1</v>
      </c>
      <c r="DL198" s="170" t="s">
        <v>1502</v>
      </c>
      <c r="DM198" s="170" t="s">
        <v>833</v>
      </c>
      <c r="DN198" s="170" t="s">
        <v>1266</v>
      </c>
      <c r="DO198" s="191" t="s">
        <v>667</v>
      </c>
      <c r="DP198" s="170">
        <v>0</v>
      </c>
      <c r="DQ198" s="170">
        <v>7820</v>
      </c>
      <c r="DR198" s="170"/>
      <c r="DS198" s="170">
        <v>500</v>
      </c>
      <c r="DT198" s="170">
        <v>0</v>
      </c>
      <c r="DU198" s="170">
        <v>1000</v>
      </c>
      <c r="DV198" s="170">
        <v>0</v>
      </c>
      <c r="DW198" s="170"/>
      <c r="DX198" s="170"/>
      <c r="DY198" s="170"/>
      <c r="DZ198" s="200">
        <v>7820</v>
      </c>
    </row>
    <row r="199" spans="111:130" x14ac:dyDescent="0.25">
      <c r="DG199" s="96"/>
      <c r="DI199" s="179"/>
      <c r="DJ199" s="55"/>
      <c r="DK199" s="227">
        <v>1</v>
      </c>
      <c r="DL199" s="55" t="s">
        <v>1503</v>
      </c>
      <c r="DM199" s="55" t="s">
        <v>833</v>
      </c>
      <c r="DN199" s="55" t="s">
        <v>1266</v>
      </c>
      <c r="DO199" s="55"/>
      <c r="DP199" s="55">
        <v>0</v>
      </c>
      <c r="DQ199" s="55">
        <v>54987</v>
      </c>
      <c r="DR199" s="55"/>
      <c r="DS199" s="55">
        <v>500</v>
      </c>
      <c r="DT199" s="55">
        <v>0</v>
      </c>
      <c r="DU199" s="55">
        <v>1000</v>
      </c>
      <c r="DV199" s="55">
        <v>0</v>
      </c>
      <c r="DW199" s="55"/>
      <c r="DX199" s="55"/>
      <c r="DY199" s="55"/>
      <c r="DZ199" s="199">
        <v>54987</v>
      </c>
    </row>
    <row r="200" spans="111:130" x14ac:dyDescent="0.25">
      <c r="DG200" s="96"/>
      <c r="DI200" s="178"/>
      <c r="DJ200" s="170"/>
      <c r="DK200" s="170">
        <v>1</v>
      </c>
      <c r="DL200" s="170" t="s">
        <v>1504</v>
      </c>
      <c r="DM200" s="170" t="s">
        <v>833</v>
      </c>
      <c r="DN200" s="170" t="s">
        <v>1266</v>
      </c>
      <c r="DO200" s="191" t="s">
        <v>667</v>
      </c>
      <c r="DP200" s="170">
        <v>0</v>
      </c>
      <c r="DQ200" s="170">
        <v>43499</v>
      </c>
      <c r="DR200" s="170"/>
      <c r="DS200" s="170">
        <v>500</v>
      </c>
      <c r="DT200" s="170">
        <v>0</v>
      </c>
      <c r="DU200" s="170">
        <v>1000</v>
      </c>
      <c r="DV200" s="170">
        <v>0</v>
      </c>
      <c r="DW200" s="170"/>
      <c r="DX200" s="170"/>
      <c r="DY200" s="170"/>
      <c r="DZ200" s="200">
        <v>43499</v>
      </c>
    </row>
    <row r="201" spans="111:130" x14ac:dyDescent="0.25">
      <c r="DG201" s="96"/>
      <c r="DI201" s="179"/>
      <c r="DJ201" s="55"/>
      <c r="DK201" s="227">
        <v>1</v>
      </c>
      <c r="DL201" s="55" t="s">
        <v>836</v>
      </c>
      <c r="DM201" s="55" t="s">
        <v>833</v>
      </c>
      <c r="DN201" s="55" t="s">
        <v>1266</v>
      </c>
      <c r="DO201" s="55"/>
      <c r="DP201" s="55">
        <v>0</v>
      </c>
      <c r="DQ201" s="55">
        <v>38755</v>
      </c>
      <c r="DR201" s="55"/>
      <c r="DS201" s="55">
        <v>500</v>
      </c>
      <c r="DT201" s="55">
        <v>0</v>
      </c>
      <c r="DU201" s="55">
        <v>1000</v>
      </c>
      <c r="DV201" s="55">
        <v>0</v>
      </c>
      <c r="DW201" s="55"/>
      <c r="DX201" s="55"/>
      <c r="DY201" s="55"/>
      <c r="DZ201" s="199">
        <v>38755</v>
      </c>
    </row>
    <row r="202" spans="111:130" x14ac:dyDescent="0.25">
      <c r="DG202" s="96"/>
      <c r="DI202" s="178"/>
      <c r="DJ202" s="170"/>
      <c r="DK202" s="170">
        <v>1</v>
      </c>
      <c r="DL202" s="170" t="s">
        <v>837</v>
      </c>
      <c r="DM202" s="170" t="s">
        <v>833</v>
      </c>
      <c r="DN202" s="170" t="s">
        <v>1266</v>
      </c>
      <c r="DO202" s="191" t="s">
        <v>667</v>
      </c>
      <c r="DP202" s="170">
        <v>0</v>
      </c>
      <c r="DQ202" s="170">
        <v>25871</v>
      </c>
      <c r="DR202" s="170"/>
      <c r="DS202" s="170">
        <v>500</v>
      </c>
      <c r="DT202" s="170">
        <v>0</v>
      </c>
      <c r="DU202" s="170">
        <v>1000</v>
      </c>
      <c r="DV202" s="170">
        <v>0</v>
      </c>
      <c r="DW202" s="170"/>
      <c r="DX202" s="170"/>
      <c r="DY202" s="170"/>
      <c r="DZ202" s="200">
        <v>25871</v>
      </c>
    </row>
    <row r="203" spans="111:130" x14ac:dyDescent="0.25">
      <c r="DG203" s="96"/>
      <c r="DI203" s="179"/>
      <c r="DJ203" s="55"/>
      <c r="DK203" s="227">
        <v>1</v>
      </c>
      <c r="DL203" s="55" t="s">
        <v>1505</v>
      </c>
      <c r="DM203" s="55" t="s">
        <v>833</v>
      </c>
      <c r="DN203" s="55" t="s">
        <v>1266</v>
      </c>
      <c r="DO203" s="55"/>
      <c r="DP203" s="55">
        <v>0</v>
      </c>
      <c r="DQ203" s="55">
        <v>15039</v>
      </c>
      <c r="DR203" s="55"/>
      <c r="DS203" s="55">
        <v>500</v>
      </c>
      <c r="DT203" s="55">
        <v>0</v>
      </c>
      <c r="DU203" s="55">
        <v>1000</v>
      </c>
      <c r="DV203" s="55">
        <v>0</v>
      </c>
      <c r="DW203" s="55"/>
      <c r="DX203" s="55"/>
      <c r="DY203" s="55"/>
      <c r="DZ203" s="199">
        <v>15039</v>
      </c>
    </row>
    <row r="204" spans="111:130" x14ac:dyDescent="0.25">
      <c r="DG204" s="96"/>
      <c r="DI204" s="178"/>
      <c r="DJ204" s="170"/>
      <c r="DK204" s="170">
        <v>1</v>
      </c>
      <c r="DL204" s="170" t="s">
        <v>1506</v>
      </c>
      <c r="DM204" s="170" t="s">
        <v>833</v>
      </c>
      <c r="DN204" s="170" t="s">
        <v>1266</v>
      </c>
      <c r="DO204" s="191" t="s">
        <v>667</v>
      </c>
      <c r="DP204" s="170">
        <v>0</v>
      </c>
      <c r="DQ204" s="170">
        <v>11995</v>
      </c>
      <c r="DR204" s="170"/>
      <c r="DS204" s="170">
        <v>500</v>
      </c>
      <c r="DT204" s="170">
        <v>0</v>
      </c>
      <c r="DU204" s="170">
        <v>1000</v>
      </c>
      <c r="DV204" s="170">
        <v>0</v>
      </c>
      <c r="DW204" s="170"/>
      <c r="DX204" s="170"/>
      <c r="DY204" s="170"/>
      <c r="DZ204" s="200">
        <v>11995</v>
      </c>
    </row>
    <row r="205" spans="111:130" x14ac:dyDescent="0.25">
      <c r="DG205" s="96"/>
      <c r="DI205" s="179"/>
      <c r="DJ205" s="55"/>
      <c r="DK205" s="227">
        <v>1</v>
      </c>
      <c r="DL205" s="55" t="s">
        <v>1507</v>
      </c>
      <c r="DM205" s="55" t="s">
        <v>833</v>
      </c>
      <c r="DN205" s="55" t="s">
        <v>1266</v>
      </c>
      <c r="DO205" s="55"/>
      <c r="DP205" s="55">
        <v>0</v>
      </c>
      <c r="DQ205" s="55">
        <v>8549</v>
      </c>
      <c r="DR205" s="55"/>
      <c r="DS205" s="55">
        <v>500</v>
      </c>
      <c r="DT205" s="55">
        <v>0</v>
      </c>
      <c r="DU205" s="55">
        <v>1000</v>
      </c>
      <c r="DV205" s="55">
        <v>0</v>
      </c>
      <c r="DW205" s="55"/>
      <c r="DX205" s="55"/>
      <c r="DY205" s="55"/>
      <c r="DZ205" s="199">
        <v>8549</v>
      </c>
    </row>
    <row r="206" spans="111:130" x14ac:dyDescent="0.25">
      <c r="DG206" s="96"/>
      <c r="DI206" s="178"/>
      <c r="DJ206" s="170"/>
      <c r="DK206" s="170">
        <v>1</v>
      </c>
      <c r="DL206" s="170" t="s">
        <v>1508</v>
      </c>
      <c r="DM206" s="170" t="s">
        <v>833</v>
      </c>
      <c r="DN206" s="170" t="s">
        <v>1266</v>
      </c>
      <c r="DO206" s="191" t="s">
        <v>667</v>
      </c>
      <c r="DP206" s="170">
        <v>0</v>
      </c>
      <c r="DQ206" s="170">
        <v>31458</v>
      </c>
      <c r="DR206" s="170"/>
      <c r="DS206" s="170">
        <v>500</v>
      </c>
      <c r="DT206" s="170">
        <v>0</v>
      </c>
      <c r="DU206" s="170">
        <v>1000</v>
      </c>
      <c r="DV206" s="170">
        <v>0</v>
      </c>
      <c r="DW206" s="170"/>
      <c r="DX206" s="170"/>
      <c r="DY206" s="170"/>
      <c r="DZ206" s="200">
        <v>31458</v>
      </c>
    </row>
    <row r="207" spans="111:130" x14ac:dyDescent="0.25">
      <c r="DG207" s="96"/>
      <c r="DI207" s="179"/>
      <c r="DJ207" s="55"/>
      <c r="DK207" s="227">
        <v>1</v>
      </c>
      <c r="DL207" s="55" t="s">
        <v>1509</v>
      </c>
      <c r="DM207" s="55" t="s">
        <v>833</v>
      </c>
      <c r="DN207" s="55" t="s">
        <v>1266</v>
      </c>
      <c r="DO207" s="55"/>
      <c r="DP207" s="55">
        <v>0</v>
      </c>
      <c r="DQ207" s="55">
        <v>53023</v>
      </c>
      <c r="DR207" s="55"/>
      <c r="DS207" s="55">
        <v>500</v>
      </c>
      <c r="DT207" s="55">
        <v>0</v>
      </c>
      <c r="DU207" s="55">
        <v>1000</v>
      </c>
      <c r="DV207" s="55">
        <v>0</v>
      </c>
      <c r="DW207" s="55"/>
      <c r="DX207" s="55"/>
      <c r="DY207" s="55"/>
      <c r="DZ207" s="199">
        <v>53023</v>
      </c>
    </row>
    <row r="208" spans="111:130" x14ac:dyDescent="0.25">
      <c r="DG208" s="96"/>
      <c r="DI208" s="178"/>
      <c r="DJ208" s="170"/>
      <c r="DK208" s="170">
        <v>1</v>
      </c>
      <c r="DL208" s="170" t="s">
        <v>1510</v>
      </c>
      <c r="DM208" s="170" t="s">
        <v>833</v>
      </c>
      <c r="DN208" s="170" t="s">
        <v>1266</v>
      </c>
      <c r="DO208" s="191" t="s">
        <v>667</v>
      </c>
      <c r="DP208" s="170">
        <v>0</v>
      </c>
      <c r="DQ208" s="170">
        <v>46473</v>
      </c>
      <c r="DR208" s="170"/>
      <c r="DS208" s="170">
        <v>500</v>
      </c>
      <c r="DT208" s="170">
        <v>0</v>
      </c>
      <c r="DU208" s="170">
        <v>1000</v>
      </c>
      <c r="DV208" s="170">
        <v>0</v>
      </c>
      <c r="DW208" s="170"/>
      <c r="DX208" s="170"/>
      <c r="DY208" s="170"/>
      <c r="DZ208" s="200">
        <v>46473</v>
      </c>
    </row>
    <row r="209" spans="111:130" x14ac:dyDescent="0.25">
      <c r="DG209" s="96"/>
      <c r="DI209" s="179"/>
      <c r="DJ209" s="55"/>
      <c r="DK209" s="227">
        <v>1</v>
      </c>
      <c r="DL209" s="55" t="s">
        <v>838</v>
      </c>
      <c r="DM209" s="55" t="s">
        <v>833</v>
      </c>
      <c r="DN209" s="55" t="s">
        <v>1266</v>
      </c>
      <c r="DO209" s="55"/>
      <c r="DP209" s="55">
        <v>0</v>
      </c>
      <c r="DQ209" s="55">
        <v>35723</v>
      </c>
      <c r="DR209" s="55"/>
      <c r="DS209" s="55">
        <v>500</v>
      </c>
      <c r="DT209" s="55">
        <v>0</v>
      </c>
      <c r="DU209" s="55">
        <v>1000</v>
      </c>
      <c r="DV209" s="55">
        <v>0</v>
      </c>
      <c r="DW209" s="55"/>
      <c r="DX209" s="55"/>
      <c r="DY209" s="55"/>
      <c r="DZ209" s="199">
        <v>35723</v>
      </c>
    </row>
    <row r="210" spans="111:130" x14ac:dyDescent="0.25">
      <c r="DG210" s="96"/>
      <c r="DI210" s="178"/>
      <c r="DJ210" s="170"/>
      <c r="DK210" s="170">
        <v>1</v>
      </c>
      <c r="DL210" s="170" t="s">
        <v>1511</v>
      </c>
      <c r="DM210" s="170" t="s">
        <v>833</v>
      </c>
      <c r="DN210" s="170" t="s">
        <v>1266</v>
      </c>
      <c r="DO210" s="191" t="s">
        <v>667</v>
      </c>
      <c r="DP210" s="170">
        <v>0</v>
      </c>
      <c r="DQ210" s="170">
        <v>34147</v>
      </c>
      <c r="DR210" s="170"/>
      <c r="DS210" s="170">
        <v>500</v>
      </c>
      <c r="DT210" s="170">
        <v>0</v>
      </c>
      <c r="DU210" s="170">
        <v>1000</v>
      </c>
      <c r="DV210" s="170">
        <v>0</v>
      </c>
      <c r="DW210" s="170"/>
      <c r="DX210" s="170"/>
      <c r="DY210" s="170"/>
      <c r="DZ210" s="200">
        <v>34147</v>
      </c>
    </row>
    <row r="211" spans="111:130" x14ac:dyDescent="0.25">
      <c r="DG211" s="96"/>
      <c r="DI211" s="179"/>
      <c r="DJ211" s="55"/>
      <c r="DK211" s="227">
        <v>1</v>
      </c>
      <c r="DL211" s="55" t="s">
        <v>1512</v>
      </c>
      <c r="DM211" s="55" t="s">
        <v>833</v>
      </c>
      <c r="DN211" s="55" t="s">
        <v>1266</v>
      </c>
      <c r="DO211" s="55"/>
      <c r="DP211" s="55">
        <v>0</v>
      </c>
      <c r="DQ211" s="55">
        <v>12790</v>
      </c>
      <c r="DR211" s="55"/>
      <c r="DS211" s="55">
        <v>500</v>
      </c>
      <c r="DT211" s="55">
        <v>0</v>
      </c>
      <c r="DU211" s="55">
        <v>1000</v>
      </c>
      <c r="DV211" s="55">
        <v>0</v>
      </c>
      <c r="DW211" s="55"/>
      <c r="DX211" s="55"/>
      <c r="DY211" s="55"/>
      <c r="DZ211" s="199">
        <v>12790</v>
      </c>
    </row>
    <row r="212" spans="111:130" x14ac:dyDescent="0.25">
      <c r="DG212" s="96"/>
      <c r="DI212" s="178"/>
      <c r="DJ212" s="170"/>
      <c r="DK212" s="170">
        <v>1</v>
      </c>
      <c r="DL212" s="170" t="s">
        <v>1513</v>
      </c>
      <c r="DM212" s="170" t="s">
        <v>833</v>
      </c>
      <c r="DN212" s="170" t="s">
        <v>1266</v>
      </c>
      <c r="DO212" s="191" t="s">
        <v>667</v>
      </c>
      <c r="DP212" s="170">
        <v>0</v>
      </c>
      <c r="DQ212" s="170">
        <v>12327</v>
      </c>
      <c r="DR212" s="170"/>
      <c r="DS212" s="170">
        <v>500</v>
      </c>
      <c r="DT212" s="170">
        <v>0</v>
      </c>
      <c r="DU212" s="170">
        <v>1000</v>
      </c>
      <c r="DV212" s="170">
        <v>0</v>
      </c>
      <c r="DW212" s="170"/>
      <c r="DX212" s="170"/>
      <c r="DY212" s="170"/>
      <c r="DZ212" s="200">
        <v>12327</v>
      </c>
    </row>
    <row r="213" spans="111:130" x14ac:dyDescent="0.25">
      <c r="DG213" s="96"/>
      <c r="DI213" s="179"/>
      <c r="DJ213" s="55"/>
      <c r="DK213" s="227">
        <v>1</v>
      </c>
      <c r="DL213" s="55" t="s">
        <v>1514</v>
      </c>
      <c r="DM213" s="55" t="s">
        <v>833</v>
      </c>
      <c r="DN213" s="55" t="s">
        <v>1266</v>
      </c>
      <c r="DO213" s="55"/>
      <c r="DP213" s="55">
        <v>0</v>
      </c>
      <c r="DQ213" s="55">
        <v>8019</v>
      </c>
      <c r="DR213" s="55"/>
      <c r="DS213" s="55">
        <v>500</v>
      </c>
      <c r="DT213" s="55">
        <v>0</v>
      </c>
      <c r="DU213" s="55">
        <v>1000</v>
      </c>
      <c r="DV213" s="55">
        <v>0</v>
      </c>
      <c r="DW213" s="55"/>
      <c r="DX213" s="55"/>
      <c r="DY213" s="55"/>
      <c r="DZ213" s="199">
        <v>8019</v>
      </c>
    </row>
    <row r="214" spans="111:130" x14ac:dyDescent="0.25">
      <c r="DG214" s="96"/>
      <c r="DI214" s="178"/>
      <c r="DJ214" s="170"/>
      <c r="DK214" s="170">
        <v>1</v>
      </c>
      <c r="DL214" s="170" t="s">
        <v>1515</v>
      </c>
      <c r="DM214" s="170" t="s">
        <v>833</v>
      </c>
      <c r="DN214" s="170" t="s">
        <v>1266</v>
      </c>
      <c r="DO214" s="191" t="s">
        <v>667</v>
      </c>
      <c r="DP214" s="170">
        <v>0</v>
      </c>
      <c r="DQ214" s="170">
        <v>56037</v>
      </c>
      <c r="DR214" s="170"/>
      <c r="DS214" s="170">
        <v>500</v>
      </c>
      <c r="DT214" s="170">
        <v>0</v>
      </c>
      <c r="DU214" s="170">
        <v>1000</v>
      </c>
      <c r="DV214" s="170">
        <v>0</v>
      </c>
      <c r="DW214" s="170"/>
      <c r="DX214" s="170"/>
      <c r="DY214" s="170"/>
      <c r="DZ214" s="200">
        <v>56037</v>
      </c>
    </row>
    <row r="215" spans="111:130" x14ac:dyDescent="0.25">
      <c r="DG215" s="96"/>
      <c r="DI215" s="179"/>
      <c r="DJ215" s="55"/>
      <c r="DK215" s="227">
        <v>1</v>
      </c>
      <c r="DL215" s="55" t="s">
        <v>1516</v>
      </c>
      <c r="DM215" s="55" t="s">
        <v>833</v>
      </c>
      <c r="DN215" s="55" t="s">
        <v>1266</v>
      </c>
      <c r="DO215" s="55"/>
      <c r="DP215" s="55">
        <v>0</v>
      </c>
      <c r="DQ215" s="55">
        <v>43029</v>
      </c>
      <c r="DR215" s="55"/>
      <c r="DS215" s="55">
        <v>500</v>
      </c>
      <c r="DT215" s="55">
        <v>0</v>
      </c>
      <c r="DU215" s="55">
        <v>1000</v>
      </c>
      <c r="DV215" s="55">
        <v>0</v>
      </c>
      <c r="DW215" s="55"/>
      <c r="DX215" s="55"/>
      <c r="DY215" s="55"/>
      <c r="DZ215" s="199">
        <v>43029</v>
      </c>
    </row>
    <row r="216" spans="111:130" x14ac:dyDescent="0.25">
      <c r="DG216" s="96"/>
      <c r="DI216" s="178"/>
      <c r="DJ216" s="170"/>
      <c r="DK216" s="170">
        <v>1</v>
      </c>
      <c r="DL216" s="170" t="s">
        <v>1517</v>
      </c>
      <c r="DM216" s="170" t="s">
        <v>833</v>
      </c>
      <c r="DN216" s="170" t="s">
        <v>1266</v>
      </c>
      <c r="DO216" s="191" t="s">
        <v>667</v>
      </c>
      <c r="DP216" s="170">
        <v>0</v>
      </c>
      <c r="DQ216" s="170">
        <v>35854</v>
      </c>
      <c r="DR216" s="170"/>
      <c r="DS216" s="170">
        <v>500</v>
      </c>
      <c r="DT216" s="170">
        <v>0</v>
      </c>
      <c r="DU216" s="170">
        <v>1000</v>
      </c>
      <c r="DV216" s="170">
        <v>0</v>
      </c>
      <c r="DW216" s="170"/>
      <c r="DX216" s="170"/>
      <c r="DY216" s="170"/>
      <c r="DZ216" s="200">
        <v>35854</v>
      </c>
    </row>
    <row r="217" spans="111:130" x14ac:dyDescent="0.25">
      <c r="DG217" s="96"/>
      <c r="DI217" s="179"/>
      <c r="DJ217" s="55"/>
      <c r="DK217" s="227">
        <v>1</v>
      </c>
      <c r="DL217" s="55" t="s">
        <v>1518</v>
      </c>
      <c r="DM217" s="55" t="s">
        <v>833</v>
      </c>
      <c r="DN217" s="55" t="s">
        <v>1266</v>
      </c>
      <c r="DO217" s="55"/>
      <c r="DP217" s="55">
        <v>0</v>
      </c>
      <c r="DQ217" s="55">
        <v>25742</v>
      </c>
      <c r="DR217" s="55"/>
      <c r="DS217" s="55">
        <v>500</v>
      </c>
      <c r="DT217" s="55">
        <v>0</v>
      </c>
      <c r="DU217" s="55">
        <v>1000</v>
      </c>
      <c r="DV217" s="55">
        <v>0</v>
      </c>
      <c r="DW217" s="55"/>
      <c r="DX217" s="55"/>
      <c r="DY217" s="55"/>
      <c r="DZ217" s="199">
        <v>25742</v>
      </c>
    </row>
    <row r="218" spans="111:130" x14ac:dyDescent="0.25">
      <c r="DG218" s="96"/>
      <c r="DI218" s="178"/>
      <c r="DJ218" s="170"/>
      <c r="DK218" s="170">
        <v>1</v>
      </c>
      <c r="DL218" s="170" t="s">
        <v>1519</v>
      </c>
      <c r="DM218" s="170" t="s">
        <v>833</v>
      </c>
      <c r="DN218" s="170" t="s">
        <v>1266</v>
      </c>
      <c r="DO218" s="191" t="s">
        <v>667</v>
      </c>
      <c r="DP218" s="170">
        <v>0</v>
      </c>
      <c r="DQ218" s="170">
        <v>18518</v>
      </c>
      <c r="DR218" s="170"/>
      <c r="DS218" s="170">
        <v>500</v>
      </c>
      <c r="DT218" s="170">
        <v>0</v>
      </c>
      <c r="DU218" s="170">
        <v>1000</v>
      </c>
      <c r="DV218" s="170">
        <v>0</v>
      </c>
      <c r="DW218" s="170"/>
      <c r="DX218" s="170"/>
      <c r="DY218" s="170"/>
      <c r="DZ218" s="200">
        <v>18518</v>
      </c>
    </row>
    <row r="219" spans="111:130" x14ac:dyDescent="0.25">
      <c r="DG219" s="96"/>
      <c r="DI219" s="179"/>
      <c r="DJ219" s="55"/>
      <c r="DK219" s="227">
        <v>1</v>
      </c>
      <c r="DL219" s="55" t="s">
        <v>1520</v>
      </c>
      <c r="DM219" s="55" t="s">
        <v>833</v>
      </c>
      <c r="DN219" s="55" t="s">
        <v>1266</v>
      </c>
      <c r="DO219" s="55"/>
      <c r="DP219" s="55">
        <v>0</v>
      </c>
      <c r="DQ219" s="55">
        <v>14911</v>
      </c>
      <c r="DR219" s="55"/>
      <c r="DS219" s="55">
        <v>500</v>
      </c>
      <c r="DT219" s="55">
        <v>0</v>
      </c>
      <c r="DU219" s="55">
        <v>1000</v>
      </c>
      <c r="DV219" s="55">
        <v>0</v>
      </c>
      <c r="DW219" s="55"/>
      <c r="DX219" s="55"/>
      <c r="DY219" s="55"/>
      <c r="DZ219" s="199">
        <v>14911</v>
      </c>
    </row>
    <row r="220" spans="111:130" x14ac:dyDescent="0.25">
      <c r="DG220" s="96"/>
      <c r="DI220" s="178"/>
      <c r="DJ220" s="170"/>
      <c r="DK220" s="170">
        <v>1</v>
      </c>
      <c r="DL220" s="170" t="s">
        <v>1521</v>
      </c>
      <c r="DM220" s="170" t="s">
        <v>833</v>
      </c>
      <c r="DN220" s="170" t="s">
        <v>1266</v>
      </c>
      <c r="DO220" s="191" t="s">
        <v>667</v>
      </c>
      <c r="DP220" s="170">
        <v>0</v>
      </c>
      <c r="DQ220" s="170">
        <v>7555</v>
      </c>
      <c r="DR220" s="170"/>
      <c r="DS220" s="170">
        <v>500</v>
      </c>
      <c r="DT220" s="170">
        <v>0</v>
      </c>
      <c r="DU220" s="170">
        <v>1000</v>
      </c>
      <c r="DV220" s="170">
        <v>0</v>
      </c>
      <c r="DW220" s="170"/>
      <c r="DX220" s="170"/>
      <c r="DY220" s="170"/>
      <c r="DZ220" s="200">
        <v>7555</v>
      </c>
    </row>
    <row r="221" spans="111:130" x14ac:dyDescent="0.25">
      <c r="DG221" s="96"/>
      <c r="DI221" s="179"/>
      <c r="DJ221" s="55"/>
      <c r="DK221" s="227">
        <v>1</v>
      </c>
      <c r="DL221" s="55" t="s">
        <v>1522</v>
      </c>
      <c r="DM221" s="55" t="s">
        <v>833</v>
      </c>
      <c r="DN221" s="55" t="s">
        <v>1266</v>
      </c>
      <c r="DO221" s="55"/>
      <c r="DP221" s="55">
        <v>0</v>
      </c>
      <c r="DQ221" s="55">
        <v>33971</v>
      </c>
      <c r="DR221" s="55"/>
      <c r="DS221" s="55">
        <v>500</v>
      </c>
      <c r="DT221" s="55">
        <v>0</v>
      </c>
      <c r="DU221" s="55">
        <v>1000</v>
      </c>
      <c r="DV221" s="55">
        <v>0</v>
      </c>
      <c r="DW221" s="55"/>
      <c r="DX221" s="55"/>
      <c r="DY221" s="55"/>
      <c r="DZ221" s="199">
        <v>33971</v>
      </c>
    </row>
    <row r="222" spans="111:130" x14ac:dyDescent="0.25">
      <c r="DG222" s="96"/>
      <c r="DI222" s="178"/>
      <c r="DJ222" s="170"/>
      <c r="DK222" s="170">
        <v>1</v>
      </c>
      <c r="DL222" s="170" t="s">
        <v>1523</v>
      </c>
      <c r="DM222" s="170" t="s">
        <v>833</v>
      </c>
      <c r="DN222" s="170" t="s">
        <v>1266</v>
      </c>
      <c r="DO222" s="191" t="s">
        <v>667</v>
      </c>
      <c r="DP222" s="170">
        <v>0</v>
      </c>
      <c r="DQ222" s="170">
        <v>51210</v>
      </c>
      <c r="DR222" s="170"/>
      <c r="DS222" s="170">
        <v>500</v>
      </c>
      <c r="DT222" s="170">
        <v>0</v>
      </c>
      <c r="DU222" s="170">
        <v>1000</v>
      </c>
      <c r="DV222" s="170">
        <v>0</v>
      </c>
      <c r="DW222" s="170"/>
      <c r="DX222" s="170"/>
      <c r="DY222" s="170"/>
      <c r="DZ222" s="200">
        <v>51210</v>
      </c>
    </row>
    <row r="223" spans="111:130" x14ac:dyDescent="0.25">
      <c r="DG223" s="96"/>
      <c r="DI223" s="179"/>
      <c r="DJ223" s="55"/>
      <c r="DK223" s="227">
        <v>1</v>
      </c>
      <c r="DL223" s="55" t="s">
        <v>839</v>
      </c>
      <c r="DM223" s="55" t="s">
        <v>833</v>
      </c>
      <c r="DN223" s="55" t="s">
        <v>1266</v>
      </c>
      <c r="DO223" s="55"/>
      <c r="DP223" s="55">
        <v>0</v>
      </c>
      <c r="DQ223" s="55">
        <v>41346</v>
      </c>
      <c r="DR223" s="55"/>
      <c r="DS223" s="55">
        <v>500</v>
      </c>
      <c r="DT223" s="55">
        <v>0</v>
      </c>
      <c r="DU223" s="55">
        <v>1000</v>
      </c>
      <c r="DV223" s="55">
        <v>0</v>
      </c>
      <c r="DW223" s="55"/>
      <c r="DX223" s="55"/>
      <c r="DY223" s="55"/>
      <c r="DZ223" s="199">
        <v>41346</v>
      </c>
    </row>
    <row r="224" spans="111:130" x14ac:dyDescent="0.25">
      <c r="DG224" s="96"/>
      <c r="DI224" s="178"/>
      <c r="DJ224" s="170"/>
      <c r="DK224" s="170">
        <v>1</v>
      </c>
      <c r="DL224" s="170" t="s">
        <v>1524</v>
      </c>
      <c r="DM224" s="170" t="s">
        <v>833</v>
      </c>
      <c r="DN224" s="170" t="s">
        <v>1266</v>
      </c>
      <c r="DO224" s="191" t="s">
        <v>667</v>
      </c>
      <c r="DP224" s="170">
        <v>0</v>
      </c>
      <c r="DQ224" s="170">
        <v>30913</v>
      </c>
      <c r="DR224" s="170"/>
      <c r="DS224" s="170">
        <v>500</v>
      </c>
      <c r="DT224" s="170">
        <v>0</v>
      </c>
      <c r="DU224" s="170">
        <v>1000</v>
      </c>
      <c r="DV224" s="170">
        <v>0</v>
      </c>
      <c r="DW224" s="170"/>
      <c r="DX224" s="170"/>
      <c r="DY224" s="170"/>
      <c r="DZ224" s="200">
        <v>30913</v>
      </c>
    </row>
    <row r="225" spans="111:130" x14ac:dyDescent="0.25">
      <c r="DG225" s="96"/>
      <c r="DI225" s="179"/>
      <c r="DJ225" s="55"/>
      <c r="DK225" s="227">
        <v>1</v>
      </c>
      <c r="DL225" s="55" t="s">
        <v>840</v>
      </c>
      <c r="DM225" s="55" t="s">
        <v>833</v>
      </c>
      <c r="DN225" s="55" t="s">
        <v>1266</v>
      </c>
      <c r="DO225" s="55"/>
      <c r="DP225" s="55">
        <v>0</v>
      </c>
      <c r="DQ225" s="55">
        <v>24691</v>
      </c>
      <c r="DR225" s="55"/>
      <c r="DS225" s="55">
        <v>500</v>
      </c>
      <c r="DT225" s="55">
        <v>0</v>
      </c>
      <c r="DU225" s="55">
        <v>1000</v>
      </c>
      <c r="DV225" s="55">
        <v>0</v>
      </c>
      <c r="DW225" s="55"/>
      <c r="DX225" s="55"/>
      <c r="DY225" s="55"/>
      <c r="DZ225" s="199">
        <v>24691</v>
      </c>
    </row>
    <row r="226" spans="111:130" x14ac:dyDescent="0.25">
      <c r="DG226" s="96"/>
      <c r="DI226" s="178"/>
      <c r="DJ226" s="170"/>
      <c r="DK226" s="170">
        <v>1</v>
      </c>
      <c r="DL226" s="170" t="s">
        <v>1525</v>
      </c>
      <c r="DM226" s="170" t="s">
        <v>833</v>
      </c>
      <c r="DN226" s="170" t="s">
        <v>1266</v>
      </c>
      <c r="DO226" s="191" t="s">
        <v>667</v>
      </c>
      <c r="DP226" s="170">
        <v>0</v>
      </c>
      <c r="DQ226" s="170">
        <v>17122</v>
      </c>
      <c r="DR226" s="170"/>
      <c r="DS226" s="170">
        <v>500</v>
      </c>
      <c r="DT226" s="170">
        <v>0</v>
      </c>
      <c r="DU226" s="170">
        <v>1000</v>
      </c>
      <c r="DV226" s="170">
        <v>0</v>
      </c>
      <c r="DW226" s="170"/>
      <c r="DX226" s="170"/>
      <c r="DY226" s="170"/>
      <c r="DZ226" s="200">
        <v>17122</v>
      </c>
    </row>
    <row r="227" spans="111:130" x14ac:dyDescent="0.25">
      <c r="DG227" s="96"/>
      <c r="DI227" s="179"/>
      <c r="DJ227" s="55"/>
      <c r="DK227" s="227">
        <v>1</v>
      </c>
      <c r="DL227" s="55" t="s">
        <v>1526</v>
      </c>
      <c r="DM227" s="55" t="s">
        <v>833</v>
      </c>
      <c r="DN227" s="55" t="s">
        <v>1266</v>
      </c>
      <c r="DO227" s="55"/>
      <c r="DP227" s="55">
        <v>0</v>
      </c>
      <c r="DQ227" s="55">
        <v>10670</v>
      </c>
      <c r="DR227" s="55"/>
      <c r="DS227" s="55">
        <v>500</v>
      </c>
      <c r="DT227" s="55">
        <v>0</v>
      </c>
      <c r="DU227" s="55">
        <v>1000</v>
      </c>
      <c r="DV227" s="55">
        <v>0</v>
      </c>
      <c r="DW227" s="55"/>
      <c r="DX227" s="55"/>
      <c r="DY227" s="55"/>
      <c r="DZ227" s="199">
        <v>10670</v>
      </c>
    </row>
    <row r="228" spans="111:130" x14ac:dyDescent="0.25">
      <c r="DG228" s="96"/>
      <c r="DI228" s="178"/>
      <c r="DJ228" s="170"/>
      <c r="DK228" s="170">
        <v>1</v>
      </c>
      <c r="DL228" s="170" t="s">
        <v>1527</v>
      </c>
      <c r="DM228" s="170" t="s">
        <v>833</v>
      </c>
      <c r="DN228" s="170" t="s">
        <v>1266</v>
      </c>
      <c r="DO228" s="191" t="s">
        <v>667</v>
      </c>
      <c r="DP228" s="170">
        <v>0</v>
      </c>
      <c r="DQ228" s="170">
        <v>11112</v>
      </c>
      <c r="DR228" s="170"/>
      <c r="DS228" s="170">
        <v>500</v>
      </c>
      <c r="DT228" s="170">
        <v>0</v>
      </c>
      <c r="DU228" s="170">
        <v>1000</v>
      </c>
      <c r="DV228" s="170">
        <v>0</v>
      </c>
      <c r="DW228" s="170"/>
      <c r="DX228" s="170"/>
      <c r="DY228" s="170"/>
      <c r="DZ228" s="200">
        <v>11112</v>
      </c>
    </row>
    <row r="229" spans="111:130" x14ac:dyDescent="0.25">
      <c r="DG229" s="96"/>
      <c r="DI229" s="179"/>
      <c r="DJ229" s="55"/>
      <c r="DK229" s="227">
        <v>1</v>
      </c>
      <c r="DL229" s="55" t="s">
        <v>1528</v>
      </c>
      <c r="DM229" s="55" t="s">
        <v>833</v>
      </c>
      <c r="DN229" s="55" t="s">
        <v>1266</v>
      </c>
      <c r="DO229" s="55"/>
      <c r="DP229" s="55">
        <v>0</v>
      </c>
      <c r="DQ229" s="55">
        <v>46077</v>
      </c>
      <c r="DR229" s="55"/>
      <c r="DS229" s="55">
        <v>500</v>
      </c>
      <c r="DT229" s="55">
        <v>0</v>
      </c>
      <c r="DU229" s="55">
        <v>1000</v>
      </c>
      <c r="DV229" s="55">
        <v>0</v>
      </c>
      <c r="DW229" s="55"/>
      <c r="DX229" s="55"/>
      <c r="DY229" s="55"/>
      <c r="DZ229" s="199">
        <v>46077</v>
      </c>
    </row>
    <row r="230" spans="111:130" x14ac:dyDescent="0.25">
      <c r="DG230" s="96"/>
      <c r="DI230" s="178"/>
      <c r="DJ230" s="170"/>
      <c r="DK230" s="170">
        <v>1</v>
      </c>
      <c r="DL230" s="170" t="s">
        <v>1529</v>
      </c>
      <c r="DM230" s="170" t="s">
        <v>833</v>
      </c>
      <c r="DN230" s="170" t="s">
        <v>1266</v>
      </c>
      <c r="DO230" s="191" t="s">
        <v>667</v>
      </c>
      <c r="DP230" s="170">
        <v>0</v>
      </c>
      <c r="DQ230" s="170">
        <v>56247</v>
      </c>
      <c r="DR230" s="170"/>
      <c r="DS230" s="170">
        <v>500</v>
      </c>
      <c r="DT230" s="170">
        <v>0</v>
      </c>
      <c r="DU230" s="170">
        <v>1000</v>
      </c>
      <c r="DV230" s="170">
        <v>0</v>
      </c>
      <c r="DW230" s="170"/>
      <c r="DX230" s="170"/>
      <c r="DY230" s="170"/>
      <c r="DZ230" s="200">
        <v>56247</v>
      </c>
    </row>
    <row r="231" spans="111:130" x14ac:dyDescent="0.25">
      <c r="DG231" s="96"/>
      <c r="DI231" s="179"/>
      <c r="DJ231" s="55"/>
      <c r="DK231" s="227">
        <v>1</v>
      </c>
      <c r="DL231" s="55" t="s">
        <v>1530</v>
      </c>
      <c r="DM231" s="55" t="s">
        <v>833</v>
      </c>
      <c r="DN231" s="55" t="s">
        <v>1266</v>
      </c>
      <c r="DO231" s="55"/>
      <c r="DP231" s="55">
        <v>0</v>
      </c>
      <c r="DQ231" s="55">
        <v>44284</v>
      </c>
      <c r="DR231" s="55"/>
      <c r="DS231" s="55">
        <v>500</v>
      </c>
      <c r="DT231" s="55">
        <v>0</v>
      </c>
      <c r="DU231" s="55">
        <v>1000</v>
      </c>
      <c r="DV231" s="55">
        <v>0</v>
      </c>
      <c r="DW231" s="55"/>
      <c r="DX231" s="55"/>
      <c r="DY231" s="55"/>
      <c r="DZ231" s="199">
        <v>44284</v>
      </c>
    </row>
    <row r="232" spans="111:130" x14ac:dyDescent="0.25">
      <c r="DG232" s="96"/>
      <c r="DI232" s="178"/>
      <c r="DJ232" s="170"/>
      <c r="DK232" s="170">
        <v>1</v>
      </c>
      <c r="DL232" s="170" t="s">
        <v>1531</v>
      </c>
      <c r="DM232" s="170" t="s">
        <v>833</v>
      </c>
      <c r="DN232" s="170" t="s">
        <v>1266</v>
      </c>
      <c r="DO232" s="191" t="s">
        <v>667</v>
      </c>
      <c r="DP232" s="170">
        <v>0</v>
      </c>
      <c r="DQ232" s="170">
        <v>29463</v>
      </c>
      <c r="DR232" s="170"/>
      <c r="DS232" s="170">
        <v>500</v>
      </c>
      <c r="DT232" s="170">
        <v>0</v>
      </c>
      <c r="DU232" s="170">
        <v>1000</v>
      </c>
      <c r="DV232" s="170">
        <v>0</v>
      </c>
      <c r="DW232" s="170"/>
      <c r="DX232" s="170"/>
      <c r="DY232" s="170"/>
      <c r="DZ232" s="200">
        <v>29463</v>
      </c>
    </row>
    <row r="233" spans="111:130" x14ac:dyDescent="0.25">
      <c r="DG233" s="96"/>
      <c r="DI233" s="179"/>
      <c r="DJ233" s="55"/>
      <c r="DK233" s="227">
        <v>1</v>
      </c>
      <c r="DL233" s="55" t="s">
        <v>841</v>
      </c>
      <c r="DM233" s="55" t="s">
        <v>833</v>
      </c>
      <c r="DN233" s="55" t="s">
        <v>1266</v>
      </c>
      <c r="DO233" s="55"/>
      <c r="DP233" s="55">
        <v>0</v>
      </c>
      <c r="DQ233" s="55">
        <v>22064</v>
      </c>
      <c r="DR233" s="55"/>
      <c r="DS233" s="55">
        <v>500</v>
      </c>
      <c r="DT233" s="55">
        <v>0</v>
      </c>
      <c r="DU233" s="55">
        <v>1000</v>
      </c>
      <c r="DV233" s="55">
        <v>0</v>
      </c>
      <c r="DW233" s="55"/>
      <c r="DX233" s="55"/>
      <c r="DY233" s="55"/>
      <c r="DZ233" s="199">
        <v>22064</v>
      </c>
    </row>
    <row r="234" spans="111:130" x14ac:dyDescent="0.25">
      <c r="DG234" s="96"/>
      <c r="DI234" s="178"/>
      <c r="DJ234" s="170"/>
      <c r="DK234" s="170">
        <v>1</v>
      </c>
      <c r="DL234" s="170" t="s">
        <v>1532</v>
      </c>
      <c r="DM234" s="170" t="s">
        <v>833</v>
      </c>
      <c r="DN234" s="170" t="s">
        <v>1266</v>
      </c>
      <c r="DO234" s="191" t="s">
        <v>667</v>
      </c>
      <c r="DP234" s="170">
        <v>0</v>
      </c>
      <c r="DQ234" s="170">
        <v>15044</v>
      </c>
      <c r="DR234" s="170"/>
      <c r="DS234" s="170">
        <v>500</v>
      </c>
      <c r="DT234" s="170">
        <v>0</v>
      </c>
      <c r="DU234" s="170">
        <v>1000</v>
      </c>
      <c r="DV234" s="170">
        <v>0</v>
      </c>
      <c r="DW234" s="170"/>
      <c r="DX234" s="170"/>
      <c r="DY234" s="170"/>
      <c r="DZ234" s="200">
        <v>15044</v>
      </c>
    </row>
    <row r="235" spans="111:130" x14ac:dyDescent="0.25">
      <c r="DG235" s="96"/>
      <c r="DI235" s="179"/>
      <c r="DJ235" s="55"/>
      <c r="DK235" s="227">
        <v>1</v>
      </c>
      <c r="DL235" s="55" t="s">
        <v>1533</v>
      </c>
      <c r="DM235" s="55" t="s">
        <v>833</v>
      </c>
      <c r="DN235" s="55" t="s">
        <v>1266</v>
      </c>
      <c r="DO235" s="55"/>
      <c r="DP235" s="55">
        <v>0</v>
      </c>
      <c r="DQ235" s="55">
        <v>8417</v>
      </c>
      <c r="DR235" s="55"/>
      <c r="DS235" s="55">
        <v>500</v>
      </c>
      <c r="DT235" s="55">
        <v>0</v>
      </c>
      <c r="DU235" s="55">
        <v>1000</v>
      </c>
      <c r="DV235" s="55">
        <v>0</v>
      </c>
      <c r="DW235" s="55"/>
      <c r="DX235" s="55"/>
      <c r="DY235" s="55"/>
      <c r="DZ235" s="199">
        <v>8417</v>
      </c>
    </row>
    <row r="236" spans="111:130" x14ac:dyDescent="0.25">
      <c r="DG236" s="96"/>
      <c r="DI236" s="178"/>
      <c r="DJ236" s="170"/>
      <c r="DK236" s="170">
        <v>1</v>
      </c>
      <c r="DL236" s="170" t="s">
        <v>1534</v>
      </c>
      <c r="DM236" s="170" t="s">
        <v>833</v>
      </c>
      <c r="DN236" s="170" t="s">
        <v>1266</v>
      </c>
      <c r="DO236" s="191" t="s">
        <v>667</v>
      </c>
      <c r="DP236" s="170">
        <v>0</v>
      </c>
      <c r="DQ236" s="170">
        <v>35553</v>
      </c>
      <c r="DR236" s="170"/>
      <c r="DS236" s="170">
        <v>500</v>
      </c>
      <c r="DT236" s="170">
        <v>0</v>
      </c>
      <c r="DU236" s="170">
        <v>1000</v>
      </c>
      <c r="DV236" s="170">
        <v>0</v>
      </c>
      <c r="DW236" s="170"/>
      <c r="DX236" s="170"/>
      <c r="DY236" s="170"/>
      <c r="DZ236" s="200">
        <v>35553</v>
      </c>
    </row>
    <row r="237" spans="111:130" x14ac:dyDescent="0.25">
      <c r="DG237" s="96"/>
      <c r="DI237" s="179"/>
      <c r="DJ237" s="55"/>
      <c r="DK237" s="227">
        <v>1</v>
      </c>
      <c r="DL237" s="55" t="s">
        <v>1535</v>
      </c>
      <c r="DM237" s="55" t="s">
        <v>833</v>
      </c>
      <c r="DN237" s="55" t="s">
        <v>1266</v>
      </c>
      <c r="DO237" s="55"/>
      <c r="DP237" s="55">
        <v>0</v>
      </c>
      <c r="DQ237" s="55">
        <v>73457</v>
      </c>
      <c r="DR237" s="55"/>
      <c r="DS237" s="55">
        <v>500</v>
      </c>
      <c r="DT237" s="55">
        <v>0</v>
      </c>
      <c r="DU237" s="55">
        <v>1000</v>
      </c>
      <c r="DV237" s="55">
        <v>0</v>
      </c>
      <c r="DW237" s="55"/>
      <c r="DX237" s="55"/>
      <c r="DY237" s="55"/>
      <c r="DZ237" s="199">
        <v>73457</v>
      </c>
    </row>
    <row r="238" spans="111:130" x14ac:dyDescent="0.25">
      <c r="DG238" s="96"/>
      <c r="DI238" s="178"/>
      <c r="DJ238" s="170"/>
      <c r="DK238" s="170">
        <v>1</v>
      </c>
      <c r="DL238" s="170" t="s">
        <v>1536</v>
      </c>
      <c r="DM238" s="170" t="s">
        <v>833</v>
      </c>
      <c r="DN238" s="170" t="s">
        <v>1266</v>
      </c>
      <c r="DO238" s="191" t="s">
        <v>667</v>
      </c>
      <c r="DP238" s="170">
        <v>0</v>
      </c>
      <c r="DQ238" s="170">
        <v>40506</v>
      </c>
      <c r="DR238" s="170"/>
      <c r="DS238" s="170">
        <v>500</v>
      </c>
      <c r="DT238" s="170">
        <v>0</v>
      </c>
      <c r="DU238" s="170">
        <v>1000</v>
      </c>
      <c r="DV238" s="170">
        <v>0</v>
      </c>
      <c r="DW238" s="170"/>
      <c r="DX238" s="170"/>
      <c r="DY238" s="170"/>
      <c r="DZ238" s="200">
        <v>40506</v>
      </c>
    </row>
    <row r="239" spans="111:130" x14ac:dyDescent="0.25">
      <c r="DG239" s="96"/>
      <c r="DI239" s="179"/>
      <c r="DJ239" s="55"/>
      <c r="DK239" s="227">
        <v>1</v>
      </c>
      <c r="DL239" s="55" t="s">
        <v>842</v>
      </c>
      <c r="DM239" s="55" t="s">
        <v>833</v>
      </c>
      <c r="DN239" s="55" t="s">
        <v>1266</v>
      </c>
      <c r="DO239" s="55"/>
      <c r="DP239" s="55">
        <v>0</v>
      </c>
      <c r="DQ239" s="55">
        <v>29550</v>
      </c>
      <c r="DR239" s="55"/>
      <c r="DS239" s="55">
        <v>500</v>
      </c>
      <c r="DT239" s="55">
        <v>0</v>
      </c>
      <c r="DU239" s="55">
        <v>1000</v>
      </c>
      <c r="DV239" s="55">
        <v>0</v>
      </c>
      <c r="DW239" s="55"/>
      <c r="DX239" s="55"/>
      <c r="DY239" s="55"/>
      <c r="DZ239" s="199">
        <v>29550</v>
      </c>
    </row>
    <row r="240" spans="111:130" x14ac:dyDescent="0.25">
      <c r="DG240" s="96"/>
      <c r="DI240" s="178"/>
      <c r="DJ240" s="170"/>
      <c r="DK240" s="170">
        <v>1</v>
      </c>
      <c r="DL240" s="170" t="s">
        <v>843</v>
      </c>
      <c r="DM240" s="170" t="s">
        <v>833</v>
      </c>
      <c r="DN240" s="170" t="s">
        <v>1266</v>
      </c>
      <c r="DO240" s="191" t="s">
        <v>667</v>
      </c>
      <c r="DP240" s="170">
        <v>0</v>
      </c>
      <c r="DQ240" s="170">
        <v>21561</v>
      </c>
      <c r="DR240" s="170"/>
      <c r="DS240" s="170">
        <v>500</v>
      </c>
      <c r="DT240" s="170">
        <v>0</v>
      </c>
      <c r="DU240" s="170">
        <v>1000</v>
      </c>
      <c r="DV240" s="170">
        <v>0</v>
      </c>
      <c r="DW240" s="170"/>
      <c r="DX240" s="170"/>
      <c r="DY240" s="170"/>
      <c r="DZ240" s="200">
        <v>21561</v>
      </c>
    </row>
    <row r="241" spans="111:130" x14ac:dyDescent="0.25">
      <c r="DG241" s="96"/>
      <c r="DI241" s="179"/>
      <c r="DJ241" s="55"/>
      <c r="DK241" s="227">
        <v>1</v>
      </c>
      <c r="DL241" s="55" t="s">
        <v>1537</v>
      </c>
      <c r="DM241" s="55" t="s">
        <v>833</v>
      </c>
      <c r="DN241" s="55" t="s">
        <v>1266</v>
      </c>
      <c r="DO241" s="55"/>
      <c r="DP241" s="55">
        <v>0</v>
      </c>
      <c r="DQ241" s="55">
        <v>14823</v>
      </c>
      <c r="DR241" s="55"/>
      <c r="DS241" s="55">
        <v>500</v>
      </c>
      <c r="DT241" s="55">
        <v>0</v>
      </c>
      <c r="DU241" s="55">
        <v>1000</v>
      </c>
      <c r="DV241" s="55">
        <v>0</v>
      </c>
      <c r="DW241" s="55"/>
      <c r="DX241" s="55"/>
      <c r="DY241" s="55"/>
      <c r="DZ241" s="199">
        <v>14823</v>
      </c>
    </row>
    <row r="242" spans="111:130" x14ac:dyDescent="0.25">
      <c r="DG242" s="96"/>
      <c r="DI242" s="178"/>
      <c r="DJ242" s="170"/>
      <c r="DK242" s="170">
        <v>1</v>
      </c>
      <c r="DL242" s="170" t="s">
        <v>1538</v>
      </c>
      <c r="DM242" s="170" t="s">
        <v>833</v>
      </c>
      <c r="DN242" s="170" t="s">
        <v>1266</v>
      </c>
      <c r="DO242" s="191" t="s">
        <v>667</v>
      </c>
      <c r="DP242" s="170">
        <v>0</v>
      </c>
      <c r="DQ242" s="170">
        <v>9742</v>
      </c>
      <c r="DR242" s="170"/>
      <c r="DS242" s="170">
        <v>500</v>
      </c>
      <c r="DT242" s="170">
        <v>0</v>
      </c>
      <c r="DU242" s="170">
        <v>1000</v>
      </c>
      <c r="DV242" s="170">
        <v>0</v>
      </c>
      <c r="DW242" s="170"/>
      <c r="DX242" s="170"/>
      <c r="DY242" s="170"/>
      <c r="DZ242" s="200">
        <v>9742</v>
      </c>
    </row>
    <row r="243" spans="111:130" x14ac:dyDescent="0.25">
      <c r="DG243" s="96"/>
      <c r="DI243" s="179"/>
      <c r="DJ243" s="55"/>
      <c r="DK243" s="227">
        <v>1</v>
      </c>
      <c r="DL243" s="55" t="s">
        <v>1539</v>
      </c>
      <c r="DM243" s="55" t="s">
        <v>833</v>
      </c>
      <c r="DN243" s="55" t="s">
        <v>1266</v>
      </c>
      <c r="DO243" s="55"/>
      <c r="DP243" s="55">
        <v>0</v>
      </c>
      <c r="DQ243" s="55">
        <v>44084</v>
      </c>
      <c r="DR243" s="55"/>
      <c r="DS243" s="55">
        <v>500</v>
      </c>
      <c r="DT243" s="55">
        <v>0</v>
      </c>
      <c r="DU243" s="55">
        <v>1000</v>
      </c>
      <c r="DV243" s="55">
        <v>0</v>
      </c>
      <c r="DW243" s="55"/>
      <c r="DX243" s="55"/>
      <c r="DY243" s="55"/>
      <c r="DZ243" s="199">
        <v>44084</v>
      </c>
    </row>
    <row r="244" spans="111:130" x14ac:dyDescent="0.25">
      <c r="DG244" s="96"/>
      <c r="DI244" s="178"/>
      <c r="DJ244" s="170"/>
      <c r="DK244" s="170">
        <v>1</v>
      </c>
      <c r="DL244" s="170" t="s">
        <v>1540</v>
      </c>
      <c r="DM244" s="170" t="s">
        <v>833</v>
      </c>
      <c r="DN244" s="170" t="s">
        <v>1266</v>
      </c>
      <c r="DO244" s="191" t="s">
        <v>667</v>
      </c>
      <c r="DP244" s="170">
        <v>0</v>
      </c>
      <c r="DQ244" s="170">
        <v>52259</v>
      </c>
      <c r="DR244" s="170"/>
      <c r="DS244" s="170">
        <v>500</v>
      </c>
      <c r="DT244" s="170">
        <v>0</v>
      </c>
      <c r="DU244" s="170">
        <v>1000</v>
      </c>
      <c r="DV244" s="170">
        <v>0</v>
      </c>
      <c r="DW244" s="170"/>
      <c r="DX244" s="170"/>
      <c r="DY244" s="170"/>
      <c r="DZ244" s="200">
        <v>52259</v>
      </c>
    </row>
    <row r="245" spans="111:130" x14ac:dyDescent="0.25">
      <c r="DG245" s="96"/>
      <c r="DI245" s="179"/>
      <c r="DJ245" s="55"/>
      <c r="DK245" s="227">
        <v>1</v>
      </c>
      <c r="DL245" s="55" t="s">
        <v>1541</v>
      </c>
      <c r="DM245" s="55" t="s">
        <v>833</v>
      </c>
      <c r="DN245" s="55" t="s">
        <v>1266</v>
      </c>
      <c r="DO245" s="55"/>
      <c r="DP245" s="55">
        <v>0</v>
      </c>
      <c r="DQ245" s="55">
        <v>33715</v>
      </c>
      <c r="DR245" s="55"/>
      <c r="DS245" s="55">
        <v>500</v>
      </c>
      <c r="DT245" s="55">
        <v>0</v>
      </c>
      <c r="DU245" s="55">
        <v>1000</v>
      </c>
      <c r="DV245" s="55">
        <v>0</v>
      </c>
      <c r="DW245" s="55"/>
      <c r="DX245" s="55"/>
      <c r="DY245" s="55"/>
      <c r="DZ245" s="199">
        <v>33715</v>
      </c>
    </row>
    <row r="246" spans="111:130" x14ac:dyDescent="0.25">
      <c r="DG246" s="96"/>
      <c r="DI246" s="178"/>
      <c r="DJ246" s="170"/>
      <c r="DK246" s="170">
        <v>1</v>
      </c>
      <c r="DL246" s="170" t="s">
        <v>844</v>
      </c>
      <c r="DM246" s="170" t="s">
        <v>833</v>
      </c>
      <c r="DN246" s="170" t="s">
        <v>1266</v>
      </c>
      <c r="DO246" s="191" t="s">
        <v>667</v>
      </c>
      <c r="DP246" s="170">
        <v>0</v>
      </c>
      <c r="DQ246" s="170">
        <v>29149</v>
      </c>
      <c r="DR246" s="170"/>
      <c r="DS246" s="170">
        <v>500</v>
      </c>
      <c r="DT246" s="170">
        <v>0</v>
      </c>
      <c r="DU246" s="170">
        <v>1000</v>
      </c>
      <c r="DV246" s="170">
        <v>0</v>
      </c>
      <c r="DW246" s="170"/>
      <c r="DX246" s="170"/>
      <c r="DY246" s="170"/>
      <c r="DZ246" s="200">
        <v>29149</v>
      </c>
    </row>
    <row r="247" spans="111:130" x14ac:dyDescent="0.25">
      <c r="DG247" s="96"/>
      <c r="DI247" s="179"/>
      <c r="DJ247" s="55"/>
      <c r="DK247" s="227">
        <v>1</v>
      </c>
      <c r="DL247" s="55" t="s">
        <v>845</v>
      </c>
      <c r="DM247" s="55" t="s">
        <v>833</v>
      </c>
      <c r="DN247" s="55" t="s">
        <v>1266</v>
      </c>
      <c r="DO247" s="55"/>
      <c r="DP247" s="55">
        <v>0</v>
      </c>
      <c r="DQ247" s="55">
        <v>26136</v>
      </c>
      <c r="DR247" s="55"/>
      <c r="DS247" s="55">
        <v>500</v>
      </c>
      <c r="DT247" s="55">
        <v>0</v>
      </c>
      <c r="DU247" s="55">
        <v>1000</v>
      </c>
      <c r="DV247" s="55">
        <v>0</v>
      </c>
      <c r="DW247" s="55"/>
      <c r="DX247" s="55"/>
      <c r="DY247" s="55"/>
      <c r="DZ247" s="199">
        <v>26136</v>
      </c>
    </row>
    <row r="248" spans="111:130" x14ac:dyDescent="0.25">
      <c r="DG248" s="96"/>
      <c r="DI248" s="178"/>
      <c r="DJ248" s="170"/>
      <c r="DK248" s="170">
        <v>1</v>
      </c>
      <c r="DL248" s="170" t="s">
        <v>1542</v>
      </c>
      <c r="DM248" s="170" t="s">
        <v>833</v>
      </c>
      <c r="DN248" s="170" t="s">
        <v>1266</v>
      </c>
      <c r="DO248" s="191" t="s">
        <v>667</v>
      </c>
      <c r="DP248" s="170">
        <v>0</v>
      </c>
      <c r="DQ248" s="170">
        <v>13983</v>
      </c>
      <c r="DR248" s="170"/>
      <c r="DS248" s="170">
        <v>500</v>
      </c>
      <c r="DT248" s="170">
        <v>0</v>
      </c>
      <c r="DU248" s="170">
        <v>1000</v>
      </c>
      <c r="DV248" s="170">
        <v>0</v>
      </c>
      <c r="DW248" s="170"/>
      <c r="DX248" s="170"/>
      <c r="DY248" s="170"/>
      <c r="DZ248" s="200">
        <v>13983</v>
      </c>
    </row>
    <row r="249" spans="111:130" x14ac:dyDescent="0.25">
      <c r="DG249" s="96"/>
      <c r="DI249" s="179"/>
      <c r="DJ249" s="55"/>
      <c r="DK249" s="227">
        <v>1</v>
      </c>
      <c r="DL249" s="55" t="s">
        <v>1543</v>
      </c>
      <c r="DM249" s="55" t="s">
        <v>833</v>
      </c>
      <c r="DN249" s="55" t="s">
        <v>1266</v>
      </c>
      <c r="DO249" s="55"/>
      <c r="DP249" s="55">
        <v>0</v>
      </c>
      <c r="DQ249" s="55">
        <v>9875</v>
      </c>
      <c r="DR249" s="55"/>
      <c r="DS249" s="55">
        <v>500</v>
      </c>
      <c r="DT249" s="55">
        <v>0</v>
      </c>
      <c r="DU249" s="55">
        <v>1000</v>
      </c>
      <c r="DV249" s="55">
        <v>0</v>
      </c>
      <c r="DW249" s="55"/>
      <c r="DX249" s="55"/>
      <c r="DY249" s="55"/>
      <c r="DZ249" s="199">
        <v>9875</v>
      </c>
    </row>
    <row r="250" spans="111:130" x14ac:dyDescent="0.25">
      <c r="DG250" s="96"/>
      <c r="DI250" s="178"/>
      <c r="DJ250" s="170"/>
      <c r="DK250" s="170">
        <v>1</v>
      </c>
      <c r="DL250" s="170" t="s">
        <v>1544</v>
      </c>
      <c r="DM250" s="170" t="s">
        <v>833</v>
      </c>
      <c r="DN250" s="170" t="s">
        <v>1266</v>
      </c>
      <c r="DO250" s="191" t="s">
        <v>667</v>
      </c>
      <c r="DP250" s="170">
        <v>0</v>
      </c>
      <c r="DQ250" s="170">
        <v>43587</v>
      </c>
      <c r="DR250" s="170"/>
      <c r="DS250" s="170">
        <v>500</v>
      </c>
      <c r="DT250" s="170">
        <v>0</v>
      </c>
      <c r="DU250" s="170">
        <v>1000</v>
      </c>
      <c r="DV250" s="170">
        <v>0</v>
      </c>
      <c r="DW250" s="170"/>
      <c r="DX250" s="170"/>
      <c r="DY250" s="170"/>
      <c r="DZ250" s="200">
        <v>43587</v>
      </c>
    </row>
    <row r="251" spans="111:130" x14ac:dyDescent="0.25">
      <c r="DG251" s="96"/>
      <c r="DI251" s="179"/>
      <c r="DJ251" s="55"/>
      <c r="DK251" s="227">
        <v>1</v>
      </c>
      <c r="DL251" s="55" t="s">
        <v>1545</v>
      </c>
      <c r="DM251" s="55" t="s">
        <v>833</v>
      </c>
      <c r="DN251" s="55" t="s">
        <v>1266</v>
      </c>
      <c r="DO251" s="55"/>
      <c r="DP251" s="55">
        <v>0</v>
      </c>
      <c r="DQ251" s="55">
        <v>55407</v>
      </c>
      <c r="DR251" s="55"/>
      <c r="DS251" s="55">
        <v>500</v>
      </c>
      <c r="DT251" s="55">
        <v>0</v>
      </c>
      <c r="DU251" s="55">
        <v>1000</v>
      </c>
      <c r="DV251" s="55">
        <v>0</v>
      </c>
      <c r="DW251" s="55"/>
      <c r="DX251" s="55"/>
      <c r="DY251" s="55"/>
      <c r="DZ251" s="199">
        <v>55407</v>
      </c>
    </row>
    <row r="252" spans="111:130" x14ac:dyDescent="0.25">
      <c r="DG252" s="96"/>
      <c r="DI252" s="178"/>
      <c r="DJ252" s="170"/>
      <c r="DK252" s="170">
        <v>1</v>
      </c>
      <c r="DL252" s="170" t="s">
        <v>1546</v>
      </c>
      <c r="DM252" s="170" t="s">
        <v>833</v>
      </c>
      <c r="DN252" s="170" t="s">
        <v>1266</v>
      </c>
      <c r="DO252" s="191" t="s">
        <v>667</v>
      </c>
      <c r="DP252" s="170">
        <v>0</v>
      </c>
      <c r="DQ252" s="170">
        <v>43290</v>
      </c>
      <c r="DR252" s="170"/>
      <c r="DS252" s="170">
        <v>500</v>
      </c>
      <c r="DT252" s="170">
        <v>0</v>
      </c>
      <c r="DU252" s="170">
        <v>1000</v>
      </c>
      <c r="DV252" s="170">
        <v>0</v>
      </c>
      <c r="DW252" s="170"/>
      <c r="DX252" s="170"/>
      <c r="DY252" s="170"/>
      <c r="DZ252" s="200">
        <v>43290</v>
      </c>
    </row>
    <row r="253" spans="111:130" x14ac:dyDescent="0.25">
      <c r="DG253" s="96"/>
      <c r="DI253" s="179"/>
      <c r="DJ253" s="55"/>
      <c r="DK253" s="227">
        <v>1</v>
      </c>
      <c r="DL253" s="55" t="s">
        <v>1547</v>
      </c>
      <c r="DM253" s="55" t="s">
        <v>833</v>
      </c>
      <c r="DN253" s="55" t="s">
        <v>1266</v>
      </c>
      <c r="DO253" s="55"/>
      <c r="DP253" s="55">
        <v>0</v>
      </c>
      <c r="DQ253" s="55">
        <v>29550</v>
      </c>
      <c r="DR253" s="55"/>
      <c r="DS253" s="55">
        <v>500</v>
      </c>
      <c r="DT253" s="55">
        <v>0</v>
      </c>
      <c r="DU253" s="55">
        <v>1000</v>
      </c>
      <c r="DV253" s="55">
        <v>0</v>
      </c>
      <c r="DW253" s="55"/>
      <c r="DX253" s="55"/>
      <c r="DY253" s="55"/>
      <c r="DZ253" s="199">
        <v>29550</v>
      </c>
    </row>
    <row r="254" spans="111:130" x14ac:dyDescent="0.25">
      <c r="DG254" s="96"/>
      <c r="DI254" s="178"/>
      <c r="DJ254" s="170"/>
      <c r="DK254" s="170">
        <v>1</v>
      </c>
      <c r="DL254" s="170" t="s">
        <v>846</v>
      </c>
      <c r="DM254" s="170" t="s">
        <v>833</v>
      </c>
      <c r="DN254" s="170" t="s">
        <v>1266</v>
      </c>
      <c r="DO254" s="191" t="s">
        <v>667</v>
      </c>
      <c r="DP254" s="170">
        <v>0</v>
      </c>
      <c r="DQ254" s="170">
        <v>27186</v>
      </c>
      <c r="DR254" s="170"/>
      <c r="DS254" s="170">
        <v>500</v>
      </c>
      <c r="DT254" s="170">
        <v>0</v>
      </c>
      <c r="DU254" s="170">
        <v>1000</v>
      </c>
      <c r="DV254" s="170">
        <v>0</v>
      </c>
      <c r="DW254" s="170"/>
      <c r="DX254" s="170"/>
      <c r="DY254" s="170"/>
      <c r="DZ254" s="200">
        <v>27186</v>
      </c>
    </row>
    <row r="255" spans="111:130" x14ac:dyDescent="0.25">
      <c r="DG255" s="96"/>
      <c r="DI255" s="179"/>
      <c r="DJ255" s="55"/>
      <c r="DK255" s="227">
        <v>1</v>
      </c>
      <c r="DL255" s="55" t="s">
        <v>1548</v>
      </c>
      <c r="DM255" s="55" t="s">
        <v>833</v>
      </c>
      <c r="DN255" s="55" t="s">
        <v>1266</v>
      </c>
      <c r="DO255" s="55"/>
      <c r="DP255" s="55">
        <v>0</v>
      </c>
      <c r="DQ255" s="55">
        <v>15044</v>
      </c>
      <c r="DR255" s="55"/>
      <c r="DS255" s="55">
        <v>500</v>
      </c>
      <c r="DT255" s="55">
        <v>0</v>
      </c>
      <c r="DU255" s="55">
        <v>1000</v>
      </c>
      <c r="DV255" s="55">
        <v>0</v>
      </c>
      <c r="DW255" s="55"/>
      <c r="DX255" s="55"/>
      <c r="DY255" s="55"/>
      <c r="DZ255" s="199">
        <v>15044</v>
      </c>
    </row>
    <row r="256" spans="111:130" x14ac:dyDescent="0.25">
      <c r="DG256" s="96"/>
      <c r="DI256" s="178"/>
      <c r="DJ256" s="170"/>
      <c r="DK256" s="170">
        <v>1</v>
      </c>
      <c r="DL256" s="170" t="s">
        <v>1549</v>
      </c>
      <c r="DM256" s="170" t="s">
        <v>833</v>
      </c>
      <c r="DN256" s="170" t="s">
        <v>1266</v>
      </c>
      <c r="DO256" s="191" t="s">
        <v>667</v>
      </c>
      <c r="DP256" s="170">
        <v>0</v>
      </c>
      <c r="DQ256" s="170">
        <v>8085</v>
      </c>
      <c r="DR256" s="170"/>
      <c r="DS256" s="170">
        <v>500</v>
      </c>
      <c r="DT256" s="170">
        <v>0</v>
      </c>
      <c r="DU256" s="170">
        <v>1000</v>
      </c>
      <c r="DV256" s="170">
        <v>0</v>
      </c>
      <c r="DW256" s="170"/>
      <c r="DX256" s="170"/>
      <c r="DY256" s="170"/>
      <c r="DZ256" s="200">
        <v>8085</v>
      </c>
    </row>
    <row r="257" spans="111:130" x14ac:dyDescent="0.25">
      <c r="DG257" s="96"/>
      <c r="DI257" s="179"/>
      <c r="DJ257" s="55"/>
      <c r="DK257" s="227">
        <v>1</v>
      </c>
      <c r="DL257" s="55" t="s">
        <v>1550</v>
      </c>
      <c r="DM257" s="55" t="s">
        <v>833</v>
      </c>
      <c r="DN257" s="55" t="s">
        <v>1266</v>
      </c>
      <c r="DO257" s="55"/>
      <c r="DP257" s="55">
        <v>0</v>
      </c>
      <c r="DQ257" s="55">
        <v>46949</v>
      </c>
      <c r="DR257" s="55"/>
      <c r="DS257" s="55">
        <v>500</v>
      </c>
      <c r="DT257" s="55">
        <v>0</v>
      </c>
      <c r="DU257" s="55">
        <v>1000</v>
      </c>
      <c r="DV257" s="55">
        <v>0</v>
      </c>
      <c r="DW257" s="55"/>
      <c r="DX257" s="55"/>
      <c r="DY257" s="55"/>
      <c r="DZ257" s="199">
        <v>46949</v>
      </c>
    </row>
    <row r="258" spans="111:130" x14ac:dyDescent="0.25">
      <c r="DG258" s="96"/>
      <c r="DI258" s="178"/>
      <c r="DJ258" s="170"/>
      <c r="DK258" s="170">
        <v>1</v>
      </c>
      <c r="DL258" s="170" t="s">
        <v>1551</v>
      </c>
      <c r="DM258" s="170" t="s">
        <v>833</v>
      </c>
      <c r="DN258" s="170" t="s">
        <v>1266</v>
      </c>
      <c r="DO258" s="191" t="s">
        <v>667</v>
      </c>
      <c r="DP258" s="170">
        <v>0</v>
      </c>
      <c r="DQ258" s="170">
        <v>51630</v>
      </c>
      <c r="DR258" s="170"/>
      <c r="DS258" s="170">
        <v>500</v>
      </c>
      <c r="DT258" s="170">
        <v>0</v>
      </c>
      <c r="DU258" s="170">
        <v>1000</v>
      </c>
      <c r="DV258" s="170">
        <v>0</v>
      </c>
      <c r="DW258" s="170"/>
      <c r="DX258" s="170"/>
      <c r="DY258" s="170"/>
      <c r="DZ258" s="200">
        <v>51630</v>
      </c>
    </row>
    <row r="259" spans="111:130" x14ac:dyDescent="0.25">
      <c r="DG259" s="96"/>
      <c r="DI259" s="179"/>
      <c r="DJ259" s="55"/>
      <c r="DK259" s="227">
        <v>1</v>
      </c>
      <c r="DL259" s="55" t="s">
        <v>1552</v>
      </c>
      <c r="DM259" s="55" t="s">
        <v>833</v>
      </c>
      <c r="DN259" s="55" t="s">
        <v>1266</v>
      </c>
      <c r="DO259" s="55"/>
      <c r="DP259" s="55">
        <v>0</v>
      </c>
      <c r="DQ259" s="55">
        <v>32703</v>
      </c>
      <c r="DR259" s="55"/>
      <c r="DS259" s="55">
        <v>500</v>
      </c>
      <c r="DT259" s="55">
        <v>0</v>
      </c>
      <c r="DU259" s="55">
        <v>1000</v>
      </c>
      <c r="DV259" s="55">
        <v>0</v>
      </c>
      <c r="DW259" s="55"/>
      <c r="DX259" s="55"/>
      <c r="DY259" s="55"/>
      <c r="DZ259" s="199">
        <v>32703</v>
      </c>
    </row>
    <row r="260" spans="111:130" x14ac:dyDescent="0.25">
      <c r="DG260" s="96"/>
      <c r="DI260" s="178"/>
      <c r="DJ260" s="170"/>
      <c r="DK260" s="170">
        <v>1</v>
      </c>
      <c r="DL260" s="170" t="s">
        <v>1553</v>
      </c>
      <c r="DM260" s="170" t="s">
        <v>833</v>
      </c>
      <c r="DN260" s="170" t="s">
        <v>1266</v>
      </c>
      <c r="DO260" s="191" t="s">
        <v>667</v>
      </c>
      <c r="DP260" s="170">
        <v>0</v>
      </c>
      <c r="DQ260" s="170">
        <v>27843</v>
      </c>
      <c r="DR260" s="170"/>
      <c r="DS260" s="170">
        <v>500</v>
      </c>
      <c r="DT260" s="170">
        <v>0</v>
      </c>
      <c r="DU260" s="170">
        <v>1000</v>
      </c>
      <c r="DV260" s="170">
        <v>0</v>
      </c>
      <c r="DW260" s="170"/>
      <c r="DX260" s="170"/>
      <c r="DY260" s="170"/>
      <c r="DZ260" s="200">
        <v>27843</v>
      </c>
    </row>
    <row r="261" spans="111:130" x14ac:dyDescent="0.25">
      <c r="DG261" s="96"/>
      <c r="DI261" s="179"/>
      <c r="DJ261" s="55"/>
      <c r="DK261" s="227">
        <v>1</v>
      </c>
      <c r="DL261" s="55" t="s">
        <v>1554</v>
      </c>
      <c r="DM261" s="55" t="s">
        <v>833</v>
      </c>
      <c r="DN261" s="55" t="s">
        <v>1266</v>
      </c>
      <c r="DO261" s="55"/>
      <c r="DP261" s="55">
        <v>0</v>
      </c>
      <c r="DQ261" s="55">
        <v>18124</v>
      </c>
      <c r="DR261" s="55"/>
      <c r="DS261" s="55">
        <v>500</v>
      </c>
      <c r="DT261" s="55">
        <v>0</v>
      </c>
      <c r="DU261" s="55">
        <v>1000</v>
      </c>
      <c r="DV261" s="55">
        <v>0</v>
      </c>
      <c r="DW261" s="55"/>
      <c r="DX261" s="55"/>
      <c r="DY261" s="55"/>
      <c r="DZ261" s="199">
        <v>18124</v>
      </c>
    </row>
    <row r="262" spans="111:130" x14ac:dyDescent="0.25">
      <c r="DG262" s="96"/>
      <c r="DI262" s="178"/>
      <c r="DJ262" s="170"/>
      <c r="DK262" s="170">
        <v>1</v>
      </c>
      <c r="DL262" s="170" t="s">
        <v>1555</v>
      </c>
      <c r="DM262" s="170" t="s">
        <v>833</v>
      </c>
      <c r="DN262" s="170" t="s">
        <v>1266</v>
      </c>
      <c r="DO262" s="191" t="s">
        <v>667</v>
      </c>
      <c r="DP262" s="170">
        <v>0</v>
      </c>
      <c r="DQ262" s="170">
        <v>12592</v>
      </c>
      <c r="DR262" s="170"/>
      <c r="DS262" s="170">
        <v>500</v>
      </c>
      <c r="DT262" s="170">
        <v>0</v>
      </c>
      <c r="DU262" s="170">
        <v>1000</v>
      </c>
      <c r="DV262" s="170">
        <v>0</v>
      </c>
      <c r="DW262" s="170"/>
      <c r="DX262" s="170"/>
      <c r="DY262" s="170"/>
      <c r="DZ262" s="200">
        <v>12592</v>
      </c>
    </row>
    <row r="263" spans="111:130" x14ac:dyDescent="0.25">
      <c r="DG263" s="96"/>
      <c r="DI263" s="179"/>
      <c r="DJ263" s="55"/>
      <c r="DK263" s="227">
        <v>1</v>
      </c>
      <c r="DL263" s="55" t="s">
        <v>1556</v>
      </c>
      <c r="DM263" s="55" t="s">
        <v>833</v>
      </c>
      <c r="DN263" s="55" t="s">
        <v>1266</v>
      </c>
      <c r="DO263" s="55"/>
      <c r="DP263" s="55">
        <v>0</v>
      </c>
      <c r="DQ263" s="55">
        <v>8549</v>
      </c>
      <c r="DR263" s="55"/>
      <c r="DS263" s="55">
        <v>500</v>
      </c>
      <c r="DT263" s="55">
        <v>0</v>
      </c>
      <c r="DU263" s="55">
        <v>1000</v>
      </c>
      <c r="DV263" s="55">
        <v>0</v>
      </c>
      <c r="DW263" s="55"/>
      <c r="DX263" s="55"/>
      <c r="DY263" s="55"/>
      <c r="DZ263" s="199">
        <v>8549</v>
      </c>
    </row>
    <row r="264" spans="111:130" x14ac:dyDescent="0.25">
      <c r="DG264" s="96"/>
      <c r="DI264" s="178"/>
      <c r="DJ264" s="170"/>
      <c r="DK264" s="170">
        <v>1</v>
      </c>
      <c r="DL264" s="170" t="s">
        <v>1557</v>
      </c>
      <c r="DM264" s="170" t="s">
        <v>833</v>
      </c>
      <c r="DN264" s="170" t="s">
        <v>1266</v>
      </c>
      <c r="DO264" s="191" t="s">
        <v>667</v>
      </c>
      <c r="DP264" s="170">
        <v>0</v>
      </c>
      <c r="DQ264" s="170">
        <v>57191</v>
      </c>
      <c r="DR264" s="170"/>
      <c r="DS264" s="170">
        <v>500</v>
      </c>
      <c r="DT264" s="170">
        <v>0</v>
      </c>
      <c r="DU264" s="170">
        <v>1000</v>
      </c>
      <c r="DV264" s="170">
        <v>0</v>
      </c>
      <c r="DW264" s="170"/>
      <c r="DX264" s="170"/>
      <c r="DY264" s="170"/>
      <c r="DZ264" s="200">
        <v>57191</v>
      </c>
    </row>
    <row r="265" spans="111:130" x14ac:dyDescent="0.25">
      <c r="DG265" s="96"/>
      <c r="DI265" s="179"/>
      <c r="DJ265" s="55"/>
      <c r="DK265" s="227">
        <v>1</v>
      </c>
      <c r="DL265" s="55" t="s">
        <v>1558</v>
      </c>
      <c r="DM265" s="55" t="s">
        <v>833</v>
      </c>
      <c r="DN265" s="55" t="s">
        <v>1266</v>
      </c>
      <c r="DO265" s="55"/>
      <c r="DP265" s="55">
        <v>0</v>
      </c>
      <c r="DQ265" s="55">
        <v>40132</v>
      </c>
      <c r="DR265" s="55"/>
      <c r="DS265" s="55">
        <v>500</v>
      </c>
      <c r="DT265" s="55">
        <v>0</v>
      </c>
      <c r="DU265" s="55">
        <v>1000</v>
      </c>
      <c r="DV265" s="55">
        <v>0</v>
      </c>
      <c r="DW265" s="55"/>
      <c r="DX265" s="55"/>
      <c r="DY265" s="55"/>
      <c r="DZ265" s="199">
        <v>40132</v>
      </c>
    </row>
    <row r="266" spans="111:130" x14ac:dyDescent="0.25">
      <c r="DG266" s="96"/>
      <c r="DI266" s="178"/>
      <c r="DJ266" s="170"/>
      <c r="DK266" s="170">
        <v>1</v>
      </c>
      <c r="DL266" s="170" t="s">
        <v>1559</v>
      </c>
      <c r="DM266" s="170" t="s">
        <v>833</v>
      </c>
      <c r="DN266" s="170" t="s">
        <v>1266</v>
      </c>
      <c r="DO266" s="191" t="s">
        <v>667</v>
      </c>
      <c r="DP266" s="170">
        <v>0</v>
      </c>
      <c r="DQ266" s="170">
        <v>34434</v>
      </c>
      <c r="DR266" s="170"/>
      <c r="DS266" s="170">
        <v>500</v>
      </c>
      <c r="DT266" s="170">
        <v>0</v>
      </c>
      <c r="DU266" s="170">
        <v>1000</v>
      </c>
      <c r="DV266" s="170">
        <v>0</v>
      </c>
      <c r="DW266" s="170"/>
      <c r="DX266" s="170"/>
      <c r="DY266" s="170"/>
      <c r="DZ266" s="200">
        <v>34434</v>
      </c>
    </row>
    <row r="267" spans="111:130" x14ac:dyDescent="0.25">
      <c r="DG267" s="96"/>
      <c r="DI267" s="179"/>
      <c r="DJ267" s="55"/>
      <c r="DK267" s="227">
        <v>1</v>
      </c>
      <c r="DL267" s="55" t="s">
        <v>1560</v>
      </c>
      <c r="DM267" s="55" t="s">
        <v>833</v>
      </c>
      <c r="DN267" s="55" t="s">
        <v>1266</v>
      </c>
      <c r="DO267" s="55"/>
      <c r="DP267" s="55">
        <v>0</v>
      </c>
      <c r="DQ267" s="55">
        <v>31389</v>
      </c>
      <c r="DR267" s="55"/>
      <c r="DS267" s="55">
        <v>500</v>
      </c>
      <c r="DT267" s="55">
        <v>0</v>
      </c>
      <c r="DU267" s="55">
        <v>1000</v>
      </c>
      <c r="DV267" s="55">
        <v>0</v>
      </c>
      <c r="DW267" s="55"/>
      <c r="DX267" s="55"/>
      <c r="DY267" s="55"/>
      <c r="DZ267" s="199">
        <v>31389</v>
      </c>
    </row>
    <row r="268" spans="111:130" x14ac:dyDescent="0.25">
      <c r="DG268" s="96"/>
      <c r="DI268" s="178"/>
      <c r="DJ268" s="170"/>
      <c r="DK268" s="170">
        <v>1</v>
      </c>
      <c r="DL268" s="170" t="s">
        <v>1561</v>
      </c>
      <c r="DM268" s="170" t="s">
        <v>833</v>
      </c>
      <c r="DN268" s="170" t="s">
        <v>1266</v>
      </c>
      <c r="DO268" s="191" t="s">
        <v>667</v>
      </c>
      <c r="DP268" s="170">
        <v>0</v>
      </c>
      <c r="DQ268" s="170">
        <v>19537</v>
      </c>
      <c r="DR268" s="170"/>
      <c r="DS268" s="170">
        <v>500</v>
      </c>
      <c r="DT268" s="170">
        <v>0</v>
      </c>
      <c r="DU268" s="170">
        <v>1000</v>
      </c>
      <c r="DV268" s="170">
        <v>0</v>
      </c>
      <c r="DW268" s="170"/>
      <c r="DX268" s="170"/>
      <c r="DY268" s="170"/>
      <c r="DZ268" s="200">
        <v>19537</v>
      </c>
    </row>
    <row r="269" spans="111:130" x14ac:dyDescent="0.25">
      <c r="DG269" s="96"/>
      <c r="DI269" s="179"/>
      <c r="DJ269" s="55"/>
      <c r="DK269" s="227">
        <v>1</v>
      </c>
      <c r="DL269" s="55" t="s">
        <v>1562</v>
      </c>
      <c r="DM269" s="55" t="s">
        <v>833</v>
      </c>
      <c r="DN269" s="55" t="s">
        <v>1266</v>
      </c>
      <c r="DO269" s="55"/>
      <c r="DP269" s="55">
        <v>0</v>
      </c>
      <c r="DQ269" s="55">
        <v>14116</v>
      </c>
      <c r="DR269" s="55"/>
      <c r="DS269" s="55">
        <v>500</v>
      </c>
      <c r="DT269" s="55">
        <v>0</v>
      </c>
      <c r="DU269" s="55">
        <v>1000</v>
      </c>
      <c r="DV269" s="55">
        <v>0</v>
      </c>
      <c r="DW269" s="55"/>
      <c r="DX269" s="55"/>
      <c r="DY269" s="55"/>
      <c r="DZ269" s="199">
        <v>14116</v>
      </c>
    </row>
    <row r="270" spans="111:130" x14ac:dyDescent="0.25">
      <c r="DG270" s="96"/>
      <c r="DI270" s="178"/>
      <c r="DJ270" s="170"/>
      <c r="DK270" s="170">
        <v>1</v>
      </c>
      <c r="DL270" s="170" t="s">
        <v>1563</v>
      </c>
      <c r="DM270" s="170" t="s">
        <v>833</v>
      </c>
      <c r="DN270" s="170" t="s">
        <v>1266</v>
      </c>
      <c r="DO270" s="191" t="s">
        <v>667</v>
      </c>
      <c r="DP270" s="170">
        <v>0</v>
      </c>
      <c r="DQ270" s="170">
        <v>9013</v>
      </c>
      <c r="DR270" s="170"/>
      <c r="DS270" s="170">
        <v>500</v>
      </c>
      <c r="DT270" s="170">
        <v>0</v>
      </c>
      <c r="DU270" s="170">
        <v>1000</v>
      </c>
      <c r="DV270" s="170">
        <v>0</v>
      </c>
      <c r="DW270" s="170"/>
      <c r="DX270" s="170"/>
      <c r="DY270" s="170"/>
      <c r="DZ270" s="200">
        <v>9013</v>
      </c>
    </row>
    <row r="271" spans="111:130" x14ac:dyDescent="0.25">
      <c r="DG271" s="96"/>
      <c r="DI271" s="179"/>
      <c r="DJ271" s="55"/>
      <c r="DK271" s="227">
        <v>1</v>
      </c>
      <c r="DL271" s="55" t="s">
        <v>1564</v>
      </c>
      <c r="DM271" s="55" t="s">
        <v>833</v>
      </c>
      <c r="DN271" s="55" t="s">
        <v>1266</v>
      </c>
      <c r="DO271" s="55"/>
      <c r="DP271" s="55">
        <v>0</v>
      </c>
      <c r="DQ271" s="55">
        <v>62939</v>
      </c>
      <c r="DR271" s="55"/>
      <c r="DS271" s="55">
        <v>500</v>
      </c>
      <c r="DT271" s="55">
        <v>0</v>
      </c>
      <c r="DU271" s="55">
        <v>1000</v>
      </c>
      <c r="DV271" s="55">
        <v>0</v>
      </c>
      <c r="DW271" s="55"/>
      <c r="DX271" s="55"/>
      <c r="DY271" s="55"/>
      <c r="DZ271" s="199">
        <v>62939</v>
      </c>
    </row>
    <row r="272" spans="111:130" x14ac:dyDescent="0.25">
      <c r="DG272" s="96"/>
      <c r="DI272" s="178"/>
      <c r="DJ272" s="170"/>
      <c r="DK272" s="170">
        <v>1</v>
      </c>
      <c r="DL272" s="170" t="s">
        <v>1565</v>
      </c>
      <c r="DM272" s="170" t="s">
        <v>833</v>
      </c>
      <c r="DN272" s="170" t="s">
        <v>1266</v>
      </c>
      <c r="DO272" s="191" t="s">
        <v>667</v>
      </c>
      <c r="DP272" s="170">
        <v>0</v>
      </c>
      <c r="DQ272" s="170">
        <v>43316</v>
      </c>
      <c r="DR272" s="170"/>
      <c r="DS272" s="170">
        <v>500</v>
      </c>
      <c r="DT272" s="170">
        <v>0</v>
      </c>
      <c r="DU272" s="170">
        <v>1000</v>
      </c>
      <c r="DV272" s="170">
        <v>0</v>
      </c>
      <c r="DW272" s="170"/>
      <c r="DX272" s="170"/>
      <c r="DY272" s="170"/>
      <c r="DZ272" s="200">
        <v>43316</v>
      </c>
    </row>
    <row r="273" spans="111:130" x14ac:dyDescent="0.25">
      <c r="DG273" s="96"/>
      <c r="DI273" s="179"/>
      <c r="DJ273" s="55"/>
      <c r="DK273" s="227">
        <v>1</v>
      </c>
      <c r="DL273" s="55" t="s">
        <v>847</v>
      </c>
      <c r="DM273" s="55" t="s">
        <v>833</v>
      </c>
      <c r="DN273" s="55" t="s">
        <v>1266</v>
      </c>
      <c r="DO273" s="55"/>
      <c r="DP273" s="55">
        <v>0</v>
      </c>
      <c r="DQ273" s="55">
        <v>38124</v>
      </c>
      <c r="DR273" s="55"/>
      <c r="DS273" s="55">
        <v>500</v>
      </c>
      <c r="DT273" s="55">
        <v>0</v>
      </c>
      <c r="DU273" s="55">
        <v>1000</v>
      </c>
      <c r="DV273" s="55">
        <v>0</v>
      </c>
      <c r="DW273" s="55"/>
      <c r="DX273" s="55"/>
      <c r="DY273" s="55"/>
      <c r="DZ273" s="199">
        <v>38124</v>
      </c>
    </row>
    <row r="274" spans="111:130" x14ac:dyDescent="0.25">
      <c r="DG274" s="96"/>
      <c r="DI274" s="178"/>
      <c r="DJ274" s="170"/>
      <c r="DK274" s="170">
        <v>1</v>
      </c>
      <c r="DL274" s="170" t="s">
        <v>848</v>
      </c>
      <c r="DM274" s="170" t="s">
        <v>833</v>
      </c>
      <c r="DN274" s="170" t="s">
        <v>1266</v>
      </c>
      <c r="DO274" s="191" t="s">
        <v>667</v>
      </c>
      <c r="DP274" s="170">
        <v>0</v>
      </c>
      <c r="DQ274" s="170">
        <v>24691</v>
      </c>
      <c r="DR274" s="170"/>
      <c r="DS274" s="170">
        <v>500</v>
      </c>
      <c r="DT274" s="170">
        <v>0</v>
      </c>
      <c r="DU274" s="170">
        <v>1000</v>
      </c>
      <c r="DV274" s="170">
        <v>0</v>
      </c>
      <c r="DW274" s="170"/>
      <c r="DX274" s="170"/>
      <c r="DY274" s="170"/>
      <c r="DZ274" s="200">
        <v>24691</v>
      </c>
    </row>
    <row r="275" spans="111:130" x14ac:dyDescent="0.25">
      <c r="DG275" s="96"/>
      <c r="DI275" s="179"/>
      <c r="DJ275" s="55"/>
      <c r="DK275" s="227">
        <v>1</v>
      </c>
      <c r="DL275" s="55" t="s">
        <v>849</v>
      </c>
      <c r="DM275" s="55" t="s">
        <v>833</v>
      </c>
      <c r="DN275" s="55" t="s">
        <v>1266</v>
      </c>
      <c r="DO275" s="55"/>
      <c r="DP275" s="55">
        <v>0</v>
      </c>
      <c r="DQ275" s="55">
        <v>18781</v>
      </c>
      <c r="DR275" s="55"/>
      <c r="DS275" s="55">
        <v>500</v>
      </c>
      <c r="DT275" s="55">
        <v>0</v>
      </c>
      <c r="DU275" s="55">
        <v>1000</v>
      </c>
      <c r="DV275" s="55">
        <v>0</v>
      </c>
      <c r="DW275" s="55"/>
      <c r="DX275" s="55"/>
      <c r="DY275" s="55"/>
      <c r="DZ275" s="199">
        <v>18781</v>
      </c>
    </row>
    <row r="276" spans="111:130" x14ac:dyDescent="0.25">
      <c r="DG276" s="96"/>
      <c r="DI276" s="178"/>
      <c r="DJ276" s="170"/>
      <c r="DK276" s="170">
        <v>1</v>
      </c>
      <c r="DL276" s="170" t="s">
        <v>1566</v>
      </c>
      <c r="DM276" s="170" t="s">
        <v>833</v>
      </c>
      <c r="DN276" s="170" t="s">
        <v>1266</v>
      </c>
      <c r="DO276" s="191" t="s">
        <v>667</v>
      </c>
      <c r="DP276" s="170">
        <v>0</v>
      </c>
      <c r="DQ276" s="170">
        <v>13983</v>
      </c>
      <c r="DR276" s="170"/>
      <c r="DS276" s="170">
        <v>500</v>
      </c>
      <c r="DT276" s="170">
        <v>0</v>
      </c>
      <c r="DU276" s="170">
        <v>1000</v>
      </c>
      <c r="DV276" s="170">
        <v>0</v>
      </c>
      <c r="DW276" s="170"/>
      <c r="DX276" s="170"/>
      <c r="DY276" s="170"/>
      <c r="DZ276" s="200">
        <v>13983</v>
      </c>
    </row>
    <row r="277" spans="111:130" x14ac:dyDescent="0.25">
      <c r="DG277" s="96"/>
      <c r="DI277" s="179"/>
      <c r="DJ277" s="55"/>
      <c r="DK277" s="227">
        <v>1</v>
      </c>
      <c r="DL277" s="55" t="s">
        <v>1567</v>
      </c>
      <c r="DM277" s="55" t="s">
        <v>833</v>
      </c>
      <c r="DN277" s="55" t="s">
        <v>1267</v>
      </c>
      <c r="DO277" s="55"/>
      <c r="DP277" s="55">
        <v>0</v>
      </c>
      <c r="DQ277" s="55">
        <v>34755</v>
      </c>
      <c r="DR277" s="55"/>
      <c r="DS277" s="55">
        <v>500</v>
      </c>
      <c r="DT277" s="55">
        <v>0</v>
      </c>
      <c r="DU277" s="55">
        <v>1000</v>
      </c>
      <c r="DV277" s="55">
        <v>0</v>
      </c>
      <c r="DW277" s="55"/>
      <c r="DX277" s="55"/>
      <c r="DY277" s="55"/>
      <c r="DZ277" s="199">
        <v>34755</v>
      </c>
    </row>
    <row r="278" spans="111:130" x14ac:dyDescent="0.25">
      <c r="DG278" s="96"/>
      <c r="DI278" s="178"/>
      <c r="DJ278" s="170"/>
      <c r="DK278" s="170">
        <v>1</v>
      </c>
      <c r="DL278" s="170" t="s">
        <v>1568</v>
      </c>
      <c r="DM278" s="170" t="s">
        <v>833</v>
      </c>
      <c r="DN278" s="170" t="s">
        <v>1267</v>
      </c>
      <c r="DO278" s="191" t="s">
        <v>667</v>
      </c>
      <c r="DP278" s="170">
        <v>0</v>
      </c>
      <c r="DQ278" s="170">
        <v>36954</v>
      </c>
      <c r="DR278" s="170"/>
      <c r="DS278" s="170">
        <v>500</v>
      </c>
      <c r="DT278" s="170">
        <v>0</v>
      </c>
      <c r="DU278" s="170">
        <v>1000</v>
      </c>
      <c r="DV278" s="170">
        <v>0</v>
      </c>
      <c r="DW278" s="170"/>
      <c r="DX278" s="170"/>
      <c r="DY278" s="170"/>
      <c r="DZ278" s="200">
        <v>36954</v>
      </c>
    </row>
    <row r="279" spans="111:130" x14ac:dyDescent="0.25">
      <c r="DG279" s="96"/>
      <c r="DI279" s="179"/>
      <c r="DJ279" s="55"/>
      <c r="DK279" s="227">
        <v>1</v>
      </c>
      <c r="DL279" s="55" t="s">
        <v>850</v>
      </c>
      <c r="DM279" s="55" t="s">
        <v>833</v>
      </c>
      <c r="DN279" s="55" t="s">
        <v>1267</v>
      </c>
      <c r="DO279" s="55"/>
      <c r="DP279" s="55">
        <v>0</v>
      </c>
      <c r="DQ279" s="55">
        <v>36737</v>
      </c>
      <c r="DR279" s="55"/>
      <c r="DS279" s="55">
        <v>500</v>
      </c>
      <c r="DT279" s="55">
        <v>0</v>
      </c>
      <c r="DU279" s="55">
        <v>1000</v>
      </c>
      <c r="DV279" s="55">
        <v>0</v>
      </c>
      <c r="DW279" s="55"/>
      <c r="DX279" s="55"/>
      <c r="DY279" s="55"/>
      <c r="DZ279" s="199">
        <v>36737</v>
      </c>
    </row>
    <row r="280" spans="111:130" x14ac:dyDescent="0.25">
      <c r="DG280" s="96"/>
      <c r="DI280" s="178"/>
      <c r="DJ280" s="170"/>
      <c r="DK280" s="170">
        <v>1</v>
      </c>
      <c r="DL280" s="170" t="s">
        <v>851</v>
      </c>
      <c r="DM280" s="170" t="s">
        <v>833</v>
      </c>
      <c r="DN280" s="170" t="s">
        <v>1267</v>
      </c>
      <c r="DO280" s="191" t="s">
        <v>667</v>
      </c>
      <c r="DP280" s="170">
        <v>0</v>
      </c>
      <c r="DQ280" s="170">
        <v>22470</v>
      </c>
      <c r="DR280" s="170"/>
      <c r="DS280" s="170">
        <v>500</v>
      </c>
      <c r="DT280" s="170">
        <v>0</v>
      </c>
      <c r="DU280" s="170">
        <v>1000</v>
      </c>
      <c r="DV280" s="170">
        <v>0</v>
      </c>
      <c r="DW280" s="170"/>
      <c r="DX280" s="170"/>
      <c r="DY280" s="170"/>
      <c r="DZ280" s="200">
        <v>22470</v>
      </c>
    </row>
    <row r="281" spans="111:130" x14ac:dyDescent="0.25">
      <c r="DG281" s="96"/>
      <c r="DI281" s="179"/>
      <c r="DJ281" s="55"/>
      <c r="DK281" s="227">
        <v>1</v>
      </c>
      <c r="DL281" s="55" t="s">
        <v>1569</v>
      </c>
      <c r="DM281" s="55" t="s">
        <v>833</v>
      </c>
      <c r="DN281" s="55" t="s">
        <v>1267</v>
      </c>
      <c r="DO281" s="55"/>
      <c r="DP281" s="55">
        <v>0</v>
      </c>
      <c r="DQ281" s="55">
        <v>20616</v>
      </c>
      <c r="DR281" s="55"/>
      <c r="DS281" s="55">
        <v>500</v>
      </c>
      <c r="DT281" s="55">
        <v>0</v>
      </c>
      <c r="DU281" s="55">
        <v>1000</v>
      </c>
      <c r="DV281" s="55">
        <v>0</v>
      </c>
      <c r="DW281" s="55"/>
      <c r="DX281" s="55"/>
      <c r="DY281" s="55"/>
      <c r="DZ281" s="199">
        <v>20616</v>
      </c>
    </row>
    <row r="282" spans="111:130" x14ac:dyDescent="0.25">
      <c r="DG282" s="96"/>
      <c r="DI282" s="178"/>
      <c r="DJ282" s="170"/>
      <c r="DK282" s="170">
        <v>1</v>
      </c>
      <c r="DL282" s="170" t="s">
        <v>1570</v>
      </c>
      <c r="DM282" s="170" t="s">
        <v>833</v>
      </c>
      <c r="DN282" s="170" t="s">
        <v>1267</v>
      </c>
      <c r="DO282" s="191" t="s">
        <v>667</v>
      </c>
      <c r="DP282" s="170">
        <v>0</v>
      </c>
      <c r="DQ282" s="170">
        <v>9911</v>
      </c>
      <c r="DR282" s="170"/>
      <c r="DS282" s="170">
        <v>500</v>
      </c>
      <c r="DT282" s="170">
        <v>0</v>
      </c>
      <c r="DU282" s="170">
        <v>1000</v>
      </c>
      <c r="DV282" s="170">
        <v>0</v>
      </c>
      <c r="DW282" s="170"/>
      <c r="DX282" s="170"/>
      <c r="DY282" s="170"/>
      <c r="DZ282" s="200">
        <v>9911</v>
      </c>
    </row>
    <row r="283" spans="111:130" x14ac:dyDescent="0.25">
      <c r="DG283" s="96"/>
      <c r="DI283" s="179"/>
      <c r="DJ283" s="55"/>
      <c r="DK283" s="227">
        <v>1</v>
      </c>
      <c r="DL283" s="55" t="s">
        <v>1571</v>
      </c>
      <c r="DM283" s="55" t="s">
        <v>833</v>
      </c>
      <c r="DN283" s="55" t="s">
        <v>1267</v>
      </c>
      <c r="DO283" s="55"/>
      <c r="DP283" s="55">
        <v>0</v>
      </c>
      <c r="DQ283" s="55">
        <v>7111</v>
      </c>
      <c r="DR283" s="55"/>
      <c r="DS283" s="55">
        <v>500</v>
      </c>
      <c r="DT283" s="55">
        <v>0</v>
      </c>
      <c r="DU283" s="55">
        <v>1000</v>
      </c>
      <c r="DV283" s="55">
        <v>0</v>
      </c>
      <c r="DW283" s="55"/>
      <c r="DX283" s="55"/>
      <c r="DY283" s="55"/>
      <c r="DZ283" s="199">
        <v>7111</v>
      </c>
    </row>
    <row r="284" spans="111:130" x14ac:dyDescent="0.25">
      <c r="DG284" s="96"/>
      <c r="DI284" s="178"/>
      <c r="DJ284" s="170"/>
      <c r="DK284" s="170">
        <v>1</v>
      </c>
      <c r="DL284" s="170" t="s">
        <v>1572</v>
      </c>
      <c r="DM284" s="170" t="s">
        <v>833</v>
      </c>
      <c r="DN284" s="170" t="s">
        <v>1267</v>
      </c>
      <c r="DO284" s="191" t="s">
        <v>667</v>
      </c>
      <c r="DP284" s="170">
        <v>0</v>
      </c>
      <c r="DQ284" s="170">
        <v>39744</v>
      </c>
      <c r="DR284" s="170"/>
      <c r="DS284" s="170">
        <v>500</v>
      </c>
      <c r="DT284" s="170">
        <v>0</v>
      </c>
      <c r="DU284" s="170">
        <v>1000</v>
      </c>
      <c r="DV284" s="170">
        <v>0</v>
      </c>
      <c r="DW284" s="170"/>
      <c r="DX284" s="170"/>
      <c r="DY284" s="170"/>
      <c r="DZ284" s="200">
        <v>39744</v>
      </c>
    </row>
    <row r="285" spans="111:130" x14ac:dyDescent="0.25">
      <c r="DG285" s="96"/>
      <c r="DI285" s="179"/>
      <c r="DJ285" s="55"/>
      <c r="DK285" s="227">
        <v>1</v>
      </c>
      <c r="DL285" s="55" t="s">
        <v>1573</v>
      </c>
      <c r="DM285" s="55" t="s">
        <v>833</v>
      </c>
      <c r="DN285" s="55" t="s">
        <v>1267</v>
      </c>
      <c r="DO285" s="55"/>
      <c r="DP285" s="55">
        <v>0</v>
      </c>
      <c r="DQ285" s="55">
        <v>42328</v>
      </c>
      <c r="DR285" s="55"/>
      <c r="DS285" s="55">
        <v>500</v>
      </c>
      <c r="DT285" s="55">
        <v>0</v>
      </c>
      <c r="DU285" s="55">
        <v>1000</v>
      </c>
      <c r="DV285" s="55">
        <v>0</v>
      </c>
      <c r="DW285" s="55"/>
      <c r="DX285" s="55"/>
      <c r="DY285" s="55"/>
      <c r="DZ285" s="199">
        <v>42328</v>
      </c>
    </row>
    <row r="286" spans="111:130" x14ac:dyDescent="0.25">
      <c r="DG286" s="96"/>
      <c r="DI286" s="178"/>
      <c r="DJ286" s="170"/>
      <c r="DK286" s="170">
        <v>1</v>
      </c>
      <c r="DL286" s="170" t="s">
        <v>852</v>
      </c>
      <c r="DM286" s="170" t="s">
        <v>833</v>
      </c>
      <c r="DN286" s="170" t="s">
        <v>1267</v>
      </c>
      <c r="DO286" s="191" t="s">
        <v>667</v>
      </c>
      <c r="DP286" s="170">
        <v>0</v>
      </c>
      <c r="DQ286" s="170">
        <v>37327</v>
      </c>
      <c r="DR286" s="170"/>
      <c r="DS286" s="170">
        <v>500</v>
      </c>
      <c r="DT286" s="170">
        <v>0</v>
      </c>
      <c r="DU286" s="170">
        <v>1000</v>
      </c>
      <c r="DV286" s="170">
        <v>0</v>
      </c>
      <c r="DW286" s="170"/>
      <c r="DX286" s="170"/>
      <c r="DY286" s="170"/>
      <c r="DZ286" s="200">
        <v>37327</v>
      </c>
    </row>
    <row r="287" spans="111:130" x14ac:dyDescent="0.25">
      <c r="DG287" s="96"/>
      <c r="DI287" s="179"/>
      <c r="DJ287" s="55"/>
      <c r="DK287" s="227">
        <v>1</v>
      </c>
      <c r="DL287" s="55" t="s">
        <v>853</v>
      </c>
      <c r="DM287" s="55" t="s">
        <v>833</v>
      </c>
      <c r="DN287" s="55" t="s">
        <v>1267</v>
      </c>
      <c r="DO287" s="55"/>
      <c r="DP287" s="55">
        <v>0</v>
      </c>
      <c r="DQ287" s="55">
        <v>25672</v>
      </c>
      <c r="DR287" s="55"/>
      <c r="DS287" s="55">
        <v>500</v>
      </c>
      <c r="DT287" s="55">
        <v>0</v>
      </c>
      <c r="DU287" s="55">
        <v>1000</v>
      </c>
      <c r="DV287" s="55">
        <v>0</v>
      </c>
      <c r="DW287" s="55"/>
      <c r="DX287" s="55"/>
      <c r="DY287" s="55"/>
      <c r="DZ287" s="199">
        <v>25672</v>
      </c>
    </row>
    <row r="288" spans="111:130" x14ac:dyDescent="0.25">
      <c r="DG288" s="96"/>
      <c r="DI288" s="178"/>
      <c r="DJ288" s="170"/>
      <c r="DK288" s="170">
        <v>1</v>
      </c>
      <c r="DL288" s="170" t="s">
        <v>1574</v>
      </c>
      <c r="DM288" s="170" t="s">
        <v>833</v>
      </c>
      <c r="DN288" s="170" t="s">
        <v>1267</v>
      </c>
      <c r="DO288" s="191" t="s">
        <v>667</v>
      </c>
      <c r="DP288" s="170">
        <v>0</v>
      </c>
      <c r="DQ288" s="170">
        <v>22121</v>
      </c>
      <c r="DR288" s="170"/>
      <c r="DS288" s="170">
        <v>500</v>
      </c>
      <c r="DT288" s="170">
        <v>0</v>
      </c>
      <c r="DU288" s="170">
        <v>1000</v>
      </c>
      <c r="DV288" s="170">
        <v>0</v>
      </c>
      <c r="DW288" s="170"/>
      <c r="DX288" s="170"/>
      <c r="DY288" s="170"/>
      <c r="DZ288" s="200">
        <v>22121</v>
      </c>
    </row>
    <row r="289" spans="111:130" x14ac:dyDescent="0.25">
      <c r="DG289" s="96"/>
      <c r="DI289" s="179"/>
      <c r="DJ289" s="55"/>
      <c r="DK289" s="227">
        <v>1</v>
      </c>
      <c r="DL289" s="55" t="s">
        <v>1575</v>
      </c>
      <c r="DM289" s="55" t="s">
        <v>833</v>
      </c>
      <c r="DN289" s="55" t="s">
        <v>1267</v>
      </c>
      <c r="DO289" s="55"/>
      <c r="DP289" s="55">
        <v>0</v>
      </c>
      <c r="DQ289" s="55">
        <v>11400</v>
      </c>
      <c r="DR289" s="55"/>
      <c r="DS289" s="55">
        <v>500</v>
      </c>
      <c r="DT289" s="55">
        <v>0</v>
      </c>
      <c r="DU289" s="55">
        <v>1000</v>
      </c>
      <c r="DV289" s="55">
        <v>0</v>
      </c>
      <c r="DW289" s="55"/>
      <c r="DX289" s="55"/>
      <c r="DY289" s="55"/>
      <c r="DZ289" s="199">
        <v>11400</v>
      </c>
    </row>
    <row r="290" spans="111:130" x14ac:dyDescent="0.25">
      <c r="DG290" s="96"/>
      <c r="DI290" s="178"/>
      <c r="DJ290" s="170"/>
      <c r="DK290" s="170">
        <v>1</v>
      </c>
      <c r="DL290" s="170" t="s">
        <v>1576</v>
      </c>
      <c r="DM290" s="170" t="s">
        <v>833</v>
      </c>
      <c r="DN290" s="170" t="s">
        <v>1267</v>
      </c>
      <c r="DO290" s="191" t="s">
        <v>667</v>
      </c>
      <c r="DP290" s="170">
        <v>0</v>
      </c>
      <c r="DQ290" s="170">
        <v>6806</v>
      </c>
      <c r="DR290" s="170"/>
      <c r="DS290" s="170">
        <v>500</v>
      </c>
      <c r="DT290" s="170">
        <v>0</v>
      </c>
      <c r="DU290" s="170">
        <v>1000</v>
      </c>
      <c r="DV290" s="170">
        <v>0</v>
      </c>
      <c r="DW290" s="170"/>
      <c r="DX290" s="170"/>
      <c r="DY290" s="170"/>
      <c r="DZ290" s="200">
        <v>6806</v>
      </c>
    </row>
    <row r="291" spans="111:130" x14ac:dyDescent="0.25">
      <c r="DG291" s="96"/>
      <c r="DI291" s="179"/>
      <c r="DJ291" s="55"/>
      <c r="DK291" s="227">
        <v>1</v>
      </c>
      <c r="DL291" s="55" t="s">
        <v>1577</v>
      </c>
      <c r="DM291" s="55" t="s">
        <v>833</v>
      </c>
      <c r="DN291" s="55" t="s">
        <v>1267</v>
      </c>
      <c r="DO291" s="55"/>
      <c r="DP291" s="55">
        <v>0</v>
      </c>
      <c r="DQ291" s="55">
        <v>34276</v>
      </c>
      <c r="DR291" s="55"/>
      <c r="DS291" s="55">
        <v>500</v>
      </c>
      <c r="DT291" s="55">
        <v>0</v>
      </c>
      <c r="DU291" s="55">
        <v>1000</v>
      </c>
      <c r="DV291" s="55">
        <v>0</v>
      </c>
      <c r="DW291" s="55"/>
      <c r="DX291" s="55"/>
      <c r="DY291" s="55"/>
      <c r="DZ291" s="199">
        <v>34276</v>
      </c>
    </row>
    <row r="292" spans="111:130" x14ac:dyDescent="0.25">
      <c r="DG292" s="96"/>
      <c r="DI292" s="178"/>
      <c r="DJ292" s="170"/>
      <c r="DK292" s="170">
        <v>1</v>
      </c>
      <c r="DL292" s="170" t="s">
        <v>1578</v>
      </c>
      <c r="DM292" s="170" t="s">
        <v>833</v>
      </c>
      <c r="DN292" s="170" t="s">
        <v>1267</v>
      </c>
      <c r="DO292" s="191" t="s">
        <v>667</v>
      </c>
      <c r="DP292" s="170">
        <v>0</v>
      </c>
      <c r="DQ292" s="170">
        <v>40183</v>
      </c>
      <c r="DR292" s="170"/>
      <c r="DS292" s="170">
        <v>500</v>
      </c>
      <c r="DT292" s="170">
        <v>0</v>
      </c>
      <c r="DU292" s="170">
        <v>1000</v>
      </c>
      <c r="DV292" s="170">
        <v>0</v>
      </c>
      <c r="DW292" s="170"/>
      <c r="DX292" s="170"/>
      <c r="DY292" s="170"/>
      <c r="DZ292" s="200">
        <v>40183</v>
      </c>
    </row>
    <row r="293" spans="111:130" x14ac:dyDescent="0.25">
      <c r="DG293" s="96"/>
      <c r="DI293" s="179"/>
      <c r="DJ293" s="55"/>
      <c r="DK293" s="227">
        <v>1</v>
      </c>
      <c r="DL293" s="55" t="s">
        <v>1579</v>
      </c>
      <c r="DM293" s="55" t="s">
        <v>833</v>
      </c>
      <c r="DN293" s="55" t="s">
        <v>1267</v>
      </c>
      <c r="DO293" s="55"/>
      <c r="DP293" s="55">
        <v>0</v>
      </c>
      <c r="DQ293" s="55">
        <v>38776</v>
      </c>
      <c r="DR293" s="55"/>
      <c r="DS293" s="55">
        <v>500</v>
      </c>
      <c r="DT293" s="55">
        <v>0</v>
      </c>
      <c r="DU293" s="55">
        <v>1000</v>
      </c>
      <c r="DV293" s="55">
        <v>0</v>
      </c>
      <c r="DW293" s="55"/>
      <c r="DX293" s="55"/>
      <c r="DY293" s="55"/>
      <c r="DZ293" s="199">
        <v>38776</v>
      </c>
    </row>
    <row r="294" spans="111:130" x14ac:dyDescent="0.25">
      <c r="DG294" s="96"/>
      <c r="DI294" s="178"/>
      <c r="DJ294" s="170"/>
      <c r="DK294" s="170">
        <v>1</v>
      </c>
      <c r="DL294" s="170" t="s">
        <v>854</v>
      </c>
      <c r="DM294" s="170" t="s">
        <v>833</v>
      </c>
      <c r="DN294" s="170" t="s">
        <v>1267</v>
      </c>
      <c r="DO294" s="191" t="s">
        <v>667</v>
      </c>
      <c r="DP294" s="170">
        <v>0</v>
      </c>
      <c r="DQ294" s="170">
        <v>32094</v>
      </c>
      <c r="DR294" s="170"/>
      <c r="DS294" s="170">
        <v>500</v>
      </c>
      <c r="DT294" s="170">
        <v>0</v>
      </c>
      <c r="DU294" s="170">
        <v>1000</v>
      </c>
      <c r="DV294" s="170">
        <v>0</v>
      </c>
      <c r="DW294" s="170"/>
      <c r="DX294" s="170"/>
      <c r="DY294" s="170"/>
      <c r="DZ294" s="200">
        <v>32094</v>
      </c>
    </row>
    <row r="295" spans="111:130" x14ac:dyDescent="0.25">
      <c r="DG295" s="96"/>
      <c r="DI295" s="179"/>
      <c r="DJ295" s="55"/>
      <c r="DK295" s="227">
        <v>1</v>
      </c>
      <c r="DL295" s="55" t="s">
        <v>1580</v>
      </c>
      <c r="DM295" s="55" t="s">
        <v>833</v>
      </c>
      <c r="DN295" s="55" t="s">
        <v>1267</v>
      </c>
      <c r="DO295" s="55"/>
      <c r="DP295" s="55">
        <v>0</v>
      </c>
      <c r="DQ295" s="55">
        <v>24429</v>
      </c>
      <c r="DR295" s="55"/>
      <c r="DS295" s="55">
        <v>500</v>
      </c>
      <c r="DT295" s="55">
        <v>0</v>
      </c>
      <c r="DU295" s="55">
        <v>1000</v>
      </c>
      <c r="DV295" s="55">
        <v>0</v>
      </c>
      <c r="DW295" s="55"/>
      <c r="DX295" s="55"/>
      <c r="DY295" s="55"/>
      <c r="DZ295" s="199">
        <v>24429</v>
      </c>
    </row>
    <row r="296" spans="111:130" x14ac:dyDescent="0.25">
      <c r="DG296" s="96"/>
      <c r="DI296" s="178"/>
      <c r="DJ296" s="170"/>
      <c r="DK296" s="170">
        <v>1</v>
      </c>
      <c r="DL296" s="170" t="s">
        <v>1581</v>
      </c>
      <c r="DM296" s="170" t="s">
        <v>833</v>
      </c>
      <c r="DN296" s="170" t="s">
        <v>1267</v>
      </c>
      <c r="DO296" s="191" t="s">
        <v>667</v>
      </c>
      <c r="DP296" s="170">
        <v>0</v>
      </c>
      <c r="DQ296" s="170">
        <v>19877</v>
      </c>
      <c r="DR296" s="170"/>
      <c r="DS296" s="170">
        <v>500</v>
      </c>
      <c r="DT296" s="170">
        <v>0</v>
      </c>
      <c r="DU296" s="170">
        <v>1000</v>
      </c>
      <c r="DV296" s="170">
        <v>0</v>
      </c>
      <c r="DW296" s="170"/>
      <c r="DX296" s="170"/>
      <c r="DY296" s="170"/>
      <c r="DZ296" s="200">
        <v>19877</v>
      </c>
    </row>
    <row r="297" spans="111:130" x14ac:dyDescent="0.25">
      <c r="DG297" s="96"/>
      <c r="DI297" s="179"/>
      <c r="DJ297" s="55"/>
      <c r="DK297" s="227">
        <v>1</v>
      </c>
      <c r="DL297" s="55" t="s">
        <v>1582</v>
      </c>
      <c r="DM297" s="55" t="s">
        <v>833</v>
      </c>
      <c r="DN297" s="55" t="s">
        <v>1267</v>
      </c>
      <c r="DO297" s="55"/>
      <c r="DP297" s="55">
        <v>0</v>
      </c>
      <c r="DQ297" s="55">
        <v>12017</v>
      </c>
      <c r="DR297" s="55"/>
      <c r="DS297" s="55">
        <v>500</v>
      </c>
      <c r="DT297" s="55">
        <v>0</v>
      </c>
      <c r="DU297" s="55">
        <v>1000</v>
      </c>
      <c r="DV297" s="55">
        <v>0</v>
      </c>
      <c r="DW297" s="55"/>
      <c r="DX297" s="55"/>
      <c r="DY297" s="55"/>
      <c r="DZ297" s="199">
        <v>12017</v>
      </c>
    </row>
    <row r="298" spans="111:130" x14ac:dyDescent="0.25">
      <c r="DG298" s="96"/>
      <c r="DI298" s="178"/>
      <c r="DJ298" s="170"/>
      <c r="DK298" s="170">
        <v>1</v>
      </c>
      <c r="DL298" s="170" t="s">
        <v>1583</v>
      </c>
      <c r="DM298" s="170" t="s">
        <v>833</v>
      </c>
      <c r="DN298" s="170" t="s">
        <v>1267</v>
      </c>
      <c r="DO298" s="191" t="s">
        <v>667</v>
      </c>
      <c r="DP298" s="170">
        <v>0</v>
      </c>
      <c r="DQ298" s="170">
        <v>7222</v>
      </c>
      <c r="DR298" s="170"/>
      <c r="DS298" s="170">
        <v>500</v>
      </c>
      <c r="DT298" s="170">
        <v>0</v>
      </c>
      <c r="DU298" s="170">
        <v>1000</v>
      </c>
      <c r="DV298" s="170">
        <v>0</v>
      </c>
      <c r="DW298" s="170"/>
      <c r="DX298" s="170"/>
      <c r="DY298" s="170"/>
      <c r="DZ298" s="200">
        <v>7222</v>
      </c>
    </row>
    <row r="299" spans="111:130" x14ac:dyDescent="0.25">
      <c r="DG299" s="96"/>
      <c r="DI299" s="179"/>
      <c r="DJ299" s="55"/>
      <c r="DK299" s="227">
        <v>1</v>
      </c>
      <c r="DL299" s="55" t="s">
        <v>1584</v>
      </c>
      <c r="DM299" s="55" t="s">
        <v>833</v>
      </c>
      <c r="DN299" s="55" t="s">
        <v>1267</v>
      </c>
      <c r="DO299" s="55"/>
      <c r="DP299" s="55">
        <v>0</v>
      </c>
      <c r="DQ299" s="55">
        <v>35883</v>
      </c>
      <c r="DR299" s="55"/>
      <c r="DS299" s="55">
        <v>500</v>
      </c>
      <c r="DT299" s="55">
        <v>0</v>
      </c>
      <c r="DU299" s="55">
        <v>1000</v>
      </c>
      <c r="DV299" s="55">
        <v>0</v>
      </c>
      <c r="DW299" s="55"/>
      <c r="DX299" s="55"/>
      <c r="DY299" s="55"/>
      <c r="DZ299" s="199">
        <v>35883</v>
      </c>
    </row>
    <row r="300" spans="111:130" x14ac:dyDescent="0.25">
      <c r="DG300" s="96"/>
      <c r="DI300" s="178"/>
      <c r="DJ300" s="170"/>
      <c r="DK300" s="170">
        <v>1</v>
      </c>
      <c r="DL300" s="170" t="s">
        <v>1585</v>
      </c>
      <c r="DM300" s="170" t="s">
        <v>833</v>
      </c>
      <c r="DN300" s="170" t="s">
        <v>1267</v>
      </c>
      <c r="DO300" s="191" t="s">
        <v>667</v>
      </c>
      <c r="DP300" s="170">
        <v>0</v>
      </c>
      <c r="DQ300" s="170">
        <v>43002</v>
      </c>
      <c r="DR300" s="170"/>
      <c r="DS300" s="170">
        <v>500</v>
      </c>
      <c r="DT300" s="170">
        <v>0</v>
      </c>
      <c r="DU300" s="170">
        <v>1000</v>
      </c>
      <c r="DV300" s="170">
        <v>0</v>
      </c>
      <c r="DW300" s="170"/>
      <c r="DX300" s="170"/>
      <c r="DY300" s="170"/>
      <c r="DZ300" s="200">
        <v>43002</v>
      </c>
    </row>
    <row r="301" spans="111:130" x14ac:dyDescent="0.25">
      <c r="DG301" s="96"/>
      <c r="DI301" s="179"/>
      <c r="DJ301" s="55"/>
      <c r="DK301" s="227">
        <v>1</v>
      </c>
      <c r="DL301" s="55" t="s">
        <v>1586</v>
      </c>
      <c r="DM301" s="55" t="s">
        <v>833</v>
      </c>
      <c r="DN301" s="55" t="s">
        <v>1267</v>
      </c>
      <c r="DO301" s="55"/>
      <c r="DP301" s="55">
        <v>0</v>
      </c>
      <c r="DQ301" s="55">
        <v>27579</v>
      </c>
      <c r="DR301" s="55"/>
      <c r="DS301" s="55">
        <v>500</v>
      </c>
      <c r="DT301" s="55">
        <v>0</v>
      </c>
      <c r="DU301" s="55">
        <v>1000</v>
      </c>
      <c r="DV301" s="55">
        <v>0</v>
      </c>
      <c r="DW301" s="55"/>
      <c r="DX301" s="55"/>
      <c r="DY301" s="55"/>
      <c r="DZ301" s="199">
        <v>27579</v>
      </c>
    </row>
    <row r="302" spans="111:130" x14ac:dyDescent="0.25">
      <c r="DG302" s="96"/>
      <c r="DI302" s="178"/>
      <c r="DJ302" s="170"/>
      <c r="DK302" s="170">
        <v>1</v>
      </c>
      <c r="DL302" s="170" t="s">
        <v>1587</v>
      </c>
      <c r="DM302" s="170" t="s">
        <v>833</v>
      </c>
      <c r="DN302" s="170" t="s">
        <v>1267</v>
      </c>
      <c r="DO302" s="191" t="s">
        <v>667</v>
      </c>
      <c r="DP302" s="170">
        <v>0</v>
      </c>
      <c r="DQ302" s="170">
        <v>34316</v>
      </c>
      <c r="DR302" s="170"/>
      <c r="DS302" s="170">
        <v>500</v>
      </c>
      <c r="DT302" s="170">
        <v>0</v>
      </c>
      <c r="DU302" s="170">
        <v>1000</v>
      </c>
      <c r="DV302" s="170">
        <v>0</v>
      </c>
      <c r="DW302" s="170"/>
      <c r="DX302" s="170"/>
      <c r="DY302" s="170"/>
      <c r="DZ302" s="200">
        <v>34316</v>
      </c>
    </row>
    <row r="303" spans="111:130" x14ac:dyDescent="0.25">
      <c r="DG303" s="96"/>
      <c r="DI303" s="179"/>
      <c r="DJ303" s="55"/>
      <c r="DK303" s="227">
        <v>1</v>
      </c>
      <c r="DL303" s="55" t="s">
        <v>1588</v>
      </c>
      <c r="DM303" s="55" t="s">
        <v>833</v>
      </c>
      <c r="DN303" s="55" t="s">
        <v>1267</v>
      </c>
      <c r="DO303" s="55"/>
      <c r="DP303" s="55">
        <v>0</v>
      </c>
      <c r="DQ303" s="55">
        <v>22294</v>
      </c>
      <c r="DR303" s="55"/>
      <c r="DS303" s="55">
        <v>500</v>
      </c>
      <c r="DT303" s="55">
        <v>0</v>
      </c>
      <c r="DU303" s="55">
        <v>1000</v>
      </c>
      <c r="DV303" s="55">
        <v>0</v>
      </c>
      <c r="DW303" s="55"/>
      <c r="DX303" s="55"/>
      <c r="DY303" s="55"/>
      <c r="DZ303" s="199">
        <v>22294</v>
      </c>
    </row>
    <row r="304" spans="111:130" x14ac:dyDescent="0.25">
      <c r="DG304" s="96"/>
      <c r="DI304" s="178"/>
      <c r="DJ304" s="170"/>
      <c r="DK304" s="170">
        <v>1</v>
      </c>
      <c r="DL304" s="170" t="s">
        <v>1589</v>
      </c>
      <c r="DM304" s="170" t="s">
        <v>833</v>
      </c>
      <c r="DN304" s="170" t="s">
        <v>1267</v>
      </c>
      <c r="DO304" s="191" t="s">
        <v>667</v>
      </c>
      <c r="DP304" s="170">
        <v>0</v>
      </c>
      <c r="DQ304" s="170">
        <v>17060</v>
      </c>
      <c r="DR304" s="170"/>
      <c r="DS304" s="170">
        <v>500</v>
      </c>
      <c r="DT304" s="170">
        <v>0</v>
      </c>
      <c r="DU304" s="170">
        <v>1000</v>
      </c>
      <c r="DV304" s="170">
        <v>0</v>
      </c>
      <c r="DW304" s="170"/>
      <c r="DX304" s="170"/>
      <c r="DY304" s="170"/>
      <c r="DZ304" s="200">
        <v>17060</v>
      </c>
    </row>
    <row r="305" spans="111:130" x14ac:dyDescent="0.25">
      <c r="DG305" s="96"/>
      <c r="DI305" s="179"/>
      <c r="DJ305" s="55"/>
      <c r="DK305" s="227">
        <v>1</v>
      </c>
      <c r="DL305" s="55" t="s">
        <v>1590</v>
      </c>
      <c r="DM305" s="55" t="s">
        <v>833</v>
      </c>
      <c r="DN305" s="55" t="s">
        <v>1267</v>
      </c>
      <c r="DO305" s="55"/>
      <c r="DP305" s="55">
        <v>0</v>
      </c>
      <c r="DQ305" s="55">
        <v>8904</v>
      </c>
      <c r="DR305" s="55"/>
      <c r="DS305" s="55">
        <v>500</v>
      </c>
      <c r="DT305" s="55">
        <v>0</v>
      </c>
      <c r="DU305" s="55">
        <v>1000</v>
      </c>
      <c r="DV305" s="55">
        <v>0</v>
      </c>
      <c r="DW305" s="55"/>
      <c r="DX305" s="55"/>
      <c r="DY305" s="55"/>
      <c r="DZ305" s="199">
        <v>8904</v>
      </c>
    </row>
    <row r="306" spans="111:130" x14ac:dyDescent="0.25">
      <c r="DG306" s="96"/>
      <c r="DI306" s="178"/>
      <c r="DJ306" s="170"/>
      <c r="DK306" s="170">
        <v>1</v>
      </c>
      <c r="DL306" s="170" t="s">
        <v>1591</v>
      </c>
      <c r="DM306" s="170" t="s">
        <v>833</v>
      </c>
      <c r="DN306" s="170" t="s">
        <v>1267</v>
      </c>
      <c r="DO306" s="191" t="s">
        <v>667</v>
      </c>
      <c r="DP306" s="170">
        <v>0</v>
      </c>
      <c r="DQ306" s="170">
        <v>6806</v>
      </c>
      <c r="DR306" s="170"/>
      <c r="DS306" s="170">
        <v>500</v>
      </c>
      <c r="DT306" s="170">
        <v>0</v>
      </c>
      <c r="DU306" s="170">
        <v>1000</v>
      </c>
      <c r="DV306" s="170">
        <v>0</v>
      </c>
      <c r="DW306" s="170"/>
      <c r="DX306" s="170"/>
      <c r="DY306" s="170"/>
      <c r="DZ306" s="200">
        <v>6806</v>
      </c>
    </row>
    <row r="307" spans="111:130" x14ac:dyDescent="0.25">
      <c r="DG307" s="96"/>
      <c r="DI307" s="179"/>
      <c r="DJ307" s="55"/>
      <c r="DK307" s="227">
        <v>1</v>
      </c>
      <c r="DL307" s="55" t="s">
        <v>1592</v>
      </c>
      <c r="DM307" s="55" t="s">
        <v>833</v>
      </c>
      <c r="DN307" s="55" t="s">
        <v>1267</v>
      </c>
      <c r="DO307" s="55"/>
      <c r="DP307" s="55">
        <v>0</v>
      </c>
      <c r="DQ307" s="55">
        <v>33519</v>
      </c>
      <c r="DR307" s="55"/>
      <c r="DS307" s="55">
        <v>500</v>
      </c>
      <c r="DT307" s="55">
        <v>0</v>
      </c>
      <c r="DU307" s="55">
        <v>1000</v>
      </c>
      <c r="DV307" s="55">
        <v>0</v>
      </c>
      <c r="DW307" s="55"/>
      <c r="DX307" s="55"/>
      <c r="DY307" s="55"/>
      <c r="DZ307" s="199">
        <v>33519</v>
      </c>
    </row>
    <row r="308" spans="111:130" x14ac:dyDescent="0.25">
      <c r="DG308" s="96"/>
      <c r="DI308" s="178"/>
      <c r="DJ308" s="170"/>
      <c r="DK308" s="170">
        <v>1</v>
      </c>
      <c r="DL308" s="170" t="s">
        <v>1593</v>
      </c>
      <c r="DM308" s="170" t="s">
        <v>833</v>
      </c>
      <c r="DN308" s="170" t="s">
        <v>1267</v>
      </c>
      <c r="DO308" s="191" t="s">
        <v>667</v>
      </c>
      <c r="DP308" s="170">
        <v>0</v>
      </c>
      <c r="DQ308" s="170">
        <v>47045</v>
      </c>
      <c r="DR308" s="170"/>
      <c r="DS308" s="170">
        <v>500</v>
      </c>
      <c r="DT308" s="170">
        <v>0</v>
      </c>
      <c r="DU308" s="170">
        <v>1000</v>
      </c>
      <c r="DV308" s="170">
        <v>0</v>
      </c>
      <c r="DW308" s="170"/>
      <c r="DX308" s="170"/>
      <c r="DY308" s="170"/>
      <c r="DZ308" s="200">
        <v>47045</v>
      </c>
    </row>
    <row r="309" spans="111:130" x14ac:dyDescent="0.25">
      <c r="DG309" s="96"/>
      <c r="DI309" s="179"/>
      <c r="DJ309" s="55"/>
      <c r="DK309" s="227">
        <v>1</v>
      </c>
      <c r="DL309" s="55" t="s">
        <v>855</v>
      </c>
      <c r="DM309" s="55" t="s">
        <v>833</v>
      </c>
      <c r="DN309" s="55" t="s">
        <v>1267</v>
      </c>
      <c r="DO309" s="55"/>
      <c r="DP309" s="55">
        <v>0</v>
      </c>
      <c r="DQ309" s="55">
        <v>38541</v>
      </c>
      <c r="DR309" s="55"/>
      <c r="DS309" s="55">
        <v>500</v>
      </c>
      <c r="DT309" s="55">
        <v>0</v>
      </c>
      <c r="DU309" s="55">
        <v>1000</v>
      </c>
      <c r="DV309" s="55">
        <v>0</v>
      </c>
      <c r="DW309" s="55"/>
      <c r="DX309" s="55"/>
      <c r="DY309" s="55"/>
      <c r="DZ309" s="199">
        <v>38541</v>
      </c>
    </row>
    <row r="310" spans="111:130" x14ac:dyDescent="0.25">
      <c r="DG310" s="96"/>
      <c r="DI310" s="178"/>
      <c r="DJ310" s="170"/>
      <c r="DK310" s="170">
        <v>1</v>
      </c>
      <c r="DL310" s="170" t="s">
        <v>1594</v>
      </c>
      <c r="DM310" s="170" t="s">
        <v>833</v>
      </c>
      <c r="DN310" s="170" t="s">
        <v>1267</v>
      </c>
      <c r="DO310" s="191" t="s">
        <v>667</v>
      </c>
      <c r="DP310" s="170">
        <v>0</v>
      </c>
      <c r="DQ310" s="170">
        <v>29452</v>
      </c>
      <c r="DR310" s="170"/>
      <c r="DS310" s="170">
        <v>500</v>
      </c>
      <c r="DT310" s="170">
        <v>0</v>
      </c>
      <c r="DU310" s="170">
        <v>1000</v>
      </c>
      <c r="DV310" s="170">
        <v>0</v>
      </c>
      <c r="DW310" s="170"/>
      <c r="DX310" s="170"/>
      <c r="DY310" s="170"/>
      <c r="DZ310" s="200">
        <v>29452</v>
      </c>
    </row>
    <row r="311" spans="111:130" x14ac:dyDescent="0.25">
      <c r="DG311" s="96"/>
      <c r="DI311" s="179"/>
      <c r="DJ311" s="55"/>
      <c r="DK311" s="227">
        <v>1</v>
      </c>
      <c r="DL311" s="55" t="s">
        <v>856</v>
      </c>
      <c r="DM311" s="55" t="s">
        <v>833</v>
      </c>
      <c r="DN311" s="55" t="s">
        <v>1267</v>
      </c>
      <c r="DO311" s="55"/>
      <c r="DP311" s="55">
        <v>0</v>
      </c>
      <c r="DQ311" s="55">
        <v>23050</v>
      </c>
      <c r="DR311" s="55"/>
      <c r="DS311" s="55">
        <v>500</v>
      </c>
      <c r="DT311" s="55">
        <v>0</v>
      </c>
      <c r="DU311" s="55">
        <v>1000</v>
      </c>
      <c r="DV311" s="55">
        <v>0</v>
      </c>
      <c r="DW311" s="55"/>
      <c r="DX311" s="55"/>
      <c r="DY311" s="55"/>
      <c r="DZ311" s="199">
        <v>23050</v>
      </c>
    </row>
    <row r="312" spans="111:130" x14ac:dyDescent="0.25">
      <c r="DG312" s="96"/>
      <c r="DI312" s="178"/>
      <c r="DJ312" s="170"/>
      <c r="DK312" s="170">
        <v>1</v>
      </c>
      <c r="DL312" s="170" t="s">
        <v>1595</v>
      </c>
      <c r="DM312" s="170" t="s">
        <v>833</v>
      </c>
      <c r="DN312" s="170" t="s">
        <v>1267</v>
      </c>
      <c r="DO312" s="191" t="s">
        <v>667</v>
      </c>
      <c r="DP312" s="170">
        <v>0</v>
      </c>
      <c r="DQ312" s="170">
        <v>13982</v>
      </c>
      <c r="DR312" s="170"/>
      <c r="DS312" s="170">
        <v>500</v>
      </c>
      <c r="DT312" s="170">
        <v>0</v>
      </c>
      <c r="DU312" s="170">
        <v>1000</v>
      </c>
      <c r="DV312" s="170">
        <v>0</v>
      </c>
      <c r="DW312" s="170"/>
      <c r="DX312" s="170"/>
      <c r="DY312" s="170"/>
      <c r="DZ312" s="200">
        <v>13982</v>
      </c>
    </row>
    <row r="313" spans="111:130" x14ac:dyDescent="0.25">
      <c r="DG313" s="96"/>
      <c r="DI313" s="179"/>
      <c r="DJ313" s="55"/>
      <c r="DK313" s="227">
        <v>1</v>
      </c>
      <c r="DL313" s="55" t="s">
        <v>1596</v>
      </c>
      <c r="DM313" s="55" t="s">
        <v>833</v>
      </c>
      <c r="DN313" s="55" t="s">
        <v>1267</v>
      </c>
      <c r="DO313" s="55"/>
      <c r="DP313" s="55">
        <v>0</v>
      </c>
      <c r="DQ313" s="55">
        <v>10471</v>
      </c>
      <c r="DR313" s="55"/>
      <c r="DS313" s="55">
        <v>500</v>
      </c>
      <c r="DT313" s="55">
        <v>0</v>
      </c>
      <c r="DU313" s="55">
        <v>1000</v>
      </c>
      <c r="DV313" s="55">
        <v>0</v>
      </c>
      <c r="DW313" s="55"/>
      <c r="DX313" s="55"/>
      <c r="DY313" s="55"/>
      <c r="DZ313" s="199">
        <v>10471</v>
      </c>
    </row>
    <row r="314" spans="111:130" x14ac:dyDescent="0.25">
      <c r="DG314" s="96"/>
      <c r="DI314" s="178"/>
      <c r="DJ314" s="170"/>
      <c r="DK314" s="170">
        <v>1</v>
      </c>
      <c r="DL314" s="170" t="s">
        <v>1597</v>
      </c>
      <c r="DM314" s="170" t="s">
        <v>833</v>
      </c>
      <c r="DN314" s="170" t="s">
        <v>1267</v>
      </c>
      <c r="DO314" s="191" t="s">
        <v>667</v>
      </c>
      <c r="DP314" s="170">
        <v>0</v>
      </c>
      <c r="DQ314" s="170">
        <v>6736</v>
      </c>
      <c r="DR314" s="170"/>
      <c r="DS314" s="170">
        <v>500</v>
      </c>
      <c r="DT314" s="170">
        <v>0</v>
      </c>
      <c r="DU314" s="170">
        <v>1000</v>
      </c>
      <c r="DV314" s="170">
        <v>0</v>
      </c>
      <c r="DW314" s="170"/>
      <c r="DX314" s="170"/>
      <c r="DY314" s="170"/>
      <c r="DZ314" s="200">
        <v>6736</v>
      </c>
    </row>
    <row r="315" spans="111:130" x14ac:dyDescent="0.25">
      <c r="DG315" s="96"/>
      <c r="DI315" s="179"/>
      <c r="DJ315" s="55"/>
      <c r="DK315" s="227">
        <v>1</v>
      </c>
      <c r="DL315" s="55" t="s">
        <v>1598</v>
      </c>
      <c r="DM315" s="55" t="s">
        <v>833</v>
      </c>
      <c r="DN315" s="55" t="s">
        <v>1267</v>
      </c>
      <c r="DO315" s="55"/>
      <c r="DP315" s="55">
        <v>0</v>
      </c>
      <c r="DQ315" s="55">
        <v>38635</v>
      </c>
      <c r="DR315" s="55"/>
      <c r="DS315" s="55">
        <v>500</v>
      </c>
      <c r="DT315" s="55">
        <v>0</v>
      </c>
      <c r="DU315" s="55">
        <v>1000</v>
      </c>
      <c r="DV315" s="55">
        <v>0</v>
      </c>
      <c r="DW315" s="55"/>
      <c r="DX315" s="55"/>
      <c r="DY315" s="55"/>
      <c r="DZ315" s="199">
        <v>38635</v>
      </c>
    </row>
    <row r="316" spans="111:130" x14ac:dyDescent="0.25">
      <c r="DG316" s="96"/>
      <c r="DI316" s="178"/>
      <c r="DJ316" s="170"/>
      <c r="DK316" s="170">
        <v>1</v>
      </c>
      <c r="DL316" s="170" t="s">
        <v>1599</v>
      </c>
      <c r="DM316" s="170" t="s">
        <v>833</v>
      </c>
      <c r="DN316" s="170" t="s">
        <v>1267</v>
      </c>
      <c r="DO316" s="191" t="s">
        <v>667</v>
      </c>
      <c r="DP316" s="170">
        <v>0</v>
      </c>
      <c r="DQ316" s="170">
        <v>41918</v>
      </c>
      <c r="DR316" s="170"/>
      <c r="DS316" s="170">
        <v>500</v>
      </c>
      <c r="DT316" s="170">
        <v>0</v>
      </c>
      <c r="DU316" s="170">
        <v>1000</v>
      </c>
      <c r="DV316" s="170">
        <v>0</v>
      </c>
      <c r="DW316" s="170"/>
      <c r="DX316" s="170"/>
      <c r="DY316" s="170"/>
      <c r="DZ316" s="200">
        <v>41918</v>
      </c>
    </row>
    <row r="317" spans="111:130" x14ac:dyDescent="0.25">
      <c r="DG317" s="96"/>
      <c r="DI317" s="179"/>
      <c r="DJ317" s="55"/>
      <c r="DK317" s="227">
        <v>1</v>
      </c>
      <c r="DL317" s="55" t="s">
        <v>1600</v>
      </c>
      <c r="DM317" s="55" t="s">
        <v>833</v>
      </c>
      <c r="DN317" s="55" t="s">
        <v>1267</v>
      </c>
      <c r="DO317" s="55"/>
      <c r="DP317" s="55">
        <v>0</v>
      </c>
      <c r="DQ317" s="55">
        <v>36313</v>
      </c>
      <c r="DR317" s="55"/>
      <c r="DS317" s="55">
        <v>500</v>
      </c>
      <c r="DT317" s="55">
        <v>0</v>
      </c>
      <c r="DU317" s="55">
        <v>1000</v>
      </c>
      <c r="DV317" s="55">
        <v>0</v>
      </c>
      <c r="DW317" s="55"/>
      <c r="DX317" s="55"/>
      <c r="DY317" s="55"/>
      <c r="DZ317" s="199">
        <v>36313</v>
      </c>
    </row>
    <row r="318" spans="111:130" x14ac:dyDescent="0.25">
      <c r="DG318" s="96"/>
      <c r="DI318" s="178"/>
      <c r="DJ318" s="170"/>
      <c r="DK318" s="170">
        <v>1</v>
      </c>
      <c r="DL318" s="170" t="s">
        <v>1601</v>
      </c>
      <c r="DM318" s="170" t="s">
        <v>833</v>
      </c>
      <c r="DN318" s="170" t="s">
        <v>1267</v>
      </c>
      <c r="DO318" s="191" t="s">
        <v>667</v>
      </c>
      <c r="DP318" s="170">
        <v>0</v>
      </c>
      <c r="DQ318" s="170">
        <v>27550</v>
      </c>
      <c r="DR318" s="170"/>
      <c r="DS318" s="170">
        <v>500</v>
      </c>
      <c r="DT318" s="170">
        <v>0</v>
      </c>
      <c r="DU318" s="170">
        <v>1000</v>
      </c>
      <c r="DV318" s="170">
        <v>0</v>
      </c>
      <c r="DW318" s="170"/>
      <c r="DX318" s="170"/>
      <c r="DY318" s="170"/>
      <c r="DZ318" s="200">
        <v>27550</v>
      </c>
    </row>
    <row r="319" spans="111:130" x14ac:dyDescent="0.25">
      <c r="DG319" s="96"/>
      <c r="DI319" s="179"/>
      <c r="DJ319" s="55"/>
      <c r="DK319" s="227">
        <v>1</v>
      </c>
      <c r="DL319" s="55" t="s">
        <v>857</v>
      </c>
      <c r="DM319" s="55" t="s">
        <v>833</v>
      </c>
      <c r="DN319" s="55" t="s">
        <v>1267</v>
      </c>
      <c r="DO319" s="55"/>
      <c r="DP319" s="55">
        <v>0</v>
      </c>
      <c r="DQ319" s="55">
        <v>18463</v>
      </c>
      <c r="DR319" s="55"/>
      <c r="DS319" s="55">
        <v>500</v>
      </c>
      <c r="DT319" s="55">
        <v>0</v>
      </c>
      <c r="DU319" s="55">
        <v>1000</v>
      </c>
      <c r="DV319" s="55">
        <v>0</v>
      </c>
      <c r="DW319" s="55"/>
      <c r="DX319" s="55"/>
      <c r="DY319" s="55"/>
      <c r="DZ319" s="199">
        <v>18463</v>
      </c>
    </row>
    <row r="320" spans="111:130" x14ac:dyDescent="0.25">
      <c r="DG320" s="96"/>
      <c r="DI320" s="178"/>
      <c r="DJ320" s="170"/>
      <c r="DK320" s="170">
        <v>1</v>
      </c>
      <c r="DL320" s="170" t="s">
        <v>1602</v>
      </c>
      <c r="DM320" s="170" t="s">
        <v>833</v>
      </c>
      <c r="DN320" s="170" t="s">
        <v>1267</v>
      </c>
      <c r="DO320" s="191" t="s">
        <v>667</v>
      </c>
      <c r="DP320" s="170">
        <v>0</v>
      </c>
      <c r="DQ320" s="170">
        <v>13382</v>
      </c>
      <c r="DR320" s="170"/>
      <c r="DS320" s="170">
        <v>500</v>
      </c>
      <c r="DT320" s="170">
        <v>0</v>
      </c>
      <c r="DU320" s="170">
        <v>1000</v>
      </c>
      <c r="DV320" s="170">
        <v>0</v>
      </c>
      <c r="DW320" s="170"/>
      <c r="DX320" s="170"/>
      <c r="DY320" s="170"/>
      <c r="DZ320" s="200">
        <v>13382</v>
      </c>
    </row>
    <row r="321" spans="111:130" x14ac:dyDescent="0.25">
      <c r="DG321" s="96"/>
      <c r="DI321" s="179"/>
      <c r="DJ321" s="55"/>
      <c r="DK321" s="227">
        <v>1</v>
      </c>
      <c r="DL321" s="55" t="s">
        <v>1603</v>
      </c>
      <c r="DM321" s="55" t="s">
        <v>833</v>
      </c>
      <c r="DN321" s="55" t="s">
        <v>1267</v>
      </c>
      <c r="DO321" s="55"/>
      <c r="DP321" s="55">
        <v>0</v>
      </c>
      <c r="DQ321" s="55">
        <v>9106</v>
      </c>
      <c r="DR321" s="55"/>
      <c r="DS321" s="55">
        <v>500</v>
      </c>
      <c r="DT321" s="55">
        <v>0</v>
      </c>
      <c r="DU321" s="55">
        <v>1000</v>
      </c>
      <c r="DV321" s="55">
        <v>0</v>
      </c>
      <c r="DW321" s="55"/>
      <c r="DX321" s="55"/>
      <c r="DY321" s="55"/>
      <c r="DZ321" s="199">
        <v>9106</v>
      </c>
    </row>
    <row r="322" spans="111:130" x14ac:dyDescent="0.25">
      <c r="DG322" s="96"/>
      <c r="DI322" s="178"/>
      <c r="DJ322" s="170"/>
      <c r="DK322" s="170">
        <v>1</v>
      </c>
      <c r="DL322" s="170" t="s">
        <v>1604</v>
      </c>
      <c r="DM322" s="170" t="s">
        <v>833</v>
      </c>
      <c r="DN322" s="170" t="s">
        <v>1267</v>
      </c>
      <c r="DO322" s="191" t="s">
        <v>667</v>
      </c>
      <c r="DP322" s="170">
        <v>0</v>
      </c>
      <c r="DQ322" s="170">
        <v>32619</v>
      </c>
      <c r="DR322" s="170"/>
      <c r="DS322" s="170">
        <v>500</v>
      </c>
      <c r="DT322" s="170">
        <v>0</v>
      </c>
      <c r="DU322" s="170">
        <v>1000</v>
      </c>
      <c r="DV322" s="170">
        <v>0</v>
      </c>
      <c r="DW322" s="170"/>
      <c r="DX322" s="170"/>
      <c r="DY322" s="170"/>
      <c r="DZ322" s="200">
        <v>32619</v>
      </c>
    </row>
    <row r="323" spans="111:130" x14ac:dyDescent="0.25">
      <c r="DG323" s="96"/>
      <c r="DI323" s="179"/>
      <c r="DJ323" s="55"/>
      <c r="DK323" s="227">
        <v>1</v>
      </c>
      <c r="DL323" s="55" t="s">
        <v>1605</v>
      </c>
      <c r="DM323" s="55" t="s">
        <v>833</v>
      </c>
      <c r="DN323" s="55" t="s">
        <v>1267</v>
      </c>
      <c r="DO323" s="55"/>
      <c r="DP323" s="55">
        <v>0</v>
      </c>
      <c r="DQ323" s="55">
        <v>39617</v>
      </c>
      <c r="DR323" s="55"/>
      <c r="DS323" s="55">
        <v>500</v>
      </c>
      <c r="DT323" s="55">
        <v>0</v>
      </c>
      <c r="DU323" s="55">
        <v>1000</v>
      </c>
      <c r="DV323" s="55">
        <v>0</v>
      </c>
      <c r="DW323" s="55"/>
      <c r="DX323" s="55"/>
      <c r="DY323" s="55"/>
      <c r="DZ323" s="199">
        <v>39617</v>
      </c>
    </row>
    <row r="324" spans="111:130" x14ac:dyDescent="0.25">
      <c r="DG324" s="96"/>
      <c r="DI324" s="178"/>
      <c r="DJ324" s="170"/>
      <c r="DK324" s="170">
        <v>1</v>
      </c>
      <c r="DL324" s="170" t="s">
        <v>1606</v>
      </c>
      <c r="DM324" s="170" t="s">
        <v>833</v>
      </c>
      <c r="DN324" s="170" t="s">
        <v>1267</v>
      </c>
      <c r="DO324" s="191" t="s">
        <v>667</v>
      </c>
      <c r="DP324" s="170">
        <v>0</v>
      </c>
      <c r="DQ324" s="170">
        <v>29109</v>
      </c>
      <c r="DR324" s="170"/>
      <c r="DS324" s="170">
        <v>500</v>
      </c>
      <c r="DT324" s="170">
        <v>0</v>
      </c>
      <c r="DU324" s="170">
        <v>1000</v>
      </c>
      <c r="DV324" s="170">
        <v>0</v>
      </c>
      <c r="DW324" s="170"/>
      <c r="DX324" s="170"/>
      <c r="DY324" s="170"/>
      <c r="DZ324" s="200">
        <v>29109</v>
      </c>
    </row>
    <row r="325" spans="111:130" x14ac:dyDescent="0.25">
      <c r="DG325" s="96"/>
      <c r="DI325" s="179"/>
      <c r="DJ325" s="55"/>
      <c r="DK325" s="227">
        <v>1</v>
      </c>
      <c r="DL325" s="55" t="s">
        <v>858</v>
      </c>
      <c r="DM325" s="55" t="s">
        <v>833</v>
      </c>
      <c r="DN325" s="55" t="s">
        <v>1267</v>
      </c>
      <c r="DO325" s="55"/>
      <c r="DP325" s="55">
        <v>0</v>
      </c>
      <c r="DQ325" s="55">
        <v>36220</v>
      </c>
      <c r="DR325" s="55"/>
      <c r="DS325" s="55">
        <v>500</v>
      </c>
      <c r="DT325" s="55">
        <v>0</v>
      </c>
      <c r="DU325" s="55">
        <v>1000</v>
      </c>
      <c r="DV325" s="55">
        <v>0</v>
      </c>
      <c r="DW325" s="55"/>
      <c r="DX325" s="55"/>
      <c r="DY325" s="55"/>
      <c r="DZ325" s="199">
        <v>36220</v>
      </c>
    </row>
    <row r="326" spans="111:130" x14ac:dyDescent="0.25">
      <c r="DG326" s="96"/>
      <c r="DI326" s="178"/>
      <c r="DJ326" s="170"/>
      <c r="DK326" s="170">
        <v>1</v>
      </c>
      <c r="DL326" s="170" t="s">
        <v>859</v>
      </c>
      <c r="DM326" s="170" t="s">
        <v>833</v>
      </c>
      <c r="DN326" s="170" t="s">
        <v>1267</v>
      </c>
      <c r="DO326" s="191" t="s">
        <v>667</v>
      </c>
      <c r="DP326" s="170">
        <v>0</v>
      </c>
      <c r="DQ326" s="170">
        <v>23467</v>
      </c>
      <c r="DR326" s="170"/>
      <c r="DS326" s="170">
        <v>500</v>
      </c>
      <c r="DT326" s="170">
        <v>0</v>
      </c>
      <c r="DU326" s="170">
        <v>1000</v>
      </c>
      <c r="DV326" s="170">
        <v>0</v>
      </c>
      <c r="DW326" s="170"/>
      <c r="DX326" s="170"/>
      <c r="DY326" s="170"/>
      <c r="DZ326" s="200">
        <v>23467</v>
      </c>
    </row>
    <row r="327" spans="111:130" x14ac:dyDescent="0.25">
      <c r="DG327" s="96"/>
      <c r="DI327" s="179"/>
      <c r="DJ327" s="55"/>
      <c r="DK327" s="227">
        <v>1</v>
      </c>
      <c r="DL327" s="55" t="s">
        <v>1607</v>
      </c>
      <c r="DM327" s="55" t="s">
        <v>833</v>
      </c>
      <c r="DN327" s="55" t="s">
        <v>1267</v>
      </c>
      <c r="DO327" s="55"/>
      <c r="DP327" s="55">
        <v>0</v>
      </c>
      <c r="DQ327" s="55">
        <v>13511</v>
      </c>
      <c r="DR327" s="55"/>
      <c r="DS327" s="55">
        <v>500</v>
      </c>
      <c r="DT327" s="55">
        <v>0</v>
      </c>
      <c r="DU327" s="55">
        <v>1000</v>
      </c>
      <c r="DV327" s="55">
        <v>0</v>
      </c>
      <c r="DW327" s="55"/>
      <c r="DX327" s="55"/>
      <c r="DY327" s="55"/>
      <c r="DZ327" s="199">
        <v>13511</v>
      </c>
    </row>
    <row r="328" spans="111:130" x14ac:dyDescent="0.25">
      <c r="DG328" s="96"/>
      <c r="DI328" s="178"/>
      <c r="DJ328" s="170"/>
      <c r="DK328" s="170">
        <v>1</v>
      </c>
      <c r="DL328" s="170" t="s">
        <v>1608</v>
      </c>
      <c r="DM328" s="170" t="s">
        <v>833</v>
      </c>
      <c r="DN328" s="170" t="s">
        <v>1267</v>
      </c>
      <c r="DO328" s="191" t="s">
        <v>667</v>
      </c>
      <c r="DP328" s="170">
        <v>0</v>
      </c>
      <c r="DQ328" s="170">
        <v>8370</v>
      </c>
      <c r="DR328" s="170"/>
      <c r="DS328" s="170">
        <v>500</v>
      </c>
      <c r="DT328" s="170">
        <v>0</v>
      </c>
      <c r="DU328" s="170">
        <v>1000</v>
      </c>
      <c r="DV328" s="170">
        <v>0</v>
      </c>
      <c r="DW328" s="170"/>
      <c r="DX328" s="170"/>
      <c r="DY328" s="170"/>
      <c r="DZ328" s="200">
        <v>8370</v>
      </c>
    </row>
    <row r="329" spans="111:130" x14ac:dyDescent="0.25">
      <c r="DG329" s="96"/>
      <c r="DI329" s="179"/>
      <c r="DJ329" s="55"/>
      <c r="DK329" s="227">
        <v>1</v>
      </c>
      <c r="DL329" s="55" t="s">
        <v>1609</v>
      </c>
      <c r="DM329" s="55" t="s">
        <v>833</v>
      </c>
      <c r="DN329" s="55" t="s">
        <v>1267</v>
      </c>
      <c r="DO329" s="55"/>
      <c r="DP329" s="55">
        <v>0</v>
      </c>
      <c r="DQ329" s="55">
        <v>34744</v>
      </c>
      <c r="DR329" s="55"/>
      <c r="DS329" s="55">
        <v>500</v>
      </c>
      <c r="DT329" s="55">
        <v>0</v>
      </c>
      <c r="DU329" s="55">
        <v>1000</v>
      </c>
      <c r="DV329" s="55">
        <v>0</v>
      </c>
      <c r="DW329" s="55"/>
      <c r="DX329" s="55"/>
      <c r="DY329" s="55"/>
      <c r="DZ329" s="199">
        <v>34744</v>
      </c>
    </row>
    <row r="330" spans="111:130" x14ac:dyDescent="0.25">
      <c r="DG330" s="96"/>
      <c r="DI330" s="178"/>
      <c r="DJ330" s="170"/>
      <c r="DK330" s="170">
        <v>1</v>
      </c>
      <c r="DL330" s="170" t="s">
        <v>1610</v>
      </c>
      <c r="DM330" s="170" t="s">
        <v>833</v>
      </c>
      <c r="DN330" s="170" t="s">
        <v>1267</v>
      </c>
      <c r="DO330" s="191" t="s">
        <v>667</v>
      </c>
      <c r="DP330" s="170">
        <v>0</v>
      </c>
      <c r="DQ330" s="170">
        <v>41838</v>
      </c>
      <c r="DR330" s="170"/>
      <c r="DS330" s="170">
        <v>500</v>
      </c>
      <c r="DT330" s="170">
        <v>0</v>
      </c>
      <c r="DU330" s="170">
        <v>1000</v>
      </c>
      <c r="DV330" s="170">
        <v>0</v>
      </c>
      <c r="DW330" s="170"/>
      <c r="DX330" s="170"/>
      <c r="DY330" s="170"/>
      <c r="DZ330" s="200">
        <v>41838</v>
      </c>
    </row>
    <row r="331" spans="111:130" x14ac:dyDescent="0.25">
      <c r="DG331" s="96"/>
      <c r="DI331" s="179"/>
      <c r="DJ331" s="55"/>
      <c r="DK331" s="227">
        <v>1</v>
      </c>
      <c r="DL331" s="55" t="s">
        <v>1611</v>
      </c>
      <c r="DM331" s="55" t="s">
        <v>833</v>
      </c>
      <c r="DN331" s="55" t="s">
        <v>1267</v>
      </c>
      <c r="DO331" s="55"/>
      <c r="DP331" s="55">
        <v>0</v>
      </c>
      <c r="DQ331" s="55">
        <v>36686</v>
      </c>
      <c r="DR331" s="55"/>
      <c r="DS331" s="55">
        <v>500</v>
      </c>
      <c r="DT331" s="55">
        <v>0</v>
      </c>
      <c r="DU331" s="55">
        <v>1000</v>
      </c>
      <c r="DV331" s="55">
        <v>0</v>
      </c>
      <c r="DW331" s="55"/>
      <c r="DX331" s="55"/>
      <c r="DY331" s="55"/>
      <c r="DZ331" s="199">
        <v>36686</v>
      </c>
    </row>
    <row r="332" spans="111:130" x14ac:dyDescent="0.25">
      <c r="DG332" s="96"/>
      <c r="DI332" s="178"/>
      <c r="DJ332" s="170"/>
      <c r="DK332" s="170">
        <v>1</v>
      </c>
      <c r="DL332" s="170" t="s">
        <v>860</v>
      </c>
      <c r="DM332" s="170" t="s">
        <v>833</v>
      </c>
      <c r="DN332" s="170" t="s">
        <v>1267</v>
      </c>
      <c r="DO332" s="191" t="s">
        <v>667</v>
      </c>
      <c r="DP332" s="170">
        <v>0</v>
      </c>
      <c r="DQ332" s="170">
        <v>29422</v>
      </c>
      <c r="DR332" s="170"/>
      <c r="DS332" s="170">
        <v>500</v>
      </c>
      <c r="DT332" s="170">
        <v>0</v>
      </c>
      <c r="DU332" s="170">
        <v>1000</v>
      </c>
      <c r="DV332" s="170">
        <v>0</v>
      </c>
      <c r="DW332" s="170"/>
      <c r="DX332" s="170"/>
      <c r="DY332" s="170"/>
      <c r="DZ332" s="200">
        <v>29422</v>
      </c>
    </row>
    <row r="333" spans="111:130" x14ac:dyDescent="0.25">
      <c r="DG333" s="96"/>
      <c r="DI333" s="179"/>
      <c r="DJ333" s="55"/>
      <c r="DK333" s="227">
        <v>1</v>
      </c>
      <c r="DL333" s="55" t="s">
        <v>861</v>
      </c>
      <c r="DM333" s="55" t="s">
        <v>833</v>
      </c>
      <c r="DN333" s="55" t="s">
        <v>1267</v>
      </c>
      <c r="DO333" s="55"/>
      <c r="DP333" s="55">
        <v>0</v>
      </c>
      <c r="DQ333" s="55">
        <v>21943</v>
      </c>
      <c r="DR333" s="55"/>
      <c r="DS333" s="55">
        <v>500</v>
      </c>
      <c r="DT333" s="55">
        <v>0</v>
      </c>
      <c r="DU333" s="55">
        <v>1000</v>
      </c>
      <c r="DV333" s="55">
        <v>0</v>
      </c>
      <c r="DW333" s="55"/>
      <c r="DX333" s="55"/>
      <c r="DY333" s="55"/>
      <c r="DZ333" s="199">
        <v>21943</v>
      </c>
    </row>
    <row r="334" spans="111:130" x14ac:dyDescent="0.25">
      <c r="DG334" s="96"/>
      <c r="DI334" s="178"/>
      <c r="DJ334" s="170"/>
      <c r="DK334" s="170">
        <v>1</v>
      </c>
      <c r="DL334" s="170" t="s">
        <v>1612</v>
      </c>
      <c r="DM334" s="170" t="s">
        <v>833</v>
      </c>
      <c r="DN334" s="170" t="s">
        <v>1267</v>
      </c>
      <c r="DO334" s="191" t="s">
        <v>667</v>
      </c>
      <c r="DP334" s="170">
        <v>0</v>
      </c>
      <c r="DQ334" s="170">
        <v>13290</v>
      </c>
      <c r="DR334" s="170"/>
      <c r="DS334" s="170">
        <v>500</v>
      </c>
      <c r="DT334" s="170">
        <v>0</v>
      </c>
      <c r="DU334" s="170">
        <v>1000</v>
      </c>
      <c r="DV334" s="170">
        <v>0</v>
      </c>
      <c r="DW334" s="170"/>
      <c r="DX334" s="170"/>
      <c r="DY334" s="170"/>
      <c r="DZ334" s="200">
        <v>13290</v>
      </c>
    </row>
    <row r="335" spans="111:130" x14ac:dyDescent="0.25">
      <c r="DG335" s="96"/>
      <c r="DI335" s="179"/>
      <c r="DJ335" s="55"/>
      <c r="DK335" s="227">
        <v>1</v>
      </c>
      <c r="DL335" s="55" t="s">
        <v>1613</v>
      </c>
      <c r="DM335" s="55" t="s">
        <v>833</v>
      </c>
      <c r="DN335" s="55" t="s">
        <v>1267</v>
      </c>
      <c r="DO335" s="55"/>
      <c r="DP335" s="55">
        <v>0</v>
      </c>
      <c r="DQ335" s="55">
        <v>8902</v>
      </c>
      <c r="DR335" s="55"/>
      <c r="DS335" s="55">
        <v>500</v>
      </c>
      <c r="DT335" s="55">
        <v>0</v>
      </c>
      <c r="DU335" s="55">
        <v>1000</v>
      </c>
      <c r="DV335" s="55">
        <v>0</v>
      </c>
      <c r="DW335" s="55"/>
      <c r="DX335" s="55"/>
      <c r="DY335" s="55"/>
      <c r="DZ335" s="199">
        <v>8902</v>
      </c>
    </row>
    <row r="336" spans="111:130" x14ac:dyDescent="0.25">
      <c r="DG336" s="96"/>
      <c r="DI336" s="178"/>
      <c r="DJ336" s="170"/>
      <c r="DK336" s="170">
        <v>1</v>
      </c>
      <c r="DL336" s="170" t="s">
        <v>1614</v>
      </c>
      <c r="DM336" s="170" t="s">
        <v>833</v>
      </c>
      <c r="DN336" s="170" t="s">
        <v>1267</v>
      </c>
      <c r="DO336" s="191" t="s">
        <v>667</v>
      </c>
      <c r="DP336" s="170">
        <v>0</v>
      </c>
      <c r="DQ336" s="170">
        <v>33326</v>
      </c>
      <c r="DR336" s="170"/>
      <c r="DS336" s="170">
        <v>500</v>
      </c>
      <c r="DT336" s="170">
        <v>0</v>
      </c>
      <c r="DU336" s="170">
        <v>1000</v>
      </c>
      <c r="DV336" s="170">
        <v>0</v>
      </c>
      <c r="DW336" s="170"/>
      <c r="DX336" s="170"/>
      <c r="DY336" s="170"/>
      <c r="DZ336" s="200">
        <v>33326</v>
      </c>
    </row>
    <row r="337" spans="111:130" x14ac:dyDescent="0.25">
      <c r="DG337" s="96"/>
      <c r="DI337" s="179"/>
      <c r="DJ337" s="55"/>
      <c r="DK337" s="227">
        <v>1</v>
      </c>
      <c r="DL337" s="55" t="s">
        <v>1615</v>
      </c>
      <c r="DM337" s="55" t="s">
        <v>833</v>
      </c>
      <c r="DN337" s="55" t="s">
        <v>1267</v>
      </c>
      <c r="DO337" s="55"/>
      <c r="DP337" s="55">
        <v>0</v>
      </c>
      <c r="DQ337" s="55">
        <v>44534</v>
      </c>
      <c r="DR337" s="55"/>
      <c r="DS337" s="55">
        <v>500</v>
      </c>
      <c r="DT337" s="55">
        <v>0</v>
      </c>
      <c r="DU337" s="55">
        <v>1000</v>
      </c>
      <c r="DV337" s="55">
        <v>0</v>
      </c>
      <c r="DW337" s="55"/>
      <c r="DX337" s="55"/>
      <c r="DY337" s="55"/>
      <c r="DZ337" s="199">
        <v>44534</v>
      </c>
    </row>
    <row r="338" spans="111:130" x14ac:dyDescent="0.25">
      <c r="DG338" s="96"/>
      <c r="DI338" s="178"/>
      <c r="DJ338" s="170"/>
      <c r="DK338" s="170">
        <v>1</v>
      </c>
      <c r="DL338" s="170" t="s">
        <v>1616</v>
      </c>
      <c r="DM338" s="170" t="s">
        <v>833</v>
      </c>
      <c r="DN338" s="170" t="s">
        <v>1267</v>
      </c>
      <c r="DO338" s="191" t="s">
        <v>667</v>
      </c>
      <c r="DP338" s="170">
        <v>0</v>
      </c>
      <c r="DQ338" s="170">
        <v>36645</v>
      </c>
      <c r="DR338" s="170"/>
      <c r="DS338" s="170">
        <v>500</v>
      </c>
      <c r="DT338" s="170">
        <v>0</v>
      </c>
      <c r="DU338" s="170">
        <v>1000</v>
      </c>
      <c r="DV338" s="170">
        <v>0</v>
      </c>
      <c r="DW338" s="170"/>
      <c r="DX338" s="170"/>
      <c r="DY338" s="170"/>
      <c r="DZ338" s="200">
        <v>36645</v>
      </c>
    </row>
    <row r="339" spans="111:130" x14ac:dyDescent="0.25">
      <c r="DG339" s="96"/>
      <c r="DI339" s="179"/>
      <c r="DJ339" s="55"/>
      <c r="DK339" s="227">
        <v>1</v>
      </c>
      <c r="DL339" s="55" t="s">
        <v>1617</v>
      </c>
      <c r="DM339" s="55" t="s">
        <v>833</v>
      </c>
      <c r="DN339" s="55" t="s">
        <v>1267</v>
      </c>
      <c r="DO339" s="55"/>
      <c r="DP339" s="55">
        <v>0</v>
      </c>
      <c r="DQ339" s="55">
        <v>31497</v>
      </c>
      <c r="DR339" s="55"/>
      <c r="DS339" s="55">
        <v>500</v>
      </c>
      <c r="DT339" s="55">
        <v>0</v>
      </c>
      <c r="DU339" s="55">
        <v>1000</v>
      </c>
      <c r="DV339" s="55">
        <v>0</v>
      </c>
      <c r="DW339" s="55"/>
      <c r="DX339" s="55"/>
      <c r="DY339" s="55"/>
      <c r="DZ339" s="199">
        <v>31497</v>
      </c>
    </row>
    <row r="340" spans="111:130" x14ac:dyDescent="0.25">
      <c r="DG340" s="96"/>
      <c r="DI340" s="178"/>
      <c r="DJ340" s="170"/>
      <c r="DK340" s="170">
        <v>1</v>
      </c>
      <c r="DL340" s="170" t="s">
        <v>862</v>
      </c>
      <c r="DM340" s="170" t="s">
        <v>833</v>
      </c>
      <c r="DN340" s="170" t="s">
        <v>1267</v>
      </c>
      <c r="DO340" s="191" t="s">
        <v>667</v>
      </c>
      <c r="DP340" s="170">
        <v>0</v>
      </c>
      <c r="DQ340" s="170">
        <v>22285</v>
      </c>
      <c r="DR340" s="170"/>
      <c r="DS340" s="170">
        <v>500</v>
      </c>
      <c r="DT340" s="170">
        <v>0</v>
      </c>
      <c r="DU340" s="170">
        <v>1000</v>
      </c>
      <c r="DV340" s="170">
        <v>0</v>
      </c>
      <c r="DW340" s="170"/>
      <c r="DX340" s="170"/>
      <c r="DY340" s="170"/>
      <c r="DZ340" s="200">
        <v>22285</v>
      </c>
    </row>
    <row r="341" spans="111:130" x14ac:dyDescent="0.25">
      <c r="DG341" s="96"/>
      <c r="DI341" s="179"/>
      <c r="DJ341" s="55"/>
      <c r="DK341" s="227">
        <v>1</v>
      </c>
      <c r="DL341" s="55" t="s">
        <v>1618</v>
      </c>
      <c r="DM341" s="55" t="s">
        <v>833</v>
      </c>
      <c r="DN341" s="55" t="s">
        <v>1267</v>
      </c>
      <c r="DO341" s="55"/>
      <c r="DP341" s="55">
        <v>0</v>
      </c>
      <c r="DQ341" s="55">
        <v>12951</v>
      </c>
      <c r="DR341" s="55"/>
      <c r="DS341" s="55">
        <v>500</v>
      </c>
      <c r="DT341" s="55">
        <v>0</v>
      </c>
      <c r="DU341" s="55">
        <v>1000</v>
      </c>
      <c r="DV341" s="55">
        <v>0</v>
      </c>
      <c r="DW341" s="55"/>
      <c r="DX341" s="55"/>
      <c r="DY341" s="55"/>
      <c r="DZ341" s="199">
        <v>12951</v>
      </c>
    </row>
    <row r="342" spans="111:130" x14ac:dyDescent="0.25">
      <c r="DG342" s="96"/>
      <c r="DI342" s="178"/>
      <c r="DJ342" s="170"/>
      <c r="DK342" s="170">
        <v>1</v>
      </c>
      <c r="DL342" s="170" t="s">
        <v>1619</v>
      </c>
      <c r="DM342" s="170" t="s">
        <v>833</v>
      </c>
      <c r="DN342" s="170" t="s">
        <v>1267</v>
      </c>
      <c r="DO342" s="191" t="s">
        <v>667</v>
      </c>
      <c r="DP342" s="170">
        <v>0</v>
      </c>
      <c r="DQ342" s="170">
        <v>7509</v>
      </c>
      <c r="DR342" s="170"/>
      <c r="DS342" s="170">
        <v>500</v>
      </c>
      <c r="DT342" s="170">
        <v>0</v>
      </c>
      <c r="DU342" s="170">
        <v>1000</v>
      </c>
      <c r="DV342" s="170">
        <v>0</v>
      </c>
      <c r="DW342" s="170"/>
      <c r="DX342" s="170"/>
      <c r="DY342" s="170"/>
      <c r="DZ342" s="200">
        <v>7509</v>
      </c>
    </row>
    <row r="343" spans="111:130" x14ac:dyDescent="0.25">
      <c r="DG343" s="96"/>
      <c r="DI343" s="179"/>
      <c r="DJ343" s="55"/>
      <c r="DK343" s="227">
        <v>1</v>
      </c>
      <c r="DL343" s="55" t="s">
        <v>1620</v>
      </c>
      <c r="DM343" s="55" t="s">
        <v>833</v>
      </c>
      <c r="DN343" s="55" t="s">
        <v>1267</v>
      </c>
      <c r="DO343" s="55"/>
      <c r="DP343" s="55">
        <v>0</v>
      </c>
      <c r="DQ343" s="55">
        <v>37136</v>
      </c>
      <c r="DR343" s="55"/>
      <c r="DS343" s="55">
        <v>500</v>
      </c>
      <c r="DT343" s="55">
        <v>0</v>
      </c>
      <c r="DU343" s="55">
        <v>1000</v>
      </c>
      <c r="DV343" s="55">
        <v>0</v>
      </c>
      <c r="DW343" s="55"/>
      <c r="DX343" s="55"/>
      <c r="DY343" s="55"/>
      <c r="DZ343" s="199">
        <v>37136</v>
      </c>
    </row>
    <row r="344" spans="111:130" x14ac:dyDescent="0.25">
      <c r="DG344" s="96"/>
      <c r="DI344" s="178"/>
      <c r="DJ344" s="170"/>
      <c r="DK344" s="170">
        <v>1</v>
      </c>
      <c r="DL344" s="170" t="s">
        <v>1621</v>
      </c>
      <c r="DM344" s="170" t="s">
        <v>833</v>
      </c>
      <c r="DN344" s="170" t="s">
        <v>1267</v>
      </c>
      <c r="DO344" s="191" t="s">
        <v>667</v>
      </c>
      <c r="DP344" s="170">
        <v>0</v>
      </c>
      <c r="DQ344" s="170">
        <v>33243</v>
      </c>
      <c r="DR344" s="170"/>
      <c r="DS344" s="170">
        <v>500</v>
      </c>
      <c r="DT344" s="170">
        <v>0</v>
      </c>
      <c r="DU344" s="170">
        <v>1000</v>
      </c>
      <c r="DV344" s="170">
        <v>0</v>
      </c>
      <c r="DW344" s="170"/>
      <c r="DX344" s="170"/>
      <c r="DY344" s="170"/>
      <c r="DZ344" s="200">
        <v>33243</v>
      </c>
    </row>
    <row r="345" spans="111:130" x14ac:dyDescent="0.25">
      <c r="DG345" s="96"/>
      <c r="DI345" s="179"/>
      <c r="DJ345" s="55"/>
      <c r="DK345" s="227">
        <v>1</v>
      </c>
      <c r="DL345" s="55" t="s">
        <v>1622</v>
      </c>
      <c r="DM345" s="55" t="s">
        <v>833</v>
      </c>
      <c r="DN345" s="55" t="s">
        <v>1267</v>
      </c>
      <c r="DO345" s="55"/>
      <c r="DP345" s="55">
        <v>0</v>
      </c>
      <c r="DQ345" s="55">
        <v>35401</v>
      </c>
      <c r="DR345" s="55"/>
      <c r="DS345" s="55">
        <v>500</v>
      </c>
      <c r="DT345" s="55">
        <v>0</v>
      </c>
      <c r="DU345" s="55">
        <v>1000</v>
      </c>
      <c r="DV345" s="55">
        <v>0</v>
      </c>
      <c r="DW345" s="55"/>
      <c r="DX345" s="55"/>
      <c r="DY345" s="55"/>
      <c r="DZ345" s="199">
        <v>35401</v>
      </c>
    </row>
    <row r="346" spans="111:130" x14ac:dyDescent="0.25">
      <c r="DG346" s="96"/>
      <c r="DI346" s="178"/>
      <c r="DJ346" s="170"/>
      <c r="DK346" s="170">
        <v>1</v>
      </c>
      <c r="DL346" s="170" t="s">
        <v>1623</v>
      </c>
      <c r="DM346" s="170" t="s">
        <v>833</v>
      </c>
      <c r="DN346" s="170" t="s">
        <v>1267</v>
      </c>
      <c r="DO346" s="191" t="s">
        <v>667</v>
      </c>
      <c r="DP346" s="170">
        <v>0</v>
      </c>
      <c r="DQ346" s="170">
        <v>23866</v>
      </c>
      <c r="DR346" s="170"/>
      <c r="DS346" s="170">
        <v>500</v>
      </c>
      <c r="DT346" s="170">
        <v>0</v>
      </c>
      <c r="DU346" s="170">
        <v>1000</v>
      </c>
      <c r="DV346" s="170">
        <v>0</v>
      </c>
      <c r="DW346" s="170"/>
      <c r="DX346" s="170"/>
      <c r="DY346" s="170"/>
      <c r="DZ346" s="200">
        <v>23866</v>
      </c>
    </row>
    <row r="347" spans="111:130" x14ac:dyDescent="0.25">
      <c r="DG347" s="96"/>
      <c r="DI347" s="179"/>
      <c r="DJ347" s="55"/>
      <c r="DK347" s="227">
        <v>1</v>
      </c>
      <c r="DL347" s="55" t="s">
        <v>1624</v>
      </c>
      <c r="DM347" s="55" t="s">
        <v>833</v>
      </c>
      <c r="DN347" s="55" t="s">
        <v>1267</v>
      </c>
      <c r="DO347" s="55"/>
      <c r="DP347" s="55">
        <v>0</v>
      </c>
      <c r="DQ347" s="55">
        <v>22846</v>
      </c>
      <c r="DR347" s="55"/>
      <c r="DS347" s="55">
        <v>500</v>
      </c>
      <c r="DT347" s="55">
        <v>0</v>
      </c>
      <c r="DU347" s="55">
        <v>1000</v>
      </c>
      <c r="DV347" s="55">
        <v>0</v>
      </c>
      <c r="DW347" s="55"/>
      <c r="DX347" s="55"/>
      <c r="DY347" s="55"/>
      <c r="DZ347" s="199">
        <v>22846</v>
      </c>
    </row>
    <row r="348" spans="111:130" x14ac:dyDescent="0.25">
      <c r="DG348" s="96"/>
      <c r="DI348" s="178"/>
      <c r="DJ348" s="170"/>
      <c r="DK348" s="170">
        <v>1</v>
      </c>
      <c r="DL348" s="170" t="s">
        <v>1625</v>
      </c>
      <c r="DM348" s="170" t="s">
        <v>833</v>
      </c>
      <c r="DN348" s="170" t="s">
        <v>1267</v>
      </c>
      <c r="DO348" s="191" t="s">
        <v>667</v>
      </c>
      <c r="DP348" s="170">
        <v>0</v>
      </c>
      <c r="DQ348" s="170">
        <v>9449</v>
      </c>
      <c r="DR348" s="170"/>
      <c r="DS348" s="170">
        <v>500</v>
      </c>
      <c r="DT348" s="170">
        <v>0</v>
      </c>
      <c r="DU348" s="170">
        <v>1000</v>
      </c>
      <c r="DV348" s="170">
        <v>0</v>
      </c>
      <c r="DW348" s="170"/>
      <c r="DX348" s="170"/>
      <c r="DY348" s="170"/>
      <c r="DZ348" s="200">
        <v>9449</v>
      </c>
    </row>
    <row r="349" spans="111:130" x14ac:dyDescent="0.25">
      <c r="DG349" s="96"/>
      <c r="DI349" s="179"/>
      <c r="DJ349" s="55"/>
      <c r="DK349" s="227">
        <v>1</v>
      </c>
      <c r="DL349" s="55" t="s">
        <v>1626</v>
      </c>
      <c r="DM349" s="55" t="s">
        <v>833</v>
      </c>
      <c r="DN349" s="55" t="s">
        <v>1267</v>
      </c>
      <c r="DO349" s="55"/>
      <c r="DP349" s="55">
        <v>0</v>
      </c>
      <c r="DQ349" s="55">
        <v>10940</v>
      </c>
      <c r="DR349" s="55"/>
      <c r="DS349" s="55">
        <v>500</v>
      </c>
      <c r="DT349" s="55">
        <v>0</v>
      </c>
      <c r="DU349" s="55">
        <v>1000</v>
      </c>
      <c r="DV349" s="55">
        <v>0</v>
      </c>
      <c r="DW349" s="55"/>
      <c r="DX349" s="55"/>
      <c r="DY349" s="55"/>
      <c r="DZ349" s="199">
        <v>10940</v>
      </c>
    </row>
    <row r="350" spans="111:130" x14ac:dyDescent="0.25">
      <c r="DG350" s="96"/>
      <c r="DI350" s="178"/>
      <c r="DJ350" s="170"/>
      <c r="DK350" s="170">
        <v>1</v>
      </c>
      <c r="DL350" s="170" t="s">
        <v>1627</v>
      </c>
      <c r="DM350" s="170" t="s">
        <v>833</v>
      </c>
      <c r="DN350" s="170" t="s">
        <v>1267</v>
      </c>
      <c r="DO350" s="191" t="s">
        <v>667</v>
      </c>
      <c r="DP350" s="170">
        <v>0</v>
      </c>
      <c r="DQ350" s="170">
        <v>49364</v>
      </c>
      <c r="DR350" s="170"/>
      <c r="DS350" s="170">
        <v>500</v>
      </c>
      <c r="DT350" s="170">
        <v>0</v>
      </c>
      <c r="DU350" s="170">
        <v>1000</v>
      </c>
      <c r="DV350" s="170">
        <v>0</v>
      </c>
      <c r="DW350" s="170"/>
      <c r="DX350" s="170"/>
      <c r="DY350" s="170"/>
      <c r="DZ350" s="200">
        <v>49364</v>
      </c>
    </row>
    <row r="351" spans="111:130" x14ac:dyDescent="0.25">
      <c r="DG351" s="96"/>
      <c r="DI351" s="179"/>
      <c r="DJ351" s="55"/>
      <c r="DK351" s="227">
        <v>1</v>
      </c>
      <c r="DL351" s="55" t="s">
        <v>1628</v>
      </c>
      <c r="DM351" s="55" t="s">
        <v>833</v>
      </c>
      <c r="DN351" s="55" t="s">
        <v>1267</v>
      </c>
      <c r="DO351" s="55"/>
      <c r="DP351" s="55">
        <v>0</v>
      </c>
      <c r="DQ351" s="55">
        <v>36298</v>
      </c>
      <c r="DR351" s="55"/>
      <c r="DS351" s="55">
        <v>500</v>
      </c>
      <c r="DT351" s="55">
        <v>0</v>
      </c>
      <c r="DU351" s="55">
        <v>1000</v>
      </c>
      <c r="DV351" s="55">
        <v>0</v>
      </c>
      <c r="DW351" s="55"/>
      <c r="DX351" s="55"/>
      <c r="DY351" s="55"/>
      <c r="DZ351" s="199">
        <v>36298</v>
      </c>
    </row>
    <row r="352" spans="111:130" x14ac:dyDescent="0.25">
      <c r="DG352" s="96"/>
      <c r="DI352" s="178"/>
      <c r="DJ352" s="170"/>
      <c r="DK352" s="170">
        <v>1</v>
      </c>
      <c r="DL352" s="170" t="s">
        <v>1629</v>
      </c>
      <c r="DM352" s="170" t="s">
        <v>833</v>
      </c>
      <c r="DN352" s="170" t="s">
        <v>1267</v>
      </c>
      <c r="DO352" s="191" t="s">
        <v>667</v>
      </c>
      <c r="DP352" s="170">
        <v>0</v>
      </c>
      <c r="DQ352" s="170">
        <v>35885</v>
      </c>
      <c r="DR352" s="170"/>
      <c r="DS352" s="170">
        <v>500</v>
      </c>
      <c r="DT352" s="170">
        <v>0</v>
      </c>
      <c r="DU352" s="170">
        <v>1000</v>
      </c>
      <c r="DV352" s="170">
        <v>0</v>
      </c>
      <c r="DW352" s="170"/>
      <c r="DX352" s="170"/>
      <c r="DY352" s="170"/>
      <c r="DZ352" s="200">
        <v>35885</v>
      </c>
    </row>
    <row r="353" spans="111:130" x14ac:dyDescent="0.25">
      <c r="DG353" s="96"/>
      <c r="DI353" s="179"/>
      <c r="DJ353" s="55"/>
      <c r="DK353" s="227">
        <v>1</v>
      </c>
      <c r="DL353" s="55" t="s">
        <v>1630</v>
      </c>
      <c r="DM353" s="55" t="s">
        <v>833</v>
      </c>
      <c r="DN353" s="55" t="s">
        <v>1267</v>
      </c>
      <c r="DO353" s="55"/>
      <c r="DP353" s="55">
        <v>0</v>
      </c>
      <c r="DQ353" s="55">
        <v>25544</v>
      </c>
      <c r="DR353" s="55"/>
      <c r="DS353" s="55">
        <v>500</v>
      </c>
      <c r="DT353" s="55">
        <v>0</v>
      </c>
      <c r="DU353" s="55">
        <v>1000</v>
      </c>
      <c r="DV353" s="55">
        <v>0</v>
      </c>
      <c r="DW353" s="55"/>
      <c r="DX353" s="55"/>
      <c r="DY353" s="55"/>
      <c r="DZ353" s="199">
        <v>25544</v>
      </c>
    </row>
    <row r="354" spans="111:130" x14ac:dyDescent="0.25">
      <c r="DG354" s="96"/>
      <c r="DI354" s="178"/>
      <c r="DJ354" s="170"/>
      <c r="DK354" s="170">
        <v>1</v>
      </c>
      <c r="DL354" s="170" t="s">
        <v>1631</v>
      </c>
      <c r="DM354" s="170" t="s">
        <v>833</v>
      </c>
      <c r="DN354" s="170" t="s">
        <v>1267</v>
      </c>
      <c r="DO354" s="191" t="s">
        <v>667</v>
      </c>
      <c r="DP354" s="170">
        <v>0</v>
      </c>
      <c r="DQ354" s="170">
        <v>21998</v>
      </c>
      <c r="DR354" s="170"/>
      <c r="DS354" s="170">
        <v>500</v>
      </c>
      <c r="DT354" s="170">
        <v>0</v>
      </c>
      <c r="DU354" s="170">
        <v>1000</v>
      </c>
      <c r="DV354" s="170">
        <v>0</v>
      </c>
      <c r="DW354" s="170"/>
      <c r="DX354" s="170"/>
      <c r="DY354" s="170"/>
      <c r="DZ354" s="200">
        <v>21998</v>
      </c>
    </row>
    <row r="355" spans="111:130" x14ac:dyDescent="0.25">
      <c r="DG355" s="96"/>
      <c r="DI355" s="179"/>
      <c r="DJ355" s="55"/>
      <c r="DK355" s="227">
        <v>1</v>
      </c>
      <c r="DL355" s="55" t="s">
        <v>1632</v>
      </c>
      <c r="DM355" s="55" t="s">
        <v>833</v>
      </c>
      <c r="DN355" s="55" t="s">
        <v>1267</v>
      </c>
      <c r="DO355" s="55"/>
      <c r="DP355" s="55">
        <v>0</v>
      </c>
      <c r="DQ355" s="55">
        <v>13209</v>
      </c>
      <c r="DR355" s="55"/>
      <c r="DS355" s="55">
        <v>500</v>
      </c>
      <c r="DT355" s="55">
        <v>0</v>
      </c>
      <c r="DU355" s="55">
        <v>1000</v>
      </c>
      <c r="DV355" s="55">
        <v>0</v>
      </c>
      <c r="DW355" s="55"/>
      <c r="DX355" s="55"/>
      <c r="DY355" s="55"/>
      <c r="DZ355" s="199">
        <v>13209</v>
      </c>
    </row>
    <row r="356" spans="111:130" x14ac:dyDescent="0.25">
      <c r="DG356" s="96"/>
      <c r="DI356" s="178"/>
      <c r="DJ356" s="170"/>
      <c r="DK356" s="170">
        <v>1</v>
      </c>
      <c r="DL356" s="170" t="s">
        <v>1633</v>
      </c>
      <c r="DM356" s="170" t="s">
        <v>833</v>
      </c>
      <c r="DN356" s="170" t="s">
        <v>1267</v>
      </c>
      <c r="DO356" s="191" t="s">
        <v>667</v>
      </c>
      <c r="DP356" s="170">
        <v>0</v>
      </c>
      <c r="DQ356" s="170">
        <v>8520</v>
      </c>
      <c r="DR356" s="170"/>
      <c r="DS356" s="170">
        <v>500</v>
      </c>
      <c r="DT356" s="170">
        <v>0</v>
      </c>
      <c r="DU356" s="170">
        <v>1000</v>
      </c>
      <c r="DV356" s="170">
        <v>0</v>
      </c>
      <c r="DW356" s="170"/>
      <c r="DX356" s="170"/>
      <c r="DY356" s="170"/>
      <c r="DZ356" s="200">
        <v>8520</v>
      </c>
    </row>
    <row r="357" spans="111:130" x14ac:dyDescent="0.25">
      <c r="DG357" s="96"/>
      <c r="DI357" s="179"/>
      <c r="DJ357" s="55"/>
      <c r="DK357" s="227">
        <v>1</v>
      </c>
      <c r="DL357" s="55" t="s">
        <v>1634</v>
      </c>
      <c r="DM357" s="55" t="s">
        <v>833</v>
      </c>
      <c r="DN357" s="55" t="s">
        <v>1267</v>
      </c>
      <c r="DO357" s="55"/>
      <c r="DP357" s="55">
        <v>0</v>
      </c>
      <c r="DQ357" s="55">
        <v>43587</v>
      </c>
      <c r="DR357" s="55"/>
      <c r="DS357" s="55">
        <v>500</v>
      </c>
      <c r="DT357" s="55">
        <v>0</v>
      </c>
      <c r="DU357" s="55">
        <v>1000</v>
      </c>
      <c r="DV357" s="55">
        <v>0</v>
      </c>
      <c r="DW357" s="55"/>
      <c r="DX357" s="55"/>
      <c r="DY357" s="55"/>
      <c r="DZ357" s="199">
        <v>43587</v>
      </c>
    </row>
    <row r="358" spans="111:130" x14ac:dyDescent="0.25">
      <c r="DG358" s="96"/>
      <c r="DI358" s="178"/>
      <c r="DJ358" s="170"/>
      <c r="DK358" s="170">
        <v>1</v>
      </c>
      <c r="DL358" s="170" t="s">
        <v>1635</v>
      </c>
      <c r="DM358" s="170" t="s">
        <v>833</v>
      </c>
      <c r="DN358" s="170" t="s">
        <v>1267</v>
      </c>
      <c r="DO358" s="191" t="s">
        <v>667</v>
      </c>
      <c r="DP358" s="170">
        <v>0</v>
      </c>
      <c r="DQ358" s="170">
        <v>36771</v>
      </c>
      <c r="DR358" s="170"/>
      <c r="DS358" s="170">
        <v>500</v>
      </c>
      <c r="DT358" s="170">
        <v>0</v>
      </c>
      <c r="DU358" s="170">
        <v>1000</v>
      </c>
      <c r="DV358" s="170">
        <v>0</v>
      </c>
      <c r="DW358" s="170"/>
      <c r="DX358" s="170"/>
      <c r="DY358" s="170"/>
      <c r="DZ358" s="200">
        <v>36771</v>
      </c>
    </row>
    <row r="359" spans="111:130" x14ac:dyDescent="0.25">
      <c r="DG359" s="96"/>
      <c r="DI359" s="179"/>
      <c r="DJ359" s="55"/>
      <c r="DK359" s="227">
        <v>1</v>
      </c>
      <c r="DL359" s="55" t="s">
        <v>863</v>
      </c>
      <c r="DM359" s="55" t="s">
        <v>833</v>
      </c>
      <c r="DN359" s="55" t="s">
        <v>1267</v>
      </c>
      <c r="DO359" s="55"/>
      <c r="DP359" s="55">
        <v>0</v>
      </c>
      <c r="DQ359" s="55">
        <v>37468</v>
      </c>
      <c r="DR359" s="55"/>
      <c r="DS359" s="55">
        <v>500</v>
      </c>
      <c r="DT359" s="55">
        <v>0</v>
      </c>
      <c r="DU359" s="55">
        <v>1000</v>
      </c>
      <c r="DV359" s="55">
        <v>0</v>
      </c>
      <c r="DW359" s="55"/>
      <c r="DX359" s="55"/>
      <c r="DY359" s="55"/>
      <c r="DZ359" s="199">
        <v>37468</v>
      </c>
    </row>
    <row r="360" spans="111:130" x14ac:dyDescent="0.25">
      <c r="DG360" s="96"/>
      <c r="DI360" s="178"/>
      <c r="DJ360" s="170"/>
      <c r="DK360" s="170">
        <v>1</v>
      </c>
      <c r="DL360" s="170" t="s">
        <v>864</v>
      </c>
      <c r="DM360" s="170" t="s">
        <v>833</v>
      </c>
      <c r="DN360" s="170" t="s">
        <v>1267</v>
      </c>
      <c r="DO360" s="191" t="s">
        <v>667</v>
      </c>
      <c r="DP360" s="170">
        <v>0</v>
      </c>
      <c r="DQ360" s="170">
        <v>24689</v>
      </c>
      <c r="DR360" s="170"/>
      <c r="DS360" s="170">
        <v>500</v>
      </c>
      <c r="DT360" s="170">
        <v>0</v>
      </c>
      <c r="DU360" s="170">
        <v>1000</v>
      </c>
      <c r="DV360" s="170">
        <v>0</v>
      </c>
      <c r="DW360" s="170"/>
      <c r="DX360" s="170"/>
      <c r="DY360" s="170"/>
      <c r="DZ360" s="200">
        <v>24689</v>
      </c>
    </row>
    <row r="361" spans="111:130" x14ac:dyDescent="0.25">
      <c r="DG361" s="96"/>
      <c r="DI361" s="179"/>
      <c r="DJ361" s="55"/>
      <c r="DK361" s="227">
        <v>1</v>
      </c>
      <c r="DL361" s="55" t="s">
        <v>865</v>
      </c>
      <c r="DM361" s="55" t="s">
        <v>833</v>
      </c>
      <c r="DN361" s="55" t="s">
        <v>1267</v>
      </c>
      <c r="DO361" s="55"/>
      <c r="DP361" s="55">
        <v>0</v>
      </c>
      <c r="DQ361" s="55">
        <v>21591</v>
      </c>
      <c r="DR361" s="55"/>
      <c r="DS361" s="55">
        <v>500</v>
      </c>
      <c r="DT361" s="55">
        <v>0</v>
      </c>
      <c r="DU361" s="55">
        <v>1000</v>
      </c>
      <c r="DV361" s="55">
        <v>0</v>
      </c>
      <c r="DW361" s="55"/>
      <c r="DX361" s="55"/>
      <c r="DY361" s="55"/>
      <c r="DZ361" s="199">
        <v>21591</v>
      </c>
    </row>
    <row r="362" spans="111:130" x14ac:dyDescent="0.25">
      <c r="DG362" s="96"/>
      <c r="DI362" s="178"/>
      <c r="DJ362" s="170"/>
      <c r="DK362" s="170">
        <v>1</v>
      </c>
      <c r="DL362" s="170" t="s">
        <v>1636</v>
      </c>
      <c r="DM362" s="170" t="s">
        <v>833</v>
      </c>
      <c r="DN362" s="170" t="s">
        <v>1267</v>
      </c>
      <c r="DO362" s="191" t="s">
        <v>667</v>
      </c>
      <c r="DP362" s="170">
        <v>0</v>
      </c>
      <c r="DQ362" s="170">
        <v>12117</v>
      </c>
      <c r="DR362" s="170"/>
      <c r="DS362" s="170">
        <v>500</v>
      </c>
      <c r="DT362" s="170">
        <v>0</v>
      </c>
      <c r="DU362" s="170">
        <v>1000</v>
      </c>
      <c r="DV362" s="170">
        <v>0</v>
      </c>
      <c r="DW362" s="170"/>
      <c r="DX362" s="170"/>
      <c r="DY362" s="170"/>
      <c r="DZ362" s="200">
        <v>12117</v>
      </c>
    </row>
    <row r="363" spans="111:130" x14ac:dyDescent="0.25">
      <c r="DG363" s="96"/>
      <c r="DI363" s="179"/>
      <c r="DJ363" s="55"/>
      <c r="DK363" s="227">
        <v>1</v>
      </c>
      <c r="DL363" s="55" t="s">
        <v>1637</v>
      </c>
      <c r="DM363" s="55" t="s">
        <v>833</v>
      </c>
      <c r="DN363" s="55" t="s">
        <v>1267</v>
      </c>
      <c r="DO363" s="55"/>
      <c r="DP363" s="55">
        <v>0</v>
      </c>
      <c r="DQ363" s="55">
        <v>8011</v>
      </c>
      <c r="DR363" s="55"/>
      <c r="DS363" s="55">
        <v>500</v>
      </c>
      <c r="DT363" s="55">
        <v>0</v>
      </c>
      <c r="DU363" s="55">
        <v>1000</v>
      </c>
      <c r="DV363" s="55">
        <v>0</v>
      </c>
      <c r="DW363" s="55"/>
      <c r="DX363" s="55"/>
      <c r="DY363" s="55"/>
      <c r="DZ363" s="199">
        <v>8011</v>
      </c>
    </row>
    <row r="364" spans="111:130" x14ac:dyDescent="0.25">
      <c r="DG364" s="96"/>
      <c r="DI364" s="178"/>
      <c r="DJ364" s="170"/>
      <c r="DK364" s="170">
        <v>1</v>
      </c>
      <c r="DL364" s="170" t="s">
        <v>816</v>
      </c>
      <c r="DM364" s="170" t="s">
        <v>832</v>
      </c>
      <c r="DN364" s="170" t="s">
        <v>814</v>
      </c>
      <c r="DO364" s="191" t="s">
        <v>667</v>
      </c>
      <c r="DP364" s="170">
        <v>0</v>
      </c>
      <c r="DQ364" s="170">
        <v>1984</v>
      </c>
      <c r="DR364" s="170"/>
      <c r="DS364" s="170">
        <v>500</v>
      </c>
      <c r="DT364" s="170">
        <v>0</v>
      </c>
      <c r="DU364" s="170">
        <v>1000</v>
      </c>
      <c r="DV364" s="170">
        <v>0</v>
      </c>
      <c r="DW364" s="170"/>
      <c r="DX364" s="170"/>
      <c r="DY364" s="170"/>
      <c r="DZ364" s="200">
        <v>1984</v>
      </c>
    </row>
    <row r="365" spans="111:130" x14ac:dyDescent="0.25">
      <c r="DG365" s="96"/>
      <c r="DI365" s="179"/>
      <c r="DJ365" s="55"/>
      <c r="DK365" s="227">
        <v>1</v>
      </c>
      <c r="DL365" s="55" t="s">
        <v>817</v>
      </c>
      <c r="DM365" s="55" t="s">
        <v>832</v>
      </c>
      <c r="DN365" s="55" t="s">
        <v>814</v>
      </c>
      <c r="DO365" s="55"/>
      <c r="DP365" s="55">
        <v>0</v>
      </c>
      <c r="DQ365" s="55">
        <v>2000</v>
      </c>
      <c r="DR365" s="55"/>
      <c r="DS365" s="55">
        <v>500</v>
      </c>
      <c r="DT365" s="55">
        <v>0</v>
      </c>
      <c r="DU365" s="55">
        <v>1000</v>
      </c>
      <c r="DV365" s="55">
        <v>0</v>
      </c>
      <c r="DW365" s="55"/>
      <c r="DX365" s="55"/>
      <c r="DY365" s="55"/>
      <c r="DZ365" s="199">
        <v>2000</v>
      </c>
    </row>
    <row r="366" spans="111:130" x14ac:dyDescent="0.25">
      <c r="DG366" s="96"/>
      <c r="DI366" s="178"/>
      <c r="DJ366" s="170"/>
      <c r="DK366" s="170">
        <v>1</v>
      </c>
      <c r="DL366" s="170" t="s">
        <v>818</v>
      </c>
      <c r="DM366" s="170" t="s">
        <v>832</v>
      </c>
      <c r="DN366" s="170" t="s">
        <v>814</v>
      </c>
      <c r="DO366" s="191" t="s">
        <v>667</v>
      </c>
      <c r="DP366" s="170">
        <v>0</v>
      </c>
      <c r="DQ366" s="170">
        <v>2000</v>
      </c>
      <c r="DR366" s="170"/>
      <c r="DS366" s="170">
        <v>500</v>
      </c>
      <c r="DT366" s="170">
        <v>0</v>
      </c>
      <c r="DU366" s="170">
        <v>1000</v>
      </c>
      <c r="DV366" s="170">
        <v>0</v>
      </c>
      <c r="DW366" s="170"/>
      <c r="DX366" s="170"/>
      <c r="DY366" s="170"/>
      <c r="DZ366" s="200">
        <v>2000</v>
      </c>
    </row>
    <row r="367" spans="111:130" x14ac:dyDescent="0.25">
      <c r="DG367" s="96"/>
      <c r="DI367" s="179"/>
      <c r="DJ367" s="55"/>
      <c r="DK367" s="227">
        <v>1</v>
      </c>
      <c r="DL367" s="55" t="s">
        <v>819</v>
      </c>
      <c r="DM367" s="55" t="s">
        <v>832</v>
      </c>
      <c r="DN367" s="55" t="s">
        <v>814</v>
      </c>
      <c r="DO367" s="55"/>
      <c r="DP367" s="55">
        <v>0</v>
      </c>
      <c r="DQ367" s="55">
        <v>2000</v>
      </c>
      <c r="DR367" s="55"/>
      <c r="DS367" s="55">
        <v>500</v>
      </c>
      <c r="DT367" s="55">
        <v>0</v>
      </c>
      <c r="DU367" s="55">
        <v>1000</v>
      </c>
      <c r="DV367" s="55">
        <v>0</v>
      </c>
      <c r="DW367" s="55"/>
      <c r="DX367" s="55"/>
      <c r="DY367" s="55"/>
      <c r="DZ367" s="199">
        <v>2000</v>
      </c>
    </row>
    <row r="368" spans="111:130" x14ac:dyDescent="0.25">
      <c r="DG368" s="96"/>
      <c r="DI368" s="178"/>
      <c r="DJ368" s="170"/>
      <c r="DK368" s="170">
        <v>1</v>
      </c>
      <c r="DL368" s="170" t="s">
        <v>820</v>
      </c>
      <c r="DM368" s="170" t="s">
        <v>832</v>
      </c>
      <c r="DN368" s="170" t="s">
        <v>814</v>
      </c>
      <c r="DO368" s="191" t="s">
        <v>667</v>
      </c>
      <c r="DP368" s="170">
        <v>0</v>
      </c>
      <c r="DQ368" s="170">
        <v>2000</v>
      </c>
      <c r="DR368" s="170"/>
      <c r="DS368" s="170">
        <v>500</v>
      </c>
      <c r="DT368" s="170">
        <v>0</v>
      </c>
      <c r="DU368" s="170">
        <v>1000</v>
      </c>
      <c r="DV368" s="170">
        <v>0</v>
      </c>
      <c r="DW368" s="170"/>
      <c r="DX368" s="170"/>
      <c r="DY368" s="170"/>
      <c r="DZ368" s="200">
        <v>2000</v>
      </c>
    </row>
    <row r="369" spans="111:130" x14ac:dyDescent="0.25">
      <c r="DG369" s="96"/>
      <c r="DI369" s="179"/>
      <c r="DJ369" s="55"/>
      <c r="DK369" s="227">
        <v>1</v>
      </c>
      <c r="DL369" s="55" t="s">
        <v>821</v>
      </c>
      <c r="DM369" s="55" t="s">
        <v>832</v>
      </c>
      <c r="DN369" s="55" t="s">
        <v>814</v>
      </c>
      <c r="DO369" s="55"/>
      <c r="DP369" s="55">
        <v>0</v>
      </c>
      <c r="DQ369" s="55">
        <v>2000</v>
      </c>
      <c r="DR369" s="55"/>
      <c r="DS369" s="55">
        <v>500</v>
      </c>
      <c r="DT369" s="55">
        <v>0</v>
      </c>
      <c r="DU369" s="55">
        <v>1000</v>
      </c>
      <c r="DV369" s="55">
        <v>0</v>
      </c>
      <c r="DW369" s="55"/>
      <c r="DX369" s="55"/>
      <c r="DY369" s="55"/>
      <c r="DZ369" s="199">
        <v>2000</v>
      </c>
    </row>
    <row r="370" spans="111:130" x14ac:dyDescent="0.25">
      <c r="DG370" s="96"/>
      <c r="DI370" s="178"/>
      <c r="DJ370" s="170"/>
      <c r="DK370" s="170">
        <v>1</v>
      </c>
      <c r="DL370" s="170" t="s">
        <v>822</v>
      </c>
      <c r="DM370" s="170" t="s">
        <v>832</v>
      </c>
      <c r="DN370" s="170" t="s">
        <v>814</v>
      </c>
      <c r="DO370" s="191" t="s">
        <v>667</v>
      </c>
      <c r="DP370" s="170">
        <v>0</v>
      </c>
      <c r="DQ370" s="170">
        <v>2000</v>
      </c>
      <c r="DR370" s="170"/>
      <c r="DS370" s="170">
        <v>500</v>
      </c>
      <c r="DT370" s="170">
        <v>0</v>
      </c>
      <c r="DU370" s="170">
        <v>1000</v>
      </c>
      <c r="DV370" s="170">
        <v>0</v>
      </c>
      <c r="DW370" s="170"/>
      <c r="DX370" s="170"/>
      <c r="DY370" s="170"/>
      <c r="DZ370" s="200">
        <v>2000</v>
      </c>
    </row>
    <row r="371" spans="111:130" x14ac:dyDescent="0.25">
      <c r="DG371" s="96"/>
      <c r="DI371" s="179"/>
      <c r="DJ371" s="55"/>
      <c r="DK371" s="227">
        <v>1</v>
      </c>
      <c r="DL371" s="55" t="s">
        <v>823</v>
      </c>
      <c r="DM371" s="55" t="s">
        <v>832</v>
      </c>
      <c r="DN371" s="55" t="s">
        <v>814</v>
      </c>
      <c r="DO371" s="55"/>
      <c r="DP371" s="55">
        <v>0</v>
      </c>
      <c r="DQ371" s="55">
        <v>2000</v>
      </c>
      <c r="DR371" s="55"/>
      <c r="DS371" s="55">
        <v>500</v>
      </c>
      <c r="DT371" s="55">
        <v>0</v>
      </c>
      <c r="DU371" s="55">
        <v>1000</v>
      </c>
      <c r="DV371" s="55">
        <v>0</v>
      </c>
      <c r="DW371" s="55"/>
      <c r="DX371" s="55"/>
      <c r="DY371" s="55"/>
      <c r="DZ371" s="199">
        <v>2000</v>
      </c>
    </row>
    <row r="372" spans="111:130" x14ac:dyDescent="0.25">
      <c r="DG372" s="96"/>
      <c r="DI372" s="178"/>
      <c r="DJ372" s="170"/>
      <c r="DK372" s="170">
        <v>1</v>
      </c>
      <c r="DL372" s="170" t="s">
        <v>824</v>
      </c>
      <c r="DM372" s="170" t="s">
        <v>832</v>
      </c>
      <c r="DN372" s="170" t="s">
        <v>814</v>
      </c>
      <c r="DO372" s="191" t="s">
        <v>667</v>
      </c>
      <c r="DP372" s="170">
        <v>0</v>
      </c>
      <c r="DQ372" s="170">
        <v>2000</v>
      </c>
      <c r="DR372" s="170"/>
      <c r="DS372" s="170">
        <v>500</v>
      </c>
      <c r="DT372" s="170">
        <v>0</v>
      </c>
      <c r="DU372" s="170">
        <v>1000</v>
      </c>
      <c r="DV372" s="170">
        <v>0</v>
      </c>
      <c r="DW372" s="170"/>
      <c r="DX372" s="170"/>
      <c r="DY372" s="170"/>
      <c r="DZ372" s="200">
        <v>2000</v>
      </c>
    </row>
    <row r="373" spans="111:130" x14ac:dyDescent="0.25">
      <c r="DG373" s="96"/>
      <c r="DI373" s="179"/>
      <c r="DJ373" s="55"/>
      <c r="DK373" s="227">
        <v>1</v>
      </c>
      <c r="DL373" s="55" t="s">
        <v>825</v>
      </c>
      <c r="DM373" s="55" t="s">
        <v>832</v>
      </c>
      <c r="DN373" s="55" t="s">
        <v>814</v>
      </c>
      <c r="DO373" s="55"/>
      <c r="DP373" s="55">
        <v>0</v>
      </c>
      <c r="DQ373" s="55">
        <v>2000</v>
      </c>
      <c r="DR373" s="55"/>
      <c r="DS373" s="55">
        <v>500</v>
      </c>
      <c r="DT373" s="55">
        <v>0</v>
      </c>
      <c r="DU373" s="55">
        <v>1000</v>
      </c>
      <c r="DV373" s="55">
        <v>0</v>
      </c>
      <c r="DW373" s="55"/>
      <c r="DX373" s="55"/>
      <c r="DY373" s="55"/>
      <c r="DZ373" s="199">
        <v>2000</v>
      </c>
    </row>
    <row r="374" spans="111:130" x14ac:dyDescent="0.25">
      <c r="DG374" s="96"/>
      <c r="DI374" s="178"/>
      <c r="DJ374" s="170"/>
      <c r="DK374" s="170">
        <v>1</v>
      </c>
      <c r="DL374" s="170" t="s">
        <v>826</v>
      </c>
      <c r="DM374" s="170" t="s">
        <v>832</v>
      </c>
      <c r="DN374" s="170" t="s">
        <v>814</v>
      </c>
      <c r="DO374" s="191" t="s">
        <v>667</v>
      </c>
      <c r="DP374" s="170">
        <v>0</v>
      </c>
      <c r="DQ374" s="170">
        <v>2000</v>
      </c>
      <c r="DR374" s="170"/>
      <c r="DS374" s="170">
        <v>500</v>
      </c>
      <c r="DT374" s="170">
        <v>0</v>
      </c>
      <c r="DU374" s="170">
        <v>1000</v>
      </c>
      <c r="DV374" s="170">
        <v>0</v>
      </c>
      <c r="DW374" s="170"/>
      <c r="DX374" s="170"/>
      <c r="DY374" s="170"/>
      <c r="DZ374" s="200">
        <v>2000</v>
      </c>
    </row>
    <row r="375" spans="111:130" x14ac:dyDescent="0.25">
      <c r="DG375" s="96"/>
      <c r="DI375" s="179"/>
      <c r="DJ375" s="55"/>
      <c r="DK375" s="227">
        <v>1</v>
      </c>
      <c r="DL375" s="55" t="s">
        <v>827</v>
      </c>
      <c r="DM375" s="55" t="s">
        <v>832</v>
      </c>
      <c r="DN375" s="55" t="s">
        <v>814</v>
      </c>
      <c r="DO375" s="55"/>
      <c r="DP375" s="55">
        <v>0</v>
      </c>
      <c r="DQ375" s="55">
        <v>2000</v>
      </c>
      <c r="DR375" s="55"/>
      <c r="DS375" s="55">
        <v>500</v>
      </c>
      <c r="DT375" s="55">
        <v>0</v>
      </c>
      <c r="DU375" s="55">
        <v>1000</v>
      </c>
      <c r="DV375" s="55">
        <v>0</v>
      </c>
      <c r="DW375" s="55"/>
      <c r="DX375" s="55"/>
      <c r="DY375" s="55"/>
      <c r="DZ375" s="199">
        <v>2000</v>
      </c>
    </row>
    <row r="376" spans="111:130" x14ac:dyDescent="0.25">
      <c r="DG376" s="96"/>
      <c r="DI376" s="178"/>
      <c r="DJ376" s="170"/>
      <c r="DK376" s="170">
        <v>1</v>
      </c>
      <c r="DL376" s="170" t="s">
        <v>828</v>
      </c>
      <c r="DM376" s="170" t="s">
        <v>832</v>
      </c>
      <c r="DN376" s="170" t="s">
        <v>814</v>
      </c>
      <c r="DO376" s="191" t="s">
        <v>667</v>
      </c>
      <c r="DP376" s="170">
        <v>0</v>
      </c>
      <c r="DQ376" s="170">
        <v>2000</v>
      </c>
      <c r="DR376" s="170"/>
      <c r="DS376" s="170">
        <v>500</v>
      </c>
      <c r="DT376" s="170">
        <v>0</v>
      </c>
      <c r="DU376" s="170">
        <v>1000</v>
      </c>
      <c r="DV376" s="170">
        <v>0</v>
      </c>
      <c r="DW376" s="170"/>
      <c r="DX376" s="170"/>
      <c r="DY376" s="170"/>
      <c r="DZ376" s="200">
        <v>2000</v>
      </c>
    </row>
    <row r="377" spans="111:130" x14ac:dyDescent="0.25">
      <c r="DG377" s="96"/>
      <c r="DI377" s="179"/>
      <c r="DJ377" s="55"/>
      <c r="DK377" s="227">
        <v>1</v>
      </c>
      <c r="DL377" s="55" t="s">
        <v>829</v>
      </c>
      <c r="DM377" s="55" t="s">
        <v>832</v>
      </c>
      <c r="DN377" s="55" t="s">
        <v>814</v>
      </c>
      <c r="DO377" s="55"/>
      <c r="DP377" s="55">
        <v>0</v>
      </c>
      <c r="DQ377" s="55">
        <v>2000</v>
      </c>
      <c r="DR377" s="55"/>
      <c r="DS377" s="55">
        <v>500</v>
      </c>
      <c r="DT377" s="55">
        <v>0</v>
      </c>
      <c r="DU377" s="55">
        <v>1000</v>
      </c>
      <c r="DV377" s="55">
        <v>0</v>
      </c>
      <c r="DW377" s="55"/>
      <c r="DX377" s="55"/>
      <c r="DY377" s="55"/>
      <c r="DZ377" s="199">
        <v>2000</v>
      </c>
    </row>
    <row r="378" spans="111:130" x14ac:dyDescent="0.25">
      <c r="DG378" s="96"/>
      <c r="DI378" s="178"/>
      <c r="DJ378" s="170"/>
      <c r="DK378" s="170">
        <v>1</v>
      </c>
      <c r="DL378" s="170" t="s">
        <v>1638</v>
      </c>
      <c r="DM378" s="170" t="s">
        <v>832</v>
      </c>
      <c r="DN378" s="170" t="s">
        <v>814</v>
      </c>
      <c r="DO378" s="191" t="s">
        <v>667</v>
      </c>
      <c r="DP378" s="170">
        <v>0</v>
      </c>
      <c r="DQ378" s="170">
        <v>2000</v>
      </c>
      <c r="DR378" s="170"/>
      <c r="DS378" s="170">
        <v>500</v>
      </c>
      <c r="DT378" s="170">
        <v>0</v>
      </c>
      <c r="DU378" s="170">
        <v>1000</v>
      </c>
      <c r="DV378" s="170">
        <v>0</v>
      </c>
      <c r="DW378" s="170"/>
      <c r="DX378" s="170"/>
      <c r="DY378" s="170"/>
      <c r="DZ378" s="200">
        <v>2000</v>
      </c>
    </row>
    <row r="379" spans="111:130" x14ac:dyDescent="0.25">
      <c r="DG379" s="96"/>
      <c r="DI379" s="179"/>
      <c r="DJ379" s="55"/>
      <c r="DK379" s="227">
        <v>1</v>
      </c>
      <c r="DL379" s="55" t="s">
        <v>830</v>
      </c>
      <c r="DM379" s="55" t="s">
        <v>832</v>
      </c>
      <c r="DN379" s="55" t="s">
        <v>814</v>
      </c>
      <c r="DO379" s="55"/>
      <c r="DP379" s="55">
        <v>0</v>
      </c>
      <c r="DQ379" s="55">
        <v>2000</v>
      </c>
      <c r="DR379" s="55"/>
      <c r="DS379" s="55">
        <v>500</v>
      </c>
      <c r="DT379" s="55">
        <v>0</v>
      </c>
      <c r="DU379" s="55">
        <v>1000</v>
      </c>
      <c r="DV379" s="55">
        <v>0</v>
      </c>
      <c r="DW379" s="55"/>
      <c r="DX379" s="55"/>
      <c r="DY379" s="55"/>
      <c r="DZ379" s="199">
        <v>2000</v>
      </c>
    </row>
    <row r="380" spans="111:130" x14ac:dyDescent="0.25">
      <c r="DG380" s="96"/>
      <c r="DI380" s="178"/>
      <c r="DJ380" s="170"/>
      <c r="DK380" s="170">
        <v>1</v>
      </c>
      <c r="DL380" s="170" t="s">
        <v>831</v>
      </c>
      <c r="DM380" s="170" t="s">
        <v>832</v>
      </c>
      <c r="DN380" s="170" t="s">
        <v>814</v>
      </c>
      <c r="DO380" s="191" t="s">
        <v>667</v>
      </c>
      <c r="DP380" s="170">
        <v>0</v>
      </c>
      <c r="DQ380" s="170">
        <v>2000</v>
      </c>
      <c r="DR380" s="170"/>
      <c r="DS380" s="170">
        <v>500</v>
      </c>
      <c r="DT380" s="170">
        <v>0</v>
      </c>
      <c r="DU380" s="170">
        <v>1000</v>
      </c>
      <c r="DV380" s="170">
        <v>0</v>
      </c>
      <c r="DW380" s="170"/>
      <c r="DX380" s="170"/>
      <c r="DY380" s="170"/>
      <c r="DZ380" s="200">
        <v>2000</v>
      </c>
    </row>
    <row r="381" spans="111:130" x14ac:dyDescent="0.25">
      <c r="DG381" s="96"/>
      <c r="DI381" s="179"/>
      <c r="DJ381" s="55"/>
      <c r="DK381" s="227"/>
      <c r="DL381" s="55"/>
      <c r="DM381" s="55"/>
      <c r="DN381" s="55"/>
      <c r="DO381" s="55"/>
      <c r="DP381" s="55"/>
      <c r="DQ381" s="55"/>
      <c r="DR381" s="55"/>
      <c r="DS381" s="55"/>
      <c r="DT381" s="55"/>
      <c r="DU381" s="55"/>
      <c r="DV381" s="55"/>
      <c r="DW381" s="55"/>
      <c r="DX381" s="55"/>
      <c r="DY381" s="55"/>
      <c r="DZ381" s="199"/>
    </row>
  </sheetData>
  <dataValidations count="1">
    <dataValidation type="whole" allowBlank="1" showInputMessage="1" showErrorMessage="1" sqref="H9" xr:uid="{878884DE-A3DC-4769-9DAB-34328D1EB2DA}">
      <formula1>0</formula1>
      <formula2>TM_Video_Length</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91" r:id="rId4" name="Button 7">
              <controlPr defaultSize="0" autoFill="0" autoPict="0" macro="[0]!mdlButtons.cmd_Samples_Create_Set_Copies">
                <anchor moveWithCells="1">
                  <from>
                    <xdr:col>2</xdr:col>
                    <xdr:colOff>0</xdr:colOff>
                    <xdr:row>5</xdr:row>
                    <xdr:rowOff>0</xdr:rowOff>
                  </from>
                  <to>
                    <xdr:col>3</xdr:col>
                    <xdr:colOff>561975</xdr:colOff>
                    <xdr:row>7</xdr:row>
                    <xdr:rowOff>0</xdr:rowOff>
                  </to>
                </anchor>
              </controlPr>
            </control>
          </mc:Choice>
        </mc:AlternateContent>
        <mc:AlternateContent xmlns:mc="http://schemas.openxmlformats.org/markup-compatibility/2006">
          <mc:Choice Requires="x14">
            <control shapeId="41992" r:id="rId5" name="Button 8">
              <controlPr defaultSize="0" autoFill="0" autoPict="0" macro="[0]!mdlButtons.cmd_Samples_Clean_Sample_List">
                <anchor moveWithCells="1">
                  <from>
                    <xdr:col>5</xdr:col>
                    <xdr:colOff>0</xdr:colOff>
                    <xdr:row>9</xdr:row>
                    <xdr:rowOff>190500</xdr:rowOff>
                  </from>
                  <to>
                    <xdr:col>6</xdr:col>
                    <xdr:colOff>638175</xdr:colOff>
                    <xdr:row>12</xdr:row>
                    <xdr:rowOff>0</xdr:rowOff>
                  </to>
                </anchor>
              </controlPr>
            </control>
          </mc:Choice>
        </mc:AlternateContent>
        <mc:AlternateContent xmlns:mc="http://schemas.openxmlformats.org/markup-compatibility/2006">
          <mc:Choice Requires="x14">
            <control shapeId="41994" r:id="rId6" name="Button 10">
              <controlPr defaultSize="0" autoFill="0" autoPict="0" macro="[0]!mdlButtons.cmd_Samples_Get_Sample_Lengths">
                <anchor moveWithCells="1">
                  <from>
                    <xdr:col>9</xdr:col>
                    <xdr:colOff>0</xdr:colOff>
                    <xdr:row>10</xdr:row>
                    <xdr:rowOff>0</xdr:rowOff>
                  </from>
                  <to>
                    <xdr:col>10</xdr:col>
                    <xdr:colOff>714375</xdr:colOff>
                    <xdr:row>12</xdr:row>
                    <xdr:rowOff>0</xdr:rowOff>
                  </to>
                </anchor>
              </controlPr>
            </control>
          </mc:Choice>
        </mc:AlternateContent>
        <mc:AlternateContent xmlns:mc="http://schemas.openxmlformats.org/markup-compatibility/2006">
          <mc:Choice Requires="x14">
            <control shapeId="41995" r:id="rId7" name="Button 11">
              <controlPr defaultSize="0" autoFill="0" autoPict="0" macro="[0]!mdlButtons.cmd_Samples_Add_New_List">
                <anchor moveWithCells="1">
                  <from>
                    <xdr:col>7</xdr:col>
                    <xdr:colOff>0</xdr:colOff>
                    <xdr:row>10</xdr:row>
                    <xdr:rowOff>0</xdr:rowOff>
                  </from>
                  <to>
                    <xdr:col>8</xdr:col>
                    <xdr:colOff>295275</xdr:colOff>
                    <xdr:row>12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026394D-7334-4E4F-A993-ABCBA0BECE97}">
          <x14:formula1>
            <xm:f>Lists!$AF$17:$AF$18</xm:f>
          </x14:formula1>
          <xm:sqref>H3:H4</xm:sqref>
        </x14:dataValidation>
        <x14:dataValidation type="list" allowBlank="1" showInputMessage="1" showErrorMessage="1" xr:uid="{559781DA-175B-4411-84E8-ABA84B5EA076}">
          <x14:formula1>
            <xm:f>Lists!$V$20:$V$22</xm:f>
          </x14:formula1>
          <xm:sqref>D4</xm:sqref>
        </x14:dataValidation>
        <x14:dataValidation type="list" allowBlank="1" showInputMessage="1" showErrorMessage="1" xr:uid="{40478156-DDD4-4F42-8FFF-D911BD6BA6AD}">
          <x14:formula1>
            <xm:f>Lists!$AD$15:$AD$16</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0D6A-BA85-4A33-B1CA-B80B2259FFA2}">
  <sheetPr codeName="Import"/>
  <dimension ref="A1:C1"/>
  <sheetViews>
    <sheetView workbookViewId="0">
      <selection activeCell="AB2" sqref="AB2:AB708"/>
    </sheetView>
  </sheetViews>
  <sheetFormatPr defaultRowHeight="15" x14ac:dyDescent="0.25"/>
  <cols>
    <col min="1" max="1" width="9.140625" style="5"/>
    <col min="3" max="3" width="9.140625" style="1"/>
  </cols>
  <sheetData/>
  <dataConsolid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D5DA2-7D12-49E5-A736-96895E03D54A}">
  <sheetPr codeName="Log"/>
  <dimension ref="A1"/>
  <sheetViews>
    <sheetView workbookViewId="0">
      <selection activeCell="C12" sqref="C12"/>
    </sheetView>
  </sheetViews>
  <sheetFormatPr defaultRowHeight="15" x14ac:dyDescent="0.25"/>
  <cols>
    <col min="1" max="1" width="6" bestFit="1" customWidth="1"/>
    <col min="2" max="2" width="18.140625" bestFit="1" customWidth="1"/>
    <col min="3" max="3" width="66.7109375" bestFit="1" customWidth="1"/>
    <col min="4" max="4" width="31" bestFit="1" customWidth="1"/>
  </cols>
  <sheetData>
    <row r="1" ht="31.5" customHeight="1" x14ac:dyDescent="0.2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autoFill="0" autoPict="0" macro="[0]!mdlOther.Log_Clean">
                <anchor>
                  <from>
                    <xdr:col>0</xdr:col>
                    <xdr:colOff>76200</xdr:colOff>
                    <xdr:row>0</xdr:row>
                    <xdr:rowOff>76200</xdr:rowOff>
                  </from>
                  <to>
                    <xdr:col>2</xdr:col>
                    <xdr:colOff>57150</xdr:colOff>
                    <xdr:row>0</xdr:row>
                    <xdr:rowOff>342900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408CD-A1A2-47A8-8E30-71F126215C2F}">
  <sheetPr codeName="Ini"/>
  <dimension ref="A1"/>
  <sheetViews>
    <sheetView workbookViewId="0"/>
  </sheetViews>
  <sheetFormatPr defaultRowHeight="15" x14ac:dyDescent="0.25"/>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85C46-C1F8-4220-9142-3D91907E3095}">
  <sheetPr codeName="Export"/>
  <dimension ref="A1"/>
  <sheetViews>
    <sheetView workbookViewId="0">
      <selection activeCell="A38" sqref="A38:D1437"/>
    </sheetView>
  </sheetViews>
  <sheetFormatPr defaultRowHeight="15" x14ac:dyDescent="0.25"/>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84959-2866-4598-AEBC-D685D5610A2C}">
  <sheetPr codeName="xIni"/>
  <dimension ref="A1"/>
  <sheetViews>
    <sheetView workbookViewId="0">
      <selection activeCell="D31" sqref="D31"/>
    </sheetView>
  </sheetViews>
  <sheetFormatPr defaultRowHeight="15" x14ac:dyDescent="0.25"/>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D7495-BE79-4310-A17E-43DD5662DB79}">
  <sheetPr codeName="Macros"/>
  <dimension ref="A1:G10"/>
  <sheetViews>
    <sheetView workbookViewId="0"/>
  </sheetViews>
  <sheetFormatPr defaultRowHeight="15" x14ac:dyDescent="0.25"/>
  <cols>
    <col min="2" max="2" width="9.7109375" bestFit="1" customWidth="1"/>
    <col min="3" max="3" width="8.28515625" bestFit="1" customWidth="1"/>
    <col min="4" max="4" width="19.7109375" bestFit="1" customWidth="1"/>
  </cols>
  <sheetData>
    <row r="1" spans="1:7" x14ac:dyDescent="0.25">
      <c r="A1" t="s">
        <v>536</v>
      </c>
      <c r="B1" t="s">
        <v>2357</v>
      </c>
      <c r="C1" t="s">
        <v>543</v>
      </c>
      <c r="D1" t="s">
        <v>563</v>
      </c>
      <c r="E1" t="s">
        <v>2525</v>
      </c>
      <c r="F1" t="s">
        <v>2638</v>
      </c>
      <c r="G1" t="s">
        <v>2641</v>
      </c>
    </row>
    <row r="2" spans="1:7" x14ac:dyDescent="0.25">
      <c r="A2" t="s">
        <v>568</v>
      </c>
      <c r="B2" t="s">
        <v>565</v>
      </c>
      <c r="C2" t="s">
        <v>568</v>
      </c>
      <c r="D2" t="s">
        <v>2643</v>
      </c>
      <c r="E2" t="s">
        <v>561</v>
      </c>
      <c r="F2" t="s">
        <v>568</v>
      </c>
      <c r="G2" t="s">
        <v>561</v>
      </c>
    </row>
    <row r="3" spans="1:7" x14ac:dyDescent="0.25">
      <c r="A3" t="s">
        <v>541</v>
      </c>
      <c r="B3" t="s">
        <v>2355</v>
      </c>
      <c r="C3" t="s">
        <v>541</v>
      </c>
      <c r="D3" t="s">
        <v>562</v>
      </c>
      <c r="E3" t="s">
        <v>2458</v>
      </c>
      <c r="F3" t="s">
        <v>2637</v>
      </c>
      <c r="G3" t="s">
        <v>2634</v>
      </c>
    </row>
    <row r="4" spans="1:7" x14ac:dyDescent="0.25">
      <c r="A4" t="s">
        <v>542</v>
      </c>
      <c r="B4" t="s">
        <v>541</v>
      </c>
      <c r="C4" t="s">
        <v>542</v>
      </c>
      <c r="D4" t="s">
        <v>566</v>
      </c>
      <c r="E4" t="s">
        <v>2459</v>
      </c>
      <c r="F4" t="s">
        <v>2639</v>
      </c>
      <c r="G4" t="s">
        <v>2642</v>
      </c>
    </row>
    <row r="5" spans="1:7" x14ac:dyDescent="0.25">
      <c r="A5" t="s">
        <v>565</v>
      </c>
      <c r="B5" t="s">
        <v>2356</v>
      </c>
      <c r="C5" t="s">
        <v>565</v>
      </c>
      <c r="D5" t="s">
        <v>545</v>
      </c>
      <c r="F5" t="s">
        <v>565</v>
      </c>
      <c r="G5" t="s">
        <v>2637</v>
      </c>
    </row>
    <row r="6" spans="1:7" x14ac:dyDescent="0.25">
      <c r="A6" t="s">
        <v>564</v>
      </c>
      <c r="B6" t="s">
        <v>542</v>
      </c>
      <c r="C6" t="s">
        <v>564</v>
      </c>
      <c r="D6" t="s">
        <v>562</v>
      </c>
      <c r="F6" t="s">
        <v>2640</v>
      </c>
      <c r="G6" t="s">
        <v>2632</v>
      </c>
    </row>
    <row r="7" spans="1:7" x14ac:dyDescent="0.25">
      <c r="A7" t="s">
        <v>2300</v>
      </c>
      <c r="B7" t="s">
        <v>561</v>
      </c>
      <c r="C7" t="s">
        <v>561</v>
      </c>
      <c r="F7" t="s">
        <v>561</v>
      </c>
      <c r="G7" t="s">
        <v>568</v>
      </c>
    </row>
    <row r="8" spans="1:7" x14ac:dyDescent="0.25">
      <c r="F8" t="s">
        <v>2634</v>
      </c>
      <c r="G8" t="s">
        <v>2637</v>
      </c>
    </row>
    <row r="9" spans="1:7" x14ac:dyDescent="0.25">
      <c r="G9" t="s">
        <v>2633</v>
      </c>
    </row>
    <row r="10" spans="1:7" x14ac:dyDescent="0.25">
      <c r="G10" t="s">
        <v>2636</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BE1AC-5A9F-4CF7-B6C0-E4797C0E52C6}">
  <sheetPr codeName="Program"/>
  <dimension ref="A1:AJ66"/>
  <sheetViews>
    <sheetView zoomScale="85" zoomScaleNormal="85" workbookViewId="0">
      <selection activeCell="Y6" sqref="Y6:AC65"/>
    </sheetView>
  </sheetViews>
  <sheetFormatPr defaultRowHeight="15" x14ac:dyDescent="0.25"/>
  <cols>
    <col min="1" max="2" width="2.7109375" customWidth="1"/>
    <col min="3" max="3" width="16.42578125" customWidth="1"/>
    <col min="4" max="4" width="40.28515625" bestFit="1" customWidth="1"/>
    <col min="5" max="5" width="18" bestFit="1" customWidth="1"/>
    <col min="6" max="6" width="13" customWidth="1"/>
    <col min="7" max="7" width="4.28515625" customWidth="1"/>
    <col min="8" max="8" width="7.5703125" customWidth="1"/>
    <col min="9" max="9" width="8.42578125" customWidth="1"/>
    <col min="12" max="12" width="6.28515625" bestFit="1" customWidth="1"/>
    <col min="13" max="13" width="6.7109375" style="1" bestFit="1" customWidth="1"/>
    <col min="14" max="14" width="10" style="1" bestFit="1" customWidth="1"/>
    <col min="15" max="15" width="17.28515625" style="1" customWidth="1"/>
    <col min="16" max="16" width="47.5703125" style="1" customWidth="1"/>
    <col min="17" max="17" width="4.5703125" customWidth="1"/>
    <col min="19" max="19" width="14.7109375" customWidth="1"/>
    <col min="20" max="20" width="9.5703125" customWidth="1"/>
    <col min="21" max="21" width="63.5703125" customWidth="1"/>
    <col min="22" max="22" width="39.42578125" customWidth="1"/>
    <col min="23" max="23" width="10.28515625" customWidth="1"/>
    <col min="24" max="24" width="4.42578125" customWidth="1"/>
    <col min="25" max="25" width="6.28515625" bestFit="1" customWidth="1"/>
    <col min="26" max="26" width="6.7109375" bestFit="1" customWidth="1"/>
    <col min="27" max="27" width="10" bestFit="1" customWidth="1"/>
    <col min="28" max="28" width="17.28515625" customWidth="1"/>
    <col min="29" max="29" width="47.5703125" customWidth="1"/>
    <col min="30" max="30" width="4.5703125" style="140" customWidth="1"/>
    <col min="32" max="32" width="14.7109375" customWidth="1"/>
    <col min="33" max="33" width="9.5703125" customWidth="1"/>
    <col min="34" max="34" width="63.5703125" customWidth="1"/>
    <col min="35" max="35" width="39.42578125" customWidth="1"/>
    <col min="36" max="36" width="10.28515625" customWidth="1"/>
    <col min="37" max="37" width="4.42578125" customWidth="1"/>
  </cols>
  <sheetData>
    <row r="1" spans="1:36" x14ac:dyDescent="0.25">
      <c r="P1" s="1" t="s">
        <v>292</v>
      </c>
    </row>
    <row r="2" spans="1:36" ht="28.5" customHeight="1" x14ac:dyDescent="0.25"/>
    <row r="3" spans="1:36" ht="28.5" customHeight="1" x14ac:dyDescent="0.25"/>
    <row r="4" spans="1:36" ht="15.75" thickBot="1" x14ac:dyDescent="0.3">
      <c r="A4" s="52"/>
      <c r="B4" s="111"/>
      <c r="C4" s="111"/>
      <c r="D4" s="140"/>
      <c r="E4" s="140"/>
      <c r="F4" s="140"/>
      <c r="G4" s="140"/>
      <c r="H4" s="140"/>
      <c r="I4" s="140"/>
      <c r="J4" s="140"/>
      <c r="K4" s="9"/>
      <c r="L4" s="468" t="s">
        <v>1857</v>
      </c>
      <c r="M4" s="470" t="s">
        <v>4464</v>
      </c>
      <c r="N4" s="468"/>
      <c r="O4" s="468"/>
      <c r="P4" s="468"/>
      <c r="R4" s="468"/>
      <c r="S4" s="468" t="str">
        <f>"Variables_" &amp; Program</f>
        <v>Variables_Drums2</v>
      </c>
      <c r="T4" s="468"/>
      <c r="U4" s="468"/>
      <c r="V4" s="468"/>
      <c r="W4" s="468"/>
      <c r="Z4" s="140" t="str">
        <f>Program &amp; " Compiled"</f>
        <v>Drums2 Compiled</v>
      </c>
      <c r="AA4" s="111"/>
      <c r="AB4" s="111"/>
      <c r="AC4" s="111"/>
      <c r="AD4" s="111"/>
      <c r="AF4" s="9" t="str">
        <f>Program &amp; " Variables Compiled"</f>
        <v>Drums2 Variables Compiled</v>
      </c>
    </row>
    <row r="5" spans="1:36" ht="16.5" thickBot="1" x14ac:dyDescent="0.3">
      <c r="A5" s="52"/>
      <c r="B5" s="78"/>
      <c r="C5" s="286" t="s">
        <v>161</v>
      </c>
      <c r="D5" s="79"/>
      <c r="E5" s="79"/>
      <c r="F5" s="79"/>
      <c r="G5" s="80"/>
      <c r="J5" s="136"/>
      <c r="K5" s="136"/>
      <c r="L5" s="469" t="s">
        <v>1765</v>
      </c>
      <c r="M5" s="469" t="s">
        <v>52</v>
      </c>
      <c r="N5" s="469" t="s">
        <v>249</v>
      </c>
      <c r="O5" s="469" t="s">
        <v>250</v>
      </c>
      <c r="P5" s="469" t="s">
        <v>251</v>
      </c>
      <c r="R5" s="469" t="s">
        <v>52</v>
      </c>
      <c r="S5" s="469" t="s">
        <v>16</v>
      </c>
      <c r="T5" s="469" t="s">
        <v>633</v>
      </c>
      <c r="U5" s="469" t="s">
        <v>1709</v>
      </c>
      <c r="V5" s="477" t="s">
        <v>1710</v>
      </c>
      <c r="W5" s="469" t="s">
        <v>1765</v>
      </c>
      <c r="Y5" s="128" t="s">
        <v>1765</v>
      </c>
      <c r="Z5" s="128" t="s">
        <v>52</v>
      </c>
      <c r="AA5" s="128" t="s">
        <v>249</v>
      </c>
      <c r="AB5" s="128" t="s">
        <v>250</v>
      </c>
      <c r="AC5" s="128" t="s">
        <v>251</v>
      </c>
      <c r="AD5" s="111"/>
      <c r="AE5" s="128" t="s">
        <v>52</v>
      </c>
      <c r="AF5" s="128" t="s">
        <v>16</v>
      </c>
      <c r="AG5" s="128" t="s">
        <v>633</v>
      </c>
      <c r="AH5" s="128" t="s">
        <v>1709</v>
      </c>
      <c r="AI5" s="128" t="s">
        <v>1710</v>
      </c>
      <c r="AJ5" s="128" t="s">
        <v>1765</v>
      </c>
    </row>
    <row r="6" spans="1:36" x14ac:dyDescent="0.25">
      <c r="A6" s="52"/>
      <c r="B6" s="81"/>
      <c r="C6" s="56"/>
      <c r="D6" s="56"/>
      <c r="E6" s="56"/>
      <c r="F6" s="56"/>
      <c r="G6" s="82"/>
      <c r="J6" s="136"/>
      <c r="K6" s="136"/>
      <c r="L6" s="471"/>
      <c r="M6" s="471">
        <v>1</v>
      </c>
      <c r="N6" s="471" t="s">
        <v>247</v>
      </c>
      <c r="O6" s="471" t="s">
        <v>248</v>
      </c>
      <c r="P6" s="471"/>
      <c r="R6" s="478">
        <v>1</v>
      </c>
      <c r="S6" s="478" t="s">
        <v>93</v>
      </c>
      <c r="T6" s="478"/>
      <c r="U6" s="479">
        <v>300000</v>
      </c>
      <c r="V6" s="479"/>
      <c r="W6" s="479"/>
      <c r="X6" s="136"/>
      <c r="Y6" s="471"/>
      <c r="Z6" s="471">
        <v>1</v>
      </c>
      <c r="AA6" s="471" t="s">
        <v>247</v>
      </c>
      <c r="AB6" s="471" t="s">
        <v>248</v>
      </c>
      <c r="AC6" s="471"/>
      <c r="AD6" s="111"/>
      <c r="AE6" s="465"/>
      <c r="AF6" s="465" t="s">
        <v>93</v>
      </c>
      <c r="AG6" s="465"/>
      <c r="AH6" s="126">
        <f>300000</f>
        <v>300000</v>
      </c>
      <c r="AI6" s="126"/>
      <c r="AJ6" s="126"/>
    </row>
    <row r="7" spans="1:36" x14ac:dyDescent="0.25">
      <c r="A7" s="52"/>
      <c r="B7" s="81"/>
      <c r="C7" s="53"/>
      <c r="D7" s="26" t="s">
        <v>156</v>
      </c>
      <c r="E7" s="26" t="s">
        <v>157</v>
      </c>
      <c r="F7" s="26" t="s">
        <v>68</v>
      </c>
      <c r="G7" s="84"/>
      <c r="J7" s="136"/>
      <c r="K7" s="136"/>
      <c r="L7" s="472"/>
      <c r="M7" s="472">
        <v>2</v>
      </c>
      <c r="N7" s="472" t="s">
        <v>225</v>
      </c>
      <c r="O7" s="472" t="s">
        <v>252</v>
      </c>
      <c r="P7" s="472"/>
      <c r="R7" s="479">
        <v>2</v>
      </c>
      <c r="S7" s="479" t="s">
        <v>156</v>
      </c>
      <c r="T7" s="479"/>
      <c r="U7" s="479" t="s">
        <v>1773</v>
      </c>
      <c r="V7" s="479"/>
      <c r="W7" s="479"/>
      <c r="X7" s="136"/>
      <c r="Y7" s="472"/>
      <c r="Z7" s="472">
        <v>2</v>
      </c>
      <c r="AA7" s="472" t="s">
        <v>225</v>
      </c>
      <c r="AB7" s="472" t="s">
        <v>252</v>
      </c>
      <c r="AC7" s="472"/>
      <c r="AD7" s="111"/>
      <c r="AE7" s="126"/>
      <c r="AF7" s="126" t="s">
        <v>156</v>
      </c>
      <c r="AG7" s="126"/>
      <c r="AH7" s="126">
        <f>Project_MinBPM</f>
        <v>40</v>
      </c>
      <c r="AI7" s="126"/>
      <c r="AJ7" s="126"/>
    </row>
    <row r="8" spans="1:36" x14ac:dyDescent="0.25">
      <c r="B8" s="83"/>
      <c r="C8" s="26" t="s">
        <v>158</v>
      </c>
      <c r="D8" s="25">
        <v>40</v>
      </c>
      <c r="E8" s="25">
        <v>280</v>
      </c>
      <c r="F8" s="25">
        <v>40</v>
      </c>
      <c r="G8" s="84"/>
      <c r="K8" s="136"/>
      <c r="L8" s="472"/>
      <c r="M8" s="472">
        <v>3</v>
      </c>
      <c r="N8" s="472" t="s">
        <v>244</v>
      </c>
      <c r="O8" s="472" t="s">
        <v>594</v>
      </c>
      <c r="P8" s="472" t="s">
        <v>1784</v>
      </c>
      <c r="R8" s="479">
        <v>3</v>
      </c>
      <c r="S8" s="479" t="s">
        <v>57</v>
      </c>
      <c r="T8" s="479"/>
      <c r="U8" s="479">
        <v>8</v>
      </c>
      <c r="V8" s="479"/>
      <c r="W8" s="479"/>
      <c r="X8" s="136"/>
      <c r="Y8" s="472"/>
      <c r="Z8" s="472">
        <v>3</v>
      </c>
      <c r="AA8" s="472" t="s">
        <v>244</v>
      </c>
      <c r="AB8" s="472" t="s">
        <v>594</v>
      </c>
      <c r="AC8" s="472">
        <f ca="1">INDIRECT("P_V_Duration")</f>
        <v>300000</v>
      </c>
      <c r="AD8" s="111"/>
      <c r="AE8" s="126"/>
      <c r="AF8" s="126" t="s">
        <v>57</v>
      </c>
      <c r="AG8" s="126"/>
      <c r="AH8" s="126">
        <f>8</f>
        <v>8</v>
      </c>
      <c r="AI8" s="126"/>
      <c r="AJ8" s="126"/>
    </row>
    <row r="9" spans="1:36" x14ac:dyDescent="0.25">
      <c r="B9" s="83"/>
      <c r="C9" s="52"/>
      <c r="D9" s="52"/>
      <c r="E9" s="52"/>
      <c r="F9" s="52"/>
      <c r="G9" s="84"/>
      <c r="K9" s="136"/>
      <c r="L9" s="472"/>
      <c r="M9" s="472">
        <v>4</v>
      </c>
      <c r="N9" s="472" t="s">
        <v>244</v>
      </c>
      <c r="O9" s="472" t="s">
        <v>6</v>
      </c>
      <c r="P9" s="472" t="s">
        <v>3027</v>
      </c>
      <c r="R9" s="479">
        <v>4</v>
      </c>
      <c r="S9" s="479" t="s">
        <v>794</v>
      </c>
      <c r="T9" s="479"/>
      <c r="U9" s="479">
        <v>4</v>
      </c>
      <c r="V9" s="479"/>
      <c r="W9" s="479"/>
      <c r="X9" s="136"/>
      <c r="Y9" s="472"/>
      <c r="Z9" s="472">
        <v>4</v>
      </c>
      <c r="AA9" s="472" t="s">
        <v>244</v>
      </c>
      <c r="AB9" s="472" t="s">
        <v>6</v>
      </c>
      <c r="AC9" s="472">
        <f ca="1">INDIRECT("P_V_MaxBPM")*1000</f>
        <v>280000</v>
      </c>
      <c r="AD9" s="111"/>
      <c r="AE9" s="126"/>
      <c r="AF9" s="126" t="s">
        <v>794</v>
      </c>
      <c r="AG9" s="126"/>
      <c r="AH9" s="126">
        <f>4</f>
        <v>4</v>
      </c>
      <c r="AI9" s="126"/>
      <c r="AJ9" s="126"/>
    </row>
    <row r="10" spans="1:36" x14ac:dyDescent="0.25">
      <c r="B10" s="83"/>
      <c r="C10" s="482"/>
      <c r="D10" s="483" t="s">
        <v>1838</v>
      </c>
      <c r="E10" s="483" t="s">
        <v>346</v>
      </c>
      <c r="F10" s="483" t="s">
        <v>159</v>
      </c>
      <c r="G10" s="84"/>
      <c r="K10" s="136"/>
      <c r="L10" s="472"/>
      <c r="M10" s="472">
        <v>5</v>
      </c>
      <c r="N10" s="472" t="s">
        <v>244</v>
      </c>
      <c r="O10" s="472" t="s">
        <v>238</v>
      </c>
      <c r="P10" s="472" t="s">
        <v>1785</v>
      </c>
      <c r="R10" s="479">
        <v>5</v>
      </c>
      <c r="S10" s="479" t="s">
        <v>795</v>
      </c>
      <c r="T10" s="479"/>
      <c r="U10" s="479">
        <v>4</v>
      </c>
      <c r="V10" s="479"/>
      <c r="W10" s="479"/>
      <c r="X10" s="136"/>
      <c r="Y10" s="472"/>
      <c r="Z10" s="472">
        <v>5</v>
      </c>
      <c r="AA10" s="472" t="s">
        <v>244</v>
      </c>
      <c r="AB10" s="472" t="s">
        <v>238</v>
      </c>
      <c r="AC10" s="472">
        <f ca="1">INDIRECT("P_V_Steps")</f>
        <v>8</v>
      </c>
      <c r="AD10" s="111"/>
      <c r="AE10" s="126"/>
      <c r="AF10" s="126" t="s">
        <v>795</v>
      </c>
      <c r="AG10" s="126"/>
      <c r="AH10" s="126">
        <f>4</f>
        <v>4</v>
      </c>
      <c r="AI10" s="126"/>
      <c r="AJ10" s="126"/>
    </row>
    <row r="11" spans="1:36" x14ac:dyDescent="0.25">
      <c r="B11" s="83"/>
      <c r="C11" s="484" t="s">
        <v>797</v>
      </c>
      <c r="D11" s="485" t="str">
        <f>InstallPath &amp; "\Samples\Metronome\4x4\300 Seconds\OGG"</f>
        <v>D:\LazyD Charter\Samples\Metronome\4x4\300 Seconds\OGG</v>
      </c>
      <c r="E11" s="486" t="s">
        <v>4475</v>
      </c>
      <c r="F11" s="487" t="s">
        <v>4476</v>
      </c>
      <c r="G11" s="84"/>
      <c r="K11" s="136"/>
      <c r="L11" s="472"/>
      <c r="M11" s="472">
        <v>6</v>
      </c>
      <c r="N11" s="472" t="s">
        <v>244</v>
      </c>
      <c r="O11" s="472" t="s">
        <v>240</v>
      </c>
      <c r="P11" s="472" t="s">
        <v>1786</v>
      </c>
      <c r="R11" s="479">
        <v>6</v>
      </c>
      <c r="S11" s="479" t="s">
        <v>101</v>
      </c>
      <c r="T11" s="479"/>
      <c r="U11" s="479" t="s">
        <v>1803</v>
      </c>
      <c r="V11" s="479"/>
      <c r="W11" s="479"/>
      <c r="X11" s="136"/>
      <c r="Y11" s="472"/>
      <c r="Z11" s="472">
        <v>6</v>
      </c>
      <c r="AA11" s="472" t="s">
        <v>244</v>
      </c>
      <c r="AB11" s="472" t="s">
        <v>240</v>
      </c>
      <c r="AC11" s="472">
        <f ca="1">INDIRECT("P_V_TS1")</f>
        <v>4</v>
      </c>
      <c r="AD11" s="111"/>
      <c r="AE11" s="126"/>
      <c r="AF11" s="126" t="s">
        <v>101</v>
      </c>
      <c r="AG11" s="126"/>
      <c r="AH11" s="126" t="str">
        <f>"Rudiments"</f>
        <v>Rudiments</v>
      </c>
      <c r="AI11" s="126"/>
      <c r="AJ11" s="126"/>
    </row>
    <row r="12" spans="1:36" x14ac:dyDescent="0.25">
      <c r="B12" s="83"/>
      <c r="C12" s="488" t="s">
        <v>1772</v>
      </c>
      <c r="D12" s="485" t="str">
        <f>InstallPath &amp; "\Samples\Charter"</f>
        <v>D:\LazyD Charter\Samples\Charter</v>
      </c>
      <c r="E12" s="489" t="s">
        <v>3030</v>
      </c>
      <c r="F12" s="487" t="s">
        <v>1849</v>
      </c>
      <c r="G12" s="84"/>
      <c r="K12" s="136"/>
      <c r="L12" s="472"/>
      <c r="M12" s="472">
        <v>7</v>
      </c>
      <c r="N12" s="472" t="s">
        <v>244</v>
      </c>
      <c r="O12" s="472" t="s">
        <v>241</v>
      </c>
      <c r="P12" s="472" t="s">
        <v>1787</v>
      </c>
      <c r="R12" s="479">
        <v>7</v>
      </c>
      <c r="S12" s="479" t="s">
        <v>24</v>
      </c>
      <c r="T12" s="479"/>
      <c r="U12" s="479" t="s">
        <v>1804</v>
      </c>
      <c r="V12" s="479"/>
      <c r="W12" s="479"/>
      <c r="X12" s="136"/>
      <c r="Y12" s="472"/>
      <c r="Z12" s="472">
        <v>7</v>
      </c>
      <c r="AA12" s="472" t="s">
        <v>244</v>
      </c>
      <c r="AB12" s="472" t="s">
        <v>241</v>
      </c>
      <c r="AC12" s="472">
        <f ca="1">INDIRECT("P_V_TS2")</f>
        <v>4</v>
      </c>
      <c r="AD12" s="111"/>
      <c r="AE12" s="126"/>
      <c r="AF12" s="126" t="s">
        <v>24</v>
      </c>
      <c r="AG12" s="126"/>
      <c r="AH12" s="126" t="str">
        <f>"Exercise"</f>
        <v>Exercise</v>
      </c>
      <c r="AI12" s="126"/>
      <c r="AJ12" s="126"/>
    </row>
    <row r="13" spans="1:36" x14ac:dyDescent="0.25">
      <c r="B13" s="83"/>
      <c r="C13" s="52"/>
      <c r="G13" s="84"/>
      <c r="K13" s="136"/>
      <c r="L13" s="472"/>
      <c r="M13" s="472">
        <v>8</v>
      </c>
      <c r="N13" s="472" t="s">
        <v>244</v>
      </c>
      <c r="O13" s="472" t="s">
        <v>237</v>
      </c>
      <c r="P13" s="472" t="s">
        <v>1788</v>
      </c>
      <c r="R13" s="479">
        <v>8</v>
      </c>
      <c r="S13" s="479" t="s">
        <v>1777</v>
      </c>
      <c r="T13" s="479"/>
      <c r="U13" s="479" t="s">
        <v>1805</v>
      </c>
      <c r="V13" s="479"/>
      <c r="W13" s="479"/>
      <c r="X13" s="136"/>
      <c r="Y13" s="472"/>
      <c r="Z13" s="472">
        <v>8</v>
      </c>
      <c r="AA13" s="472" t="s">
        <v>244</v>
      </c>
      <c r="AB13" s="472" t="s">
        <v>237</v>
      </c>
      <c r="AC13" s="472" t="e">
        <f ca="1">INDIRECT("P_V_SongFolder")</f>
        <v>#REF!</v>
      </c>
      <c r="AD13" s="111"/>
      <c r="AE13" s="126"/>
      <c r="AF13" s="126" t="s">
        <v>1777</v>
      </c>
      <c r="AG13" s="126"/>
      <c r="AH13" s="126" t="str">
        <f>"Easy"</f>
        <v>Easy</v>
      </c>
      <c r="AI13" s="126"/>
      <c r="AJ13" s="126"/>
    </row>
    <row r="14" spans="1:36" x14ac:dyDescent="0.25">
      <c r="B14" s="83"/>
      <c r="C14" s="197" t="s">
        <v>1769</v>
      </c>
      <c r="D14" s="466" t="str">
        <f>Program</f>
        <v>Drums2</v>
      </c>
      <c r="E14" s="195"/>
      <c r="F14" s="196"/>
      <c r="G14" s="84"/>
      <c r="K14" s="136"/>
      <c r="L14" s="472"/>
      <c r="M14" s="472">
        <v>9</v>
      </c>
      <c r="N14" s="472" t="s">
        <v>244</v>
      </c>
      <c r="O14" s="472" t="s">
        <v>101</v>
      </c>
      <c r="P14" s="472" t="s">
        <v>1790</v>
      </c>
      <c r="R14" s="479">
        <v>9</v>
      </c>
      <c r="S14" s="479" t="s">
        <v>1776</v>
      </c>
      <c r="T14" s="479"/>
      <c r="U14" s="479" t="s">
        <v>1806</v>
      </c>
      <c r="V14" s="479"/>
      <c r="W14" s="479"/>
      <c r="X14" s="136"/>
      <c r="Y14" s="472"/>
      <c r="Z14" s="472">
        <v>9</v>
      </c>
      <c r="AA14" s="472" t="s">
        <v>244</v>
      </c>
      <c r="AB14" s="472" t="s">
        <v>101</v>
      </c>
      <c r="AC14" s="472" t="str">
        <f ca="1">INDIRECT("P_V_Artist")</f>
        <v>Rudiments</v>
      </c>
      <c r="AD14" s="111"/>
      <c r="AE14" s="126"/>
      <c r="AF14" s="126" t="s">
        <v>1776</v>
      </c>
      <c r="AG14" s="126"/>
      <c r="AH14" s="126" t="str">
        <f>"Drums"</f>
        <v>Drums</v>
      </c>
      <c r="AI14" s="126"/>
      <c r="AJ14" s="126"/>
    </row>
    <row r="15" spans="1:36" ht="15.75" thickBot="1" x14ac:dyDescent="0.3">
      <c r="B15" s="85"/>
      <c r="C15" s="86"/>
      <c r="D15" s="86"/>
      <c r="E15" s="87"/>
      <c r="F15" s="87"/>
      <c r="G15" s="88"/>
      <c r="K15" s="136"/>
      <c r="L15" s="472"/>
      <c r="M15" s="472">
        <v>10</v>
      </c>
      <c r="N15" s="472" t="s">
        <v>244</v>
      </c>
      <c r="O15" s="472" t="s">
        <v>24</v>
      </c>
      <c r="P15" s="472" t="s">
        <v>1792</v>
      </c>
      <c r="R15" s="479">
        <v>10</v>
      </c>
      <c r="S15" s="479" t="s">
        <v>102</v>
      </c>
      <c r="T15" s="479"/>
      <c r="U15" s="479" t="s">
        <v>1807</v>
      </c>
      <c r="V15" s="479"/>
      <c r="W15" s="479"/>
      <c r="X15" s="136"/>
      <c r="Y15" s="472"/>
      <c r="Z15" s="472">
        <v>10</v>
      </c>
      <c r="AA15" s="472" t="s">
        <v>244</v>
      </c>
      <c r="AB15" s="472" t="s">
        <v>24</v>
      </c>
      <c r="AC15" s="472" t="str">
        <f ca="1">INDIRECT("P_V_Genre")</f>
        <v>Exercise</v>
      </c>
      <c r="AD15" s="111"/>
      <c r="AE15" s="126"/>
      <c r="AF15" s="126" t="s">
        <v>102</v>
      </c>
      <c r="AG15" s="126"/>
      <c r="AH15" s="126" t="str">
        <f>"LazyD Charter"</f>
        <v>LazyD Charter</v>
      </c>
      <c r="AI15" s="126"/>
      <c r="AJ15" s="126"/>
    </row>
    <row r="16" spans="1:36" x14ac:dyDescent="0.25">
      <c r="K16" s="136"/>
      <c r="L16" s="472"/>
      <c r="M16" s="472">
        <v>11</v>
      </c>
      <c r="N16" s="472" t="s">
        <v>244</v>
      </c>
      <c r="O16" s="472" t="s">
        <v>102</v>
      </c>
      <c r="P16" s="472" t="s">
        <v>1795</v>
      </c>
      <c r="R16" s="479">
        <v>11</v>
      </c>
      <c r="S16" s="479" t="s">
        <v>26</v>
      </c>
      <c r="T16" s="479"/>
      <c r="U16" s="479" t="s">
        <v>1808</v>
      </c>
      <c r="V16" s="479"/>
      <c r="W16" s="479"/>
      <c r="X16" s="136"/>
      <c r="Y16" s="472"/>
      <c r="Z16" s="472">
        <v>11</v>
      </c>
      <c r="AA16" s="472" t="s">
        <v>244</v>
      </c>
      <c r="AB16" s="472" t="s">
        <v>102</v>
      </c>
      <c r="AC16" s="472" t="str">
        <f ca="1">INDIRECT("P_V_Charter")</f>
        <v>LazyD Charter</v>
      </c>
      <c r="AD16" s="111"/>
      <c r="AE16" s="126"/>
      <c r="AF16" s="126" t="s">
        <v>26</v>
      </c>
      <c r="AG16" s="126"/>
      <c r="AH16" s="126" t="str">
        <f>"song.ogg"</f>
        <v>song.ogg</v>
      </c>
      <c r="AI16" s="126"/>
      <c r="AJ16" s="126"/>
    </row>
    <row r="17" spans="2:36" ht="15.75" thickBot="1" x14ac:dyDescent="0.3">
      <c r="K17" s="136"/>
      <c r="L17" s="472"/>
      <c r="M17" s="472">
        <v>12</v>
      </c>
      <c r="N17" s="472" t="s">
        <v>244</v>
      </c>
      <c r="O17" s="472" t="s">
        <v>26</v>
      </c>
      <c r="P17" s="472" t="s">
        <v>1796</v>
      </c>
      <c r="R17" s="479">
        <v>12</v>
      </c>
      <c r="S17" s="479" t="s">
        <v>27</v>
      </c>
      <c r="T17" s="479"/>
      <c r="U17" s="479" t="s">
        <v>1850</v>
      </c>
      <c r="V17" s="479"/>
      <c r="W17" s="479"/>
      <c r="X17" s="136"/>
      <c r="Y17" s="472"/>
      <c r="Z17" s="472">
        <v>12</v>
      </c>
      <c r="AA17" s="472" t="s">
        <v>244</v>
      </c>
      <c r="AB17" s="472" t="s">
        <v>26</v>
      </c>
      <c r="AC17" s="472" t="str">
        <f ca="1">INDIRECT("P_V_MusicStream")</f>
        <v>song.ogg</v>
      </c>
      <c r="AD17" s="111"/>
      <c r="AE17" s="126"/>
      <c r="AF17" s="126" t="s">
        <v>27</v>
      </c>
      <c r="AG17" s="126"/>
      <c r="AH17" s="126" t="str">
        <f>"guitar.mp3"</f>
        <v>guitar.mp3</v>
      </c>
      <c r="AI17" s="126"/>
      <c r="AJ17" s="126"/>
    </row>
    <row r="18" spans="2:36" ht="15.75" x14ac:dyDescent="0.25">
      <c r="B18" s="160"/>
      <c r="C18" s="286" t="s">
        <v>1820</v>
      </c>
      <c r="D18" s="79"/>
      <c r="E18" s="79"/>
      <c r="F18" s="161"/>
      <c r="G18" s="162"/>
      <c r="K18" s="136"/>
      <c r="L18" s="472"/>
      <c r="M18" s="472">
        <v>13</v>
      </c>
      <c r="N18" s="472" t="s">
        <v>244</v>
      </c>
      <c r="O18" s="472" t="s">
        <v>27</v>
      </c>
      <c r="P18" s="472" t="s">
        <v>1797</v>
      </c>
      <c r="R18" s="479">
        <v>13</v>
      </c>
      <c r="S18" s="479" t="s">
        <v>1782</v>
      </c>
      <c r="T18" s="480"/>
      <c r="U18" s="479" t="s">
        <v>1775</v>
      </c>
      <c r="V18" s="479"/>
      <c r="W18" s="479"/>
      <c r="X18" s="136"/>
      <c r="Y18" s="472"/>
      <c r="Z18" s="472">
        <v>13</v>
      </c>
      <c r="AA18" s="472" t="s">
        <v>244</v>
      </c>
      <c r="AB18" s="472" t="s">
        <v>27</v>
      </c>
      <c r="AC18" s="472" t="str">
        <f ca="1">INDIRECT("P_V_GuitarStream")</f>
        <v>guitar.mp3</v>
      </c>
      <c r="AD18" s="111"/>
      <c r="AE18" s="126"/>
      <c r="AF18" s="126" t="s">
        <v>1782</v>
      </c>
      <c r="AG18" s="467"/>
      <c r="AH18" s="126">
        <f>Project_BPM_Step</f>
        <v>40</v>
      </c>
      <c r="AI18" s="126"/>
      <c r="AJ18" s="126"/>
    </row>
    <row r="19" spans="2:36" x14ac:dyDescent="0.25">
      <c r="B19" s="81"/>
      <c r="F19" s="55"/>
      <c r="G19" s="82"/>
      <c r="K19" s="136"/>
      <c r="L19" s="472"/>
      <c r="M19" s="472">
        <v>14</v>
      </c>
      <c r="N19" s="472" t="s">
        <v>419</v>
      </c>
      <c r="O19" s="472" t="s">
        <v>1826</v>
      </c>
      <c r="P19" s="472" t="s">
        <v>1827</v>
      </c>
      <c r="R19" s="479">
        <v>14</v>
      </c>
      <c r="S19" s="479" t="s">
        <v>157</v>
      </c>
      <c r="T19" s="480"/>
      <c r="U19" s="479" t="s">
        <v>1774</v>
      </c>
      <c r="V19" s="479"/>
      <c r="W19" s="479"/>
      <c r="X19" s="136"/>
      <c r="Y19" s="472"/>
      <c r="Z19" s="472">
        <v>14</v>
      </c>
      <c r="AA19" s="472" t="s">
        <v>419</v>
      </c>
      <c r="AB19" s="472" t="s">
        <v>1826</v>
      </c>
      <c r="AC19" s="472" t="str">
        <f ca="1">INDIRECT("P_V_Ex_Format")</f>
        <v>notes.chart</v>
      </c>
      <c r="AD19" s="111"/>
      <c r="AE19" s="126"/>
      <c r="AF19" s="126" t="s">
        <v>157</v>
      </c>
      <c r="AG19" s="467"/>
      <c r="AH19" s="126">
        <f>Project_MaxBPM</f>
        <v>280</v>
      </c>
      <c r="AI19" s="126"/>
      <c r="AJ19" s="126"/>
    </row>
    <row r="20" spans="2:36" x14ac:dyDescent="0.25">
      <c r="B20" s="83"/>
      <c r="C20" s="483" t="s">
        <v>225</v>
      </c>
      <c r="D20" s="490" t="s">
        <v>1839</v>
      </c>
      <c r="E20" s="490" t="s">
        <v>1840</v>
      </c>
      <c r="F20" s="52"/>
      <c r="G20" s="84"/>
      <c r="K20" s="136"/>
      <c r="L20" s="472"/>
      <c r="M20" s="472">
        <v>15</v>
      </c>
      <c r="N20" s="472" t="s">
        <v>419</v>
      </c>
      <c r="O20" s="472" t="s">
        <v>2804</v>
      </c>
      <c r="P20" s="472" t="s">
        <v>3017</v>
      </c>
      <c r="R20" s="479">
        <v>15</v>
      </c>
      <c r="S20" s="479" t="s">
        <v>1780</v>
      </c>
      <c r="T20" s="480"/>
      <c r="U20" s="479">
        <v>1</v>
      </c>
      <c r="V20" s="479"/>
      <c r="W20" s="479"/>
      <c r="X20" s="136"/>
      <c r="Y20" s="472"/>
      <c r="Z20" s="472">
        <v>15</v>
      </c>
      <c r="AA20" s="472" t="s">
        <v>419</v>
      </c>
      <c r="AB20" s="472" t="s">
        <v>2804</v>
      </c>
      <c r="AC20" s="472" t="str">
        <f>"No"</f>
        <v>No</v>
      </c>
      <c r="AD20" s="111"/>
      <c r="AE20" s="126"/>
      <c r="AF20" s="126" t="s">
        <v>1780</v>
      </c>
      <c r="AG20" s="467"/>
      <c r="AH20" s="126">
        <v>1</v>
      </c>
      <c r="AI20" s="126"/>
      <c r="AJ20" s="126"/>
    </row>
    <row r="21" spans="2:36" x14ac:dyDescent="0.25">
      <c r="B21" s="83"/>
      <c r="C21" s="491" t="s">
        <v>252</v>
      </c>
      <c r="D21" s="468" t="s">
        <v>1822</v>
      </c>
      <c r="E21" s="482"/>
      <c r="F21" s="52"/>
      <c r="G21" s="84"/>
      <c r="K21" s="136"/>
      <c r="L21" s="472"/>
      <c r="M21" s="472">
        <v>16</v>
      </c>
      <c r="N21" s="472" t="s">
        <v>419</v>
      </c>
      <c r="O21" s="472" t="s">
        <v>1134</v>
      </c>
      <c r="P21" s="472" t="s">
        <v>3019</v>
      </c>
      <c r="R21" s="479">
        <v>16</v>
      </c>
      <c r="S21" s="479" t="s">
        <v>1783</v>
      </c>
      <c r="T21" s="479"/>
      <c r="U21" s="479">
        <v>1</v>
      </c>
      <c r="V21" s="479"/>
      <c r="W21" s="479"/>
      <c r="X21" s="136"/>
      <c r="Y21" s="472"/>
      <c r="Z21" s="472">
        <v>16</v>
      </c>
      <c r="AA21" s="472" t="s">
        <v>419</v>
      </c>
      <c r="AB21" s="472" t="s">
        <v>1134</v>
      </c>
      <c r="AC21" s="472" t="str">
        <f>"Yes"</f>
        <v>Yes</v>
      </c>
      <c r="AD21" s="111"/>
      <c r="AE21" s="126"/>
      <c r="AF21" s="126" t="s">
        <v>1783</v>
      </c>
      <c r="AG21" s="126"/>
      <c r="AH21" s="126">
        <v>2</v>
      </c>
      <c r="AI21" s="126"/>
      <c r="AJ21" s="126"/>
    </row>
    <row r="22" spans="2:36" x14ac:dyDescent="0.25">
      <c r="B22" s="83"/>
      <c r="C22" s="491" t="s">
        <v>227</v>
      </c>
      <c r="D22" s="468" t="s">
        <v>1830</v>
      </c>
      <c r="E22" s="482"/>
      <c r="F22" s="52"/>
      <c r="G22" s="84"/>
      <c r="K22" s="94"/>
      <c r="L22" s="472"/>
      <c r="M22" s="472">
        <v>17</v>
      </c>
      <c r="N22" s="472" t="s">
        <v>419</v>
      </c>
      <c r="O22" s="472" t="s">
        <v>3020</v>
      </c>
      <c r="P22" s="472" t="s">
        <v>3017</v>
      </c>
      <c r="R22" s="479">
        <v>17</v>
      </c>
      <c r="S22" s="479" t="s">
        <v>311</v>
      </c>
      <c r="T22" s="479"/>
      <c r="U22" s="479">
        <v>0</v>
      </c>
      <c r="V22" s="479" t="s">
        <v>1799</v>
      </c>
      <c r="W22" s="479"/>
      <c r="X22" s="94"/>
      <c r="Y22" s="472"/>
      <c r="Z22" s="472">
        <v>17</v>
      </c>
      <c r="AA22" s="472" t="s">
        <v>419</v>
      </c>
      <c r="AB22" s="472" t="s">
        <v>3020</v>
      </c>
      <c r="AC22" s="472" t="str">
        <f>"No"</f>
        <v>No</v>
      </c>
      <c r="AD22" s="111"/>
      <c r="AE22" s="126"/>
      <c r="AF22" s="126" t="s">
        <v>311</v>
      </c>
      <c r="AG22" s="126"/>
      <c r="AH22" s="126">
        <v>0</v>
      </c>
      <c r="AI22" s="126">
        <f ca="1">(INDIRECT("P_V_MaxBPM")-INDIRECT("P_V_MinBPM"))/INDIRECT("P_V_BPM_Steps")</f>
        <v>6</v>
      </c>
      <c r="AJ22" s="126"/>
    </row>
    <row r="23" spans="2:36" x14ac:dyDescent="0.25">
      <c r="B23" s="83"/>
      <c r="C23" s="491" t="s">
        <v>233</v>
      </c>
      <c r="D23" s="468" t="s">
        <v>1831</v>
      </c>
      <c r="E23" s="482"/>
      <c r="F23" s="52"/>
      <c r="G23" s="84"/>
      <c r="K23" s="94"/>
      <c r="L23" s="472"/>
      <c r="M23" s="472">
        <v>18</v>
      </c>
      <c r="N23" s="472" t="s">
        <v>244</v>
      </c>
      <c r="O23" s="472" t="s">
        <v>742</v>
      </c>
      <c r="P23" s="472" t="s">
        <v>1855</v>
      </c>
      <c r="R23" s="479">
        <v>18</v>
      </c>
      <c r="S23" s="479" t="s">
        <v>130</v>
      </c>
      <c r="T23" s="479" t="s">
        <v>1779</v>
      </c>
      <c r="U23" s="479" t="s">
        <v>1856</v>
      </c>
      <c r="V23" s="479"/>
      <c r="W23" s="479"/>
      <c r="X23" s="94"/>
      <c r="Y23" s="472"/>
      <c r="Z23" s="472">
        <v>18</v>
      </c>
      <c r="AA23" s="472" t="s">
        <v>244</v>
      </c>
      <c r="AB23" s="472" t="s">
        <v>742</v>
      </c>
      <c r="AC23" s="472" t="str">
        <f>"KK"</f>
        <v>KK</v>
      </c>
      <c r="AD23" s="111"/>
      <c r="AE23" s="126"/>
      <c r="AF23" s="126" t="s">
        <v>130</v>
      </c>
      <c r="AG23" s="126" t="s">
        <v>1779</v>
      </c>
      <c r="AH23" s="126" t="s">
        <v>1856</v>
      </c>
      <c r="AI23" s="126"/>
      <c r="AJ23" s="126">
        <f>LEN($AH$23)-LEN(SUBSTITUTE($AH$23,"|",""))+1</f>
        <v>2</v>
      </c>
    </row>
    <row r="24" spans="2:36" x14ac:dyDescent="0.25">
      <c r="B24" s="83"/>
      <c r="C24" s="491" t="s">
        <v>1832</v>
      </c>
      <c r="D24" s="468" t="s">
        <v>1833</v>
      </c>
      <c r="E24" s="482"/>
      <c r="F24" s="52"/>
      <c r="G24" s="84"/>
      <c r="K24" s="94"/>
      <c r="L24" s="472"/>
      <c r="M24" s="472">
        <v>19</v>
      </c>
      <c r="N24" s="472" t="s">
        <v>225</v>
      </c>
      <c r="O24" s="472" t="s">
        <v>3023</v>
      </c>
      <c r="P24" s="472"/>
      <c r="R24" s="479">
        <v>19</v>
      </c>
      <c r="S24" s="479" t="s">
        <v>1778</v>
      </c>
      <c r="T24" s="479" t="s">
        <v>1779</v>
      </c>
      <c r="U24" s="479" t="s">
        <v>1781</v>
      </c>
      <c r="V24" s="479"/>
      <c r="W24" s="479"/>
      <c r="X24" s="94"/>
      <c r="Y24" s="472"/>
      <c r="Z24" s="472">
        <v>19</v>
      </c>
      <c r="AA24" s="472" t="s">
        <v>225</v>
      </c>
      <c r="AB24" s="472" t="s">
        <v>3023</v>
      </c>
      <c r="AC24" s="472"/>
      <c r="AD24" s="111"/>
      <c r="AE24" s="126"/>
      <c r="AF24" s="126" t="s">
        <v>1800</v>
      </c>
      <c r="AG24" s="126"/>
      <c r="AH24" s="126" t="s">
        <v>55</v>
      </c>
      <c r="AI24" s="126"/>
      <c r="AJ24" s="126">
        <v>1</v>
      </c>
    </row>
    <row r="25" spans="2:36" x14ac:dyDescent="0.25">
      <c r="B25" s="83"/>
      <c r="C25" s="491" t="s">
        <v>1836</v>
      </c>
      <c r="D25" s="468" t="s">
        <v>1835</v>
      </c>
      <c r="E25" s="482"/>
      <c r="G25" s="84"/>
      <c r="K25" s="94"/>
      <c r="L25" s="472"/>
      <c r="M25" s="472">
        <v>20</v>
      </c>
      <c r="N25" s="472" t="s">
        <v>225</v>
      </c>
      <c r="O25" s="472" t="s">
        <v>3021</v>
      </c>
      <c r="P25" s="472"/>
      <c r="R25" s="479">
        <v>20</v>
      </c>
      <c r="S25" s="479" t="s">
        <v>180</v>
      </c>
      <c r="T25" s="479"/>
      <c r="U25" s="479" t="s">
        <v>1853</v>
      </c>
      <c r="V25" s="479"/>
      <c r="W25" s="479"/>
      <c r="X25" s="94"/>
      <c r="Y25" s="472"/>
      <c r="Z25" s="472">
        <v>20</v>
      </c>
      <c r="AA25" s="472" t="s">
        <v>225</v>
      </c>
      <c r="AB25" s="472" t="s">
        <v>3021</v>
      </c>
      <c r="AC25" s="472"/>
      <c r="AD25" s="111"/>
      <c r="AE25" s="126"/>
      <c r="AF25" s="126" t="s">
        <v>1801</v>
      </c>
      <c r="AG25" s="126"/>
      <c r="AH25" s="126" t="s">
        <v>38</v>
      </c>
      <c r="AI25" s="126"/>
      <c r="AJ25" s="126">
        <v>2</v>
      </c>
    </row>
    <row r="26" spans="2:36" x14ac:dyDescent="0.25">
      <c r="B26" s="83"/>
      <c r="C26" s="491" t="s">
        <v>3021</v>
      </c>
      <c r="D26" s="468" t="s">
        <v>3022</v>
      </c>
      <c r="E26" s="482"/>
      <c r="F26" s="52"/>
      <c r="G26" s="84"/>
      <c r="K26" s="94"/>
      <c r="L26" s="472"/>
      <c r="M26" s="472">
        <v>21</v>
      </c>
      <c r="N26" s="472" t="s">
        <v>225</v>
      </c>
      <c r="O26" s="472" t="s">
        <v>227</v>
      </c>
      <c r="P26" s="472"/>
      <c r="R26" s="479">
        <v>21</v>
      </c>
      <c r="S26" s="479" t="s">
        <v>6</v>
      </c>
      <c r="T26" s="479"/>
      <c r="U26" s="479" t="s">
        <v>3028</v>
      </c>
      <c r="V26" s="479"/>
      <c r="W26" s="479"/>
      <c r="X26" s="94"/>
      <c r="Y26" s="472"/>
      <c r="Z26" s="472">
        <v>21</v>
      </c>
      <c r="AA26" s="472" t="s">
        <v>225</v>
      </c>
      <c r="AB26" s="472" t="s">
        <v>227</v>
      </c>
      <c r="AC26" s="472"/>
      <c r="AD26" s="111"/>
      <c r="AE26" s="126"/>
      <c r="AF26" s="126" t="s">
        <v>1778</v>
      </c>
      <c r="AG26" s="126" t="s">
        <v>1779</v>
      </c>
      <c r="AH26" s="126" t="s">
        <v>1781</v>
      </c>
      <c r="AI26" s="126"/>
      <c r="AJ26" s="126">
        <f>LEN($AH$26)-LEN(SUBSTITUTE($AH$26,"|",""))+1</f>
        <v>1</v>
      </c>
    </row>
    <row r="27" spans="2:36" x14ac:dyDescent="0.25">
      <c r="B27" s="83"/>
      <c r="C27" s="491" t="s">
        <v>3023</v>
      </c>
      <c r="D27" s="468" t="s">
        <v>3024</v>
      </c>
      <c r="E27" s="482" t="s">
        <v>752</v>
      </c>
      <c r="G27" s="84"/>
      <c r="K27" s="94"/>
      <c r="L27" s="472"/>
      <c r="M27" s="472">
        <v>22</v>
      </c>
      <c r="N27" s="472" t="s">
        <v>244</v>
      </c>
      <c r="O27" s="472" t="s">
        <v>242</v>
      </c>
      <c r="P27" s="472" t="s">
        <v>1793</v>
      </c>
      <c r="R27" s="479">
        <v>22</v>
      </c>
      <c r="S27" s="479" t="s">
        <v>237</v>
      </c>
      <c r="T27" s="479"/>
      <c r="U27" s="479" t="s">
        <v>1837</v>
      </c>
      <c r="V27" s="479"/>
      <c r="W27" s="479"/>
      <c r="X27" s="94"/>
      <c r="Y27" s="472"/>
      <c r="Z27" s="472">
        <v>22</v>
      </c>
      <c r="AA27" s="472" t="s">
        <v>244</v>
      </c>
      <c r="AB27" s="472" t="s">
        <v>242</v>
      </c>
      <c r="AC27" s="472" t="str">
        <f ca="1">INDIRECT("P_V_Diff")</f>
        <v>Easy</v>
      </c>
      <c r="AD27" s="111"/>
      <c r="AE27" s="126"/>
      <c r="AF27" s="126" t="s">
        <v>1802</v>
      </c>
      <c r="AG27" s="126"/>
      <c r="AH27" s="126" t="s">
        <v>1781</v>
      </c>
      <c r="AI27" s="126"/>
      <c r="AJ27" s="126">
        <v>1</v>
      </c>
    </row>
    <row r="28" spans="2:36" x14ac:dyDescent="0.25">
      <c r="B28" s="83"/>
      <c r="C28" s="52"/>
      <c r="D28" s="52"/>
      <c r="E28" s="52"/>
      <c r="F28" s="52"/>
      <c r="G28" s="84"/>
      <c r="K28" s="94"/>
      <c r="L28" s="472"/>
      <c r="M28" s="472">
        <v>23</v>
      </c>
      <c r="N28" s="472" t="s">
        <v>244</v>
      </c>
      <c r="O28" s="472" t="s">
        <v>243</v>
      </c>
      <c r="P28" s="472" t="s">
        <v>1794</v>
      </c>
      <c r="R28" s="479">
        <v>23</v>
      </c>
      <c r="S28" s="479" t="s">
        <v>17</v>
      </c>
      <c r="T28" s="479"/>
      <c r="U28" s="479" t="s">
        <v>1798</v>
      </c>
      <c r="V28" s="479"/>
      <c r="W28" s="479"/>
      <c r="X28" s="94"/>
      <c r="Y28" s="472"/>
      <c r="Z28" s="472">
        <v>23</v>
      </c>
      <c r="AA28" s="472" t="s">
        <v>244</v>
      </c>
      <c r="AB28" s="472" t="s">
        <v>243</v>
      </c>
      <c r="AC28" s="472" t="str">
        <f ca="1">INDIRECT("P_V_Inst")</f>
        <v>Drums</v>
      </c>
      <c r="AD28" s="111"/>
      <c r="AE28" s="126"/>
      <c r="AF28" s="126" t="s">
        <v>180</v>
      </c>
      <c r="AG28" s="126"/>
      <c r="AH28" s="126" t="e">
        <f ca="1">INDIRECT("P_V_Pads_"&amp; P_V_i) &amp; "-" &amp; INDIRECT("P_V_Pattern_"&amp; P_V_j) &amp; "-" &amp; TEXT(INDIRECT("P_V_BPM"),"000")</f>
        <v>#REF!</v>
      </c>
      <c r="AI28" s="126"/>
      <c r="AJ28" s="126"/>
    </row>
    <row r="29" spans="2:36" x14ac:dyDescent="0.25">
      <c r="B29" s="83"/>
      <c r="C29" s="111" t="s">
        <v>226</v>
      </c>
      <c r="D29" s="140" t="s">
        <v>3016</v>
      </c>
      <c r="E29" s="52"/>
      <c r="F29" s="52"/>
      <c r="G29" s="84"/>
      <c r="K29" s="94"/>
      <c r="L29" s="473"/>
      <c r="M29" s="473">
        <v>24</v>
      </c>
      <c r="N29" s="473" t="s">
        <v>225</v>
      </c>
      <c r="O29" s="473" t="s">
        <v>3023</v>
      </c>
      <c r="P29" s="473"/>
      <c r="R29" s="479">
        <v>24</v>
      </c>
      <c r="S29" s="479" t="s">
        <v>1824</v>
      </c>
      <c r="T29" s="479"/>
      <c r="U29" s="479" t="s">
        <v>1825</v>
      </c>
      <c r="V29" s="479"/>
      <c r="W29" s="479"/>
      <c r="X29" s="94"/>
      <c r="Y29" s="473"/>
      <c r="Z29" s="473">
        <v>24</v>
      </c>
      <c r="AA29" s="473" t="s">
        <v>225</v>
      </c>
      <c r="AB29" s="473" t="s">
        <v>3023</v>
      </c>
      <c r="AC29" s="473"/>
      <c r="AD29" s="111"/>
      <c r="AE29" s="126"/>
      <c r="AF29" s="126" t="s">
        <v>6</v>
      </c>
      <c r="AG29" s="126"/>
      <c r="AH29" s="126">
        <f ca="1">INDIRECT("P_V_MaxBPM")-INDIRECT("P_V_BPM_Steps")*INDIRECT("P_V_k")</f>
        <v>280</v>
      </c>
      <c r="AI29" s="126"/>
      <c r="AJ29" s="126"/>
    </row>
    <row r="30" spans="2:36" ht="15.75" thickBot="1" x14ac:dyDescent="0.3">
      <c r="B30" s="85"/>
      <c r="C30" s="86"/>
      <c r="D30" s="86"/>
      <c r="E30" s="86"/>
      <c r="F30" s="86"/>
      <c r="G30" s="88"/>
      <c r="K30" s="132"/>
      <c r="L30" s="473"/>
      <c r="M30" s="473">
        <v>25</v>
      </c>
      <c r="N30" s="473" t="s">
        <v>225</v>
      </c>
      <c r="O30" s="473" t="s">
        <v>3021</v>
      </c>
      <c r="P30" s="473"/>
      <c r="R30" s="479">
        <v>25</v>
      </c>
      <c r="S30" s="479"/>
      <c r="T30" s="479"/>
      <c r="U30" s="479"/>
      <c r="V30" s="479"/>
      <c r="W30" s="479"/>
      <c r="X30" s="132"/>
      <c r="Y30" s="473"/>
      <c r="Z30" s="473">
        <v>25</v>
      </c>
      <c r="AA30" s="473" t="s">
        <v>225</v>
      </c>
      <c r="AB30" s="473" t="s">
        <v>3021</v>
      </c>
      <c r="AC30" s="473"/>
      <c r="AD30" s="111"/>
      <c r="AE30" s="126"/>
      <c r="AF30" s="126" t="s">
        <v>237</v>
      </c>
      <c r="AG30" s="126"/>
      <c r="AH30" s="126" t="e">
        <f ca="1">InstallPath &amp; "\Project\Output\" &amp; Project_Name &amp; "\" &amp; INDIRECT("P_V_Album") &amp; "\" &amp; INDIRECT("P_V_FileName")</f>
        <v>#REF!</v>
      </c>
      <c r="AI30" s="126"/>
      <c r="AJ30" s="126"/>
    </row>
    <row r="31" spans="2:36" ht="15.75" thickBot="1" x14ac:dyDescent="0.3">
      <c r="K31" s="94"/>
      <c r="L31" s="473"/>
      <c r="M31" s="473">
        <v>26</v>
      </c>
      <c r="N31" s="473" t="s">
        <v>246</v>
      </c>
      <c r="O31" s="473"/>
      <c r="P31" s="473" t="s">
        <v>1854</v>
      </c>
      <c r="R31" s="479">
        <v>26</v>
      </c>
      <c r="S31" s="479"/>
      <c r="T31" s="479"/>
      <c r="U31" s="479"/>
      <c r="V31" s="479"/>
      <c r="W31" s="479"/>
      <c r="X31" s="94"/>
      <c r="Y31" s="473"/>
      <c r="Z31" s="473">
        <v>26</v>
      </c>
      <c r="AA31" s="473" t="s">
        <v>246</v>
      </c>
      <c r="AB31" s="473"/>
      <c r="AC31" s="473" t="str">
        <f>"fr"</f>
        <v>fr</v>
      </c>
      <c r="AD31" s="111"/>
      <c r="AE31" s="126"/>
      <c r="AF31" s="126" t="s">
        <v>17</v>
      </c>
      <c r="AG31" s="126"/>
      <c r="AH31" s="126" t="e">
        <f ca="1">INDIRECT("P_V_Pattern_"&amp; P_V_j)</f>
        <v>#REF!</v>
      </c>
      <c r="AI31" s="126"/>
      <c r="AJ31" s="126"/>
    </row>
    <row r="32" spans="2:36" ht="15.75" x14ac:dyDescent="0.25">
      <c r="B32" s="78"/>
      <c r="C32" s="286" t="s">
        <v>1861</v>
      </c>
      <c r="D32" s="79"/>
      <c r="E32" s="79"/>
      <c r="F32" s="79"/>
      <c r="G32" s="80"/>
      <c r="K32" s="94"/>
      <c r="L32" s="473"/>
      <c r="M32" s="473">
        <v>27</v>
      </c>
      <c r="N32" s="473" t="s">
        <v>399</v>
      </c>
      <c r="O32" s="473"/>
      <c r="P32" s="473" t="s">
        <v>1863</v>
      </c>
      <c r="R32" s="479">
        <v>27</v>
      </c>
      <c r="S32" s="479"/>
      <c r="T32" s="479"/>
      <c r="U32" s="479"/>
      <c r="V32" s="479"/>
      <c r="W32" s="479"/>
      <c r="X32" s="94"/>
      <c r="Y32" s="473"/>
      <c r="Z32" s="473">
        <v>27</v>
      </c>
      <c r="AA32" s="473" t="s">
        <v>399</v>
      </c>
      <c r="AB32" s="473"/>
      <c r="AC32" s="473">
        <f ca="1">INDIRECT("P_V_BPM")*1000</f>
        <v>280000</v>
      </c>
      <c r="AD32" s="111"/>
      <c r="AE32" s="126"/>
      <c r="AF32" s="126" t="s">
        <v>1824</v>
      </c>
      <c r="AG32" s="126"/>
      <c r="AH32" s="126" t="str">
        <f>"notes.chart"</f>
        <v>notes.chart</v>
      </c>
      <c r="AI32" s="126"/>
      <c r="AJ32" s="126"/>
    </row>
    <row r="33" spans="2:36" x14ac:dyDescent="0.25">
      <c r="B33" s="83"/>
      <c r="C33" s="52"/>
      <c r="D33" s="52"/>
      <c r="E33" s="52"/>
      <c r="F33" s="52"/>
      <c r="G33" s="84"/>
      <c r="K33" s="94"/>
      <c r="L33" s="473"/>
      <c r="M33" s="473">
        <v>28</v>
      </c>
      <c r="N33" s="473" t="s">
        <v>244</v>
      </c>
      <c r="O33" s="473" t="s">
        <v>237</v>
      </c>
      <c r="P33" s="473" t="s">
        <v>1788</v>
      </c>
      <c r="R33" s="479">
        <v>28</v>
      </c>
      <c r="S33" s="479"/>
      <c r="T33" s="479"/>
      <c r="U33" s="479"/>
      <c r="V33" s="479"/>
      <c r="W33" s="479"/>
      <c r="X33" s="94"/>
      <c r="Y33" s="473"/>
      <c r="Z33" s="473">
        <v>28</v>
      </c>
      <c r="AA33" s="473" t="s">
        <v>244</v>
      </c>
      <c r="AB33" s="473" t="s">
        <v>237</v>
      </c>
      <c r="AC33" s="473" t="e">
        <f ca="1">INDIRECT("P_V_SongFolder")</f>
        <v>#REF!</v>
      </c>
      <c r="AD33" s="111"/>
      <c r="AE33" s="126"/>
      <c r="AF33" s="126"/>
      <c r="AG33" s="126"/>
      <c r="AH33" s="126"/>
      <c r="AI33" s="126"/>
      <c r="AJ33" s="126"/>
    </row>
    <row r="34" spans="2:36" x14ac:dyDescent="0.25">
      <c r="B34" s="83"/>
      <c r="C34" s="146" t="s">
        <v>249</v>
      </c>
      <c r="D34" s="146" t="s">
        <v>250</v>
      </c>
      <c r="E34" s="146" t="s">
        <v>251</v>
      </c>
      <c r="F34" s="52"/>
      <c r="G34" s="84"/>
      <c r="K34" s="94"/>
      <c r="L34" s="473"/>
      <c r="M34" s="473">
        <v>29</v>
      </c>
      <c r="N34" s="473" t="s">
        <v>244</v>
      </c>
      <c r="O34" s="473" t="s">
        <v>17</v>
      </c>
      <c r="P34" s="473" t="s">
        <v>1823</v>
      </c>
      <c r="R34" s="479">
        <v>29</v>
      </c>
      <c r="S34" s="479"/>
      <c r="T34" s="479"/>
      <c r="U34" s="479"/>
      <c r="V34" s="479"/>
      <c r="W34" s="479"/>
      <c r="X34" s="94"/>
      <c r="Y34" s="473"/>
      <c r="Z34" s="473">
        <v>29</v>
      </c>
      <c r="AA34" s="473" t="s">
        <v>244</v>
      </c>
      <c r="AB34" s="473" t="s">
        <v>17</v>
      </c>
      <c r="AC34" s="473" t="e">
        <f ca="1">INDIRECT("P_V_Album")</f>
        <v>#REF!</v>
      </c>
      <c r="AD34" s="111"/>
      <c r="AE34" s="126"/>
      <c r="AF34" s="126"/>
      <c r="AG34" s="126"/>
      <c r="AH34" s="126"/>
      <c r="AI34" s="126"/>
      <c r="AJ34" s="126"/>
    </row>
    <row r="35" spans="2:36" x14ac:dyDescent="0.25">
      <c r="B35" s="83"/>
      <c r="C35" s="53" t="s">
        <v>225</v>
      </c>
      <c r="D35" s="53"/>
      <c r="E35" s="53"/>
      <c r="F35" s="52"/>
      <c r="G35" s="84"/>
      <c r="K35" s="94"/>
      <c r="L35" s="473"/>
      <c r="M35" s="473">
        <v>30</v>
      </c>
      <c r="N35" s="473" t="s">
        <v>244</v>
      </c>
      <c r="O35" s="473" t="s">
        <v>16</v>
      </c>
      <c r="P35" s="473" t="s">
        <v>1791</v>
      </c>
      <c r="R35" s="479">
        <v>30</v>
      </c>
      <c r="S35" s="479"/>
      <c r="T35" s="479"/>
      <c r="U35" s="479"/>
      <c r="V35" s="479"/>
      <c r="W35" s="479"/>
      <c r="X35" s="94"/>
      <c r="Y35" s="473"/>
      <c r="Z35" s="473">
        <v>30</v>
      </c>
      <c r="AA35" s="473" t="s">
        <v>244</v>
      </c>
      <c r="AB35" s="473" t="s">
        <v>16</v>
      </c>
      <c r="AC35" s="473" t="e">
        <f ca="1">INDIRECT("P_V_FileName")</f>
        <v>#REF!</v>
      </c>
      <c r="AD35" s="111"/>
      <c r="AE35" s="126"/>
      <c r="AF35" s="126"/>
      <c r="AG35" s="126"/>
      <c r="AH35" s="126"/>
      <c r="AI35" s="126"/>
      <c r="AJ35" s="126"/>
    </row>
    <row r="36" spans="2:36" x14ac:dyDescent="0.25">
      <c r="B36" s="83"/>
      <c r="C36" s="53" t="s">
        <v>278</v>
      </c>
      <c r="D36" s="53"/>
      <c r="E36" s="53"/>
      <c r="F36" s="52"/>
      <c r="G36" s="84"/>
      <c r="K36" s="94"/>
      <c r="L36" s="473"/>
      <c r="M36" s="473">
        <v>31</v>
      </c>
      <c r="N36" s="473" t="s">
        <v>244</v>
      </c>
      <c r="O36" s="473" t="s">
        <v>275</v>
      </c>
      <c r="P36" s="473" t="s">
        <v>1789</v>
      </c>
      <c r="R36" s="479">
        <v>31</v>
      </c>
      <c r="S36" s="479"/>
      <c r="T36" s="479"/>
      <c r="U36" s="479"/>
      <c r="V36" s="479"/>
      <c r="W36" s="479"/>
      <c r="X36" s="94"/>
      <c r="Y36" s="473"/>
      <c r="Z36" s="473">
        <v>31</v>
      </c>
      <c r="AA36" s="473" t="s">
        <v>244</v>
      </c>
      <c r="AB36" s="473" t="s">
        <v>275</v>
      </c>
      <c r="AC36" s="473" t="str">
        <f ca="1">INDIRECT("P_V_Pads_"&amp; P_V_i)</f>
        <v>All Pads</v>
      </c>
      <c r="AD36" s="111"/>
      <c r="AE36" s="126"/>
      <c r="AF36" s="126"/>
      <c r="AG36" s="126"/>
      <c r="AH36" s="126"/>
      <c r="AI36" s="126"/>
      <c r="AJ36" s="126"/>
    </row>
    <row r="37" spans="2:36" x14ac:dyDescent="0.25">
      <c r="B37" s="83"/>
      <c r="C37" s="53" t="s">
        <v>253</v>
      </c>
      <c r="D37" s="53"/>
      <c r="E37" s="53"/>
      <c r="F37" s="52"/>
      <c r="G37" s="84"/>
      <c r="K37" s="132"/>
      <c r="L37" s="473"/>
      <c r="M37" s="473">
        <v>32</v>
      </c>
      <c r="N37" s="473" t="s">
        <v>245</v>
      </c>
      <c r="O37" s="473"/>
      <c r="P37" s="473" t="s">
        <v>1798</v>
      </c>
      <c r="R37" s="479">
        <v>32</v>
      </c>
      <c r="S37" s="479"/>
      <c r="T37" s="479"/>
      <c r="U37" s="479"/>
      <c r="V37" s="479"/>
      <c r="W37" s="479"/>
      <c r="X37" s="132"/>
      <c r="Y37" s="473"/>
      <c r="Z37" s="473">
        <v>32</v>
      </c>
      <c r="AA37" s="473" t="s">
        <v>245</v>
      </c>
      <c r="AB37" s="473"/>
      <c r="AC37" s="473" t="e">
        <f ca="1">INDIRECT("P_V_Pattern_"&amp; P_V_j)</f>
        <v>#REF!</v>
      </c>
      <c r="AD37" s="111"/>
      <c r="AE37" s="126"/>
      <c r="AF37" s="126"/>
      <c r="AG37" s="126"/>
      <c r="AH37" s="126"/>
      <c r="AI37" s="126"/>
      <c r="AJ37" s="126"/>
    </row>
    <row r="38" spans="2:36" x14ac:dyDescent="0.25">
      <c r="B38" s="83"/>
      <c r="C38" s="53" t="s">
        <v>276</v>
      </c>
      <c r="D38" s="53"/>
      <c r="E38" s="53"/>
      <c r="F38" s="52"/>
      <c r="G38" s="84"/>
      <c r="K38" s="132"/>
      <c r="L38" s="473"/>
      <c r="M38" s="473">
        <v>33</v>
      </c>
      <c r="N38" s="473" t="s">
        <v>246</v>
      </c>
      <c r="O38" s="473"/>
      <c r="P38" s="473" t="s">
        <v>1816</v>
      </c>
      <c r="R38" s="479">
        <v>33</v>
      </c>
      <c r="S38" s="479"/>
      <c r="T38" s="479"/>
      <c r="U38" s="479"/>
      <c r="V38" s="479"/>
      <c r="W38" s="479"/>
      <c r="X38" s="132"/>
      <c r="Y38" s="473"/>
      <c r="Z38" s="473">
        <v>33</v>
      </c>
      <c r="AA38" s="473" t="s">
        <v>246</v>
      </c>
      <c r="AB38" s="473"/>
      <c r="AC38" s="473" t="str">
        <f>"m"</f>
        <v>m</v>
      </c>
      <c r="AD38" s="111"/>
      <c r="AE38" s="126"/>
      <c r="AF38" s="126"/>
      <c r="AG38" s="126"/>
      <c r="AH38" s="126"/>
      <c r="AI38" s="126"/>
      <c r="AJ38" s="126"/>
    </row>
    <row r="39" spans="2:36" x14ac:dyDescent="0.25">
      <c r="B39" s="83"/>
      <c r="C39" s="53" t="s">
        <v>277</v>
      </c>
      <c r="D39" s="53"/>
      <c r="E39" s="53"/>
      <c r="F39" s="52"/>
      <c r="G39" s="165"/>
      <c r="K39" s="132"/>
      <c r="L39" s="473"/>
      <c r="M39" s="473">
        <v>34</v>
      </c>
      <c r="N39" s="473" t="s">
        <v>210</v>
      </c>
      <c r="O39" s="473"/>
      <c r="P39" s="473"/>
      <c r="R39" s="479">
        <v>34</v>
      </c>
      <c r="S39" s="479"/>
      <c r="T39" s="479"/>
      <c r="U39" s="479"/>
      <c r="V39" s="479"/>
      <c r="W39" s="479"/>
      <c r="X39" s="132"/>
      <c r="Y39" s="473"/>
      <c r="Z39" s="473">
        <v>34</v>
      </c>
      <c r="AA39" s="473" t="s">
        <v>210</v>
      </c>
      <c r="AB39" s="473"/>
      <c r="AC39" s="473"/>
      <c r="AD39" s="111"/>
      <c r="AE39" s="126"/>
      <c r="AF39" s="126"/>
      <c r="AG39" s="126"/>
      <c r="AH39" s="126"/>
      <c r="AI39" s="126"/>
      <c r="AJ39" s="126"/>
    </row>
    <row r="40" spans="2:36" x14ac:dyDescent="0.25">
      <c r="B40" s="83"/>
      <c r="C40" s="53" t="s">
        <v>273</v>
      </c>
      <c r="D40" s="53"/>
      <c r="E40" s="53"/>
      <c r="F40" s="52"/>
      <c r="G40" s="165"/>
      <c r="K40" s="132"/>
      <c r="L40" s="473"/>
      <c r="M40" s="473">
        <v>35</v>
      </c>
      <c r="N40" s="473" t="s">
        <v>225</v>
      </c>
      <c r="O40" s="473" t="s">
        <v>3023</v>
      </c>
      <c r="P40" s="473"/>
      <c r="R40" s="479">
        <v>35</v>
      </c>
      <c r="S40" s="479"/>
      <c r="T40" s="479"/>
      <c r="U40" s="479"/>
      <c r="V40" s="479"/>
      <c r="W40" s="479"/>
      <c r="X40" s="132"/>
      <c r="Y40" s="473"/>
      <c r="Z40" s="473">
        <v>35</v>
      </c>
      <c r="AA40" s="473" t="s">
        <v>225</v>
      </c>
      <c r="AB40" s="473" t="s">
        <v>3023</v>
      </c>
      <c r="AC40" s="473"/>
      <c r="AD40" s="111"/>
      <c r="AE40" s="126"/>
      <c r="AF40" s="126"/>
      <c r="AG40" s="126"/>
      <c r="AH40" s="126"/>
      <c r="AI40" s="126"/>
      <c r="AJ40" s="126"/>
    </row>
    <row r="41" spans="2:36" x14ac:dyDescent="0.25">
      <c r="B41" s="83"/>
      <c r="C41" s="52"/>
      <c r="D41" s="52"/>
      <c r="E41" s="52"/>
      <c r="F41" s="52"/>
      <c r="G41" s="165"/>
      <c r="K41" s="132"/>
      <c r="L41" s="473"/>
      <c r="M41" s="473">
        <v>36</v>
      </c>
      <c r="N41" s="473" t="s">
        <v>225</v>
      </c>
      <c r="O41" s="473" t="s">
        <v>3021</v>
      </c>
      <c r="P41" s="473"/>
      <c r="R41" s="479">
        <v>36</v>
      </c>
      <c r="S41" s="479"/>
      <c r="T41" s="479"/>
      <c r="U41" s="479"/>
      <c r="V41" s="479"/>
      <c r="W41" s="479"/>
      <c r="X41" s="132"/>
      <c r="Y41" s="473"/>
      <c r="Z41" s="473">
        <v>36</v>
      </c>
      <c r="AA41" s="473" t="s">
        <v>225</v>
      </c>
      <c r="AB41" s="473" t="s">
        <v>3021</v>
      </c>
      <c r="AC41" s="473"/>
      <c r="AD41" s="111"/>
      <c r="AE41" s="126"/>
      <c r="AF41" s="126"/>
      <c r="AG41" s="126"/>
      <c r="AH41" s="126"/>
      <c r="AI41" s="126"/>
      <c r="AJ41" s="126"/>
    </row>
    <row r="42" spans="2:36" x14ac:dyDescent="0.25">
      <c r="B42" s="83"/>
      <c r="C42" s="52"/>
      <c r="D42" s="52"/>
      <c r="E42" s="52"/>
      <c r="F42" s="53"/>
      <c r="G42" s="165"/>
      <c r="L42" s="473"/>
      <c r="M42" s="473">
        <v>37</v>
      </c>
      <c r="N42" s="473" t="s">
        <v>1040</v>
      </c>
      <c r="O42" s="473"/>
      <c r="P42" s="473" t="s">
        <v>1834</v>
      </c>
      <c r="R42" s="479">
        <v>37</v>
      </c>
      <c r="S42" s="479"/>
      <c r="T42" s="479"/>
      <c r="U42" s="479"/>
      <c r="V42" s="479"/>
      <c r="W42" s="479"/>
      <c r="Y42" s="473"/>
      <c r="Z42" s="473">
        <v>37</v>
      </c>
      <c r="AA42" s="473" t="s">
        <v>1040</v>
      </c>
      <c r="AB42" s="473"/>
      <c r="AC42" s="473" t="str">
        <f>"save"</f>
        <v>save</v>
      </c>
      <c r="AD42" s="111"/>
      <c r="AE42" s="126"/>
      <c r="AF42" s="126"/>
      <c r="AG42" s="126"/>
      <c r="AH42" s="126"/>
      <c r="AI42" s="126"/>
      <c r="AJ42" s="126"/>
    </row>
    <row r="43" spans="2:36" ht="15.75" thickBot="1" x14ac:dyDescent="0.3">
      <c r="B43" s="85"/>
      <c r="C43" s="86"/>
      <c r="D43" s="86"/>
      <c r="E43" s="86"/>
      <c r="F43" s="86"/>
      <c r="G43" s="88"/>
      <c r="L43" s="473"/>
      <c r="M43" s="473">
        <v>38</v>
      </c>
      <c r="N43" s="473" t="s">
        <v>225</v>
      </c>
      <c r="O43" s="473" t="s">
        <v>1832</v>
      </c>
      <c r="P43" s="473"/>
      <c r="R43" s="479">
        <v>38</v>
      </c>
      <c r="S43" s="479"/>
      <c r="T43" s="479"/>
      <c r="U43" s="479"/>
      <c r="V43" s="479"/>
      <c r="W43" s="479"/>
      <c r="Y43" s="473"/>
      <c r="Z43" s="473">
        <v>38</v>
      </c>
      <c r="AA43" s="473" t="s">
        <v>225</v>
      </c>
      <c r="AB43" s="473" t="s">
        <v>1832</v>
      </c>
      <c r="AC43" s="473"/>
      <c r="AD43" s="111"/>
      <c r="AE43" s="126"/>
      <c r="AF43" s="126"/>
      <c r="AG43" s="126"/>
      <c r="AH43" s="126"/>
      <c r="AI43" s="126"/>
      <c r="AJ43" s="126"/>
    </row>
    <row r="44" spans="2:36" x14ac:dyDescent="0.25">
      <c r="L44" s="473"/>
      <c r="M44" s="473">
        <v>39</v>
      </c>
      <c r="N44" s="473" t="s">
        <v>225</v>
      </c>
      <c r="O44" s="473" t="s">
        <v>1836</v>
      </c>
      <c r="P44" s="473"/>
      <c r="R44" s="479">
        <v>39</v>
      </c>
      <c r="S44" s="479"/>
      <c r="T44" s="479"/>
      <c r="U44" s="479"/>
      <c r="V44" s="479"/>
      <c r="W44" s="479"/>
      <c r="Y44" s="473"/>
      <c r="Z44" s="473">
        <v>39</v>
      </c>
      <c r="AA44" s="473" t="s">
        <v>225</v>
      </c>
      <c r="AB44" s="473" t="s">
        <v>1836</v>
      </c>
      <c r="AC44" s="473"/>
      <c r="AD44" s="111"/>
      <c r="AE44" s="126"/>
      <c r="AF44" s="126"/>
      <c r="AG44" s="126"/>
      <c r="AH44" s="126"/>
      <c r="AI44" s="126"/>
      <c r="AJ44" s="126"/>
    </row>
    <row r="45" spans="2:36" ht="15.75" thickBot="1" x14ac:dyDescent="0.3">
      <c r="L45" s="473"/>
      <c r="M45" s="473">
        <v>40</v>
      </c>
      <c r="N45" s="473" t="s">
        <v>1809</v>
      </c>
      <c r="O45" s="473" t="s">
        <v>1812</v>
      </c>
      <c r="P45" s="473" t="s">
        <v>1813</v>
      </c>
      <c r="R45" s="479">
        <v>40</v>
      </c>
      <c r="S45" s="479"/>
      <c r="T45" s="479"/>
      <c r="U45" s="479"/>
      <c r="V45" s="479"/>
      <c r="W45" s="479"/>
      <c r="Y45" s="473"/>
      <c r="Z45" s="473">
        <v>40</v>
      </c>
      <c r="AA45" s="473" t="s">
        <v>1809</v>
      </c>
      <c r="AB45" s="473" t="s">
        <v>1817</v>
      </c>
      <c r="AC45" s="473">
        <f ca="1">INDIRECT("P_V_k")+1</f>
        <v>1</v>
      </c>
      <c r="AD45" s="111"/>
      <c r="AE45" s="126"/>
      <c r="AF45" s="118"/>
      <c r="AG45" s="118"/>
      <c r="AH45" s="118"/>
      <c r="AI45" s="118"/>
      <c r="AJ45" s="118"/>
    </row>
    <row r="46" spans="2:36" x14ac:dyDescent="0.25">
      <c r="K46" s="94"/>
      <c r="L46" s="473"/>
      <c r="M46" s="473">
        <v>41</v>
      </c>
      <c r="N46" s="473" t="s">
        <v>253</v>
      </c>
      <c r="O46" s="473">
        <f>M29</f>
        <v>24</v>
      </c>
      <c r="P46" s="473" t="s">
        <v>1799</v>
      </c>
      <c r="R46" s="479">
        <v>41</v>
      </c>
      <c r="S46" s="479"/>
      <c r="T46" s="479"/>
      <c r="U46" s="479"/>
      <c r="V46" s="479"/>
      <c r="W46" s="479"/>
      <c r="X46" s="94"/>
      <c r="Y46" s="473"/>
      <c r="Z46" s="473">
        <v>41</v>
      </c>
      <c r="AA46" s="473" t="s">
        <v>253</v>
      </c>
      <c r="AB46" s="473">
        <v>24</v>
      </c>
      <c r="AC46" s="473">
        <v>6</v>
      </c>
      <c r="AD46" s="111"/>
      <c r="AE46" s="126"/>
    </row>
    <row r="47" spans="2:36" ht="15.75" thickBot="1" x14ac:dyDescent="0.3">
      <c r="L47" s="474"/>
      <c r="M47" s="474">
        <v>42</v>
      </c>
      <c r="N47" s="474" t="s">
        <v>1809</v>
      </c>
      <c r="O47" s="474" t="s">
        <v>1812</v>
      </c>
      <c r="P47" s="474">
        <v>0</v>
      </c>
      <c r="R47" s="481">
        <v>42</v>
      </c>
      <c r="S47" s="481"/>
      <c r="T47" s="481"/>
      <c r="U47" s="481"/>
      <c r="V47" s="481"/>
      <c r="W47" s="481"/>
      <c r="Y47" s="474"/>
      <c r="Z47" s="474">
        <v>42</v>
      </c>
      <c r="AA47" s="474" t="s">
        <v>1809</v>
      </c>
      <c r="AB47" s="474" t="s">
        <v>1817</v>
      </c>
      <c r="AC47" s="474">
        <f>0</f>
        <v>0</v>
      </c>
      <c r="AD47" s="111"/>
      <c r="AE47" s="118"/>
    </row>
    <row r="48" spans="2:36" x14ac:dyDescent="0.25">
      <c r="L48" s="474"/>
      <c r="M48" s="474">
        <v>43</v>
      </c>
      <c r="N48" s="474" t="s">
        <v>1809</v>
      </c>
      <c r="O48" s="474" t="s">
        <v>1811</v>
      </c>
      <c r="P48" s="474" t="s">
        <v>1810</v>
      </c>
      <c r="Y48" s="474"/>
      <c r="Z48" s="474">
        <v>43</v>
      </c>
      <c r="AA48" s="474" t="s">
        <v>1809</v>
      </c>
      <c r="AB48" s="474" t="s">
        <v>1818</v>
      </c>
      <c r="AC48" s="474">
        <f ca="1">INDIRECT("P_V_i")+1</f>
        <v>2</v>
      </c>
      <c r="AD48" s="111"/>
      <c r="AE48" s="111"/>
    </row>
    <row r="49" spans="12:31" x14ac:dyDescent="0.25">
      <c r="L49" s="474"/>
      <c r="M49" s="474">
        <v>44</v>
      </c>
      <c r="N49" s="474" t="s">
        <v>273</v>
      </c>
      <c r="O49" s="474">
        <f>M46</f>
        <v>41</v>
      </c>
      <c r="P49" s="474" t="s">
        <v>1799</v>
      </c>
      <c r="Y49" s="474"/>
      <c r="Z49" s="474">
        <v>44</v>
      </c>
      <c r="AA49" s="474" t="s">
        <v>273</v>
      </c>
      <c r="AB49" s="474">
        <v>41</v>
      </c>
      <c r="AC49" s="474">
        <f ca="1">(INDIRECT("P_V_MaxBPM")-INDIRECT("P_V_MinBPM"))/INDIRECT("P_V_BPM_Steps")</f>
        <v>6</v>
      </c>
      <c r="AE49" s="111"/>
    </row>
    <row r="50" spans="12:31" x14ac:dyDescent="0.25">
      <c r="L50" s="474"/>
      <c r="M50" s="474">
        <v>45</v>
      </c>
      <c r="N50" s="474" t="s">
        <v>253</v>
      </c>
      <c r="O50" s="474">
        <f>M29</f>
        <v>24</v>
      </c>
      <c r="P50" s="474" t="s">
        <v>1851</v>
      </c>
      <c r="Y50" s="474"/>
      <c r="Z50" s="474">
        <v>45</v>
      </c>
      <c r="AA50" s="474" t="s">
        <v>253</v>
      </c>
      <c r="AB50" s="474">
        <v>24</v>
      </c>
      <c r="AC50" s="474">
        <v>1</v>
      </c>
      <c r="AE50" s="111"/>
    </row>
    <row r="51" spans="12:31" x14ac:dyDescent="0.25">
      <c r="L51" s="475"/>
      <c r="M51" s="475">
        <v>46</v>
      </c>
      <c r="N51" s="475" t="s">
        <v>1809</v>
      </c>
      <c r="O51" s="475" t="s">
        <v>1812</v>
      </c>
      <c r="P51" s="475">
        <v>0</v>
      </c>
      <c r="Y51" s="475"/>
      <c r="Z51" s="475">
        <v>46</v>
      </c>
      <c r="AA51" s="475" t="s">
        <v>1809</v>
      </c>
      <c r="AB51" s="475" t="s">
        <v>1817</v>
      </c>
      <c r="AC51" s="475">
        <f>0</f>
        <v>0</v>
      </c>
      <c r="AE51" s="111"/>
    </row>
    <row r="52" spans="12:31" x14ac:dyDescent="0.25">
      <c r="L52" s="475"/>
      <c r="M52" s="475">
        <v>47</v>
      </c>
      <c r="N52" s="475" t="s">
        <v>1809</v>
      </c>
      <c r="O52" s="475" t="s">
        <v>1811</v>
      </c>
      <c r="P52" s="475">
        <v>1</v>
      </c>
      <c r="Y52" s="475"/>
      <c r="Z52" s="475">
        <v>47</v>
      </c>
      <c r="AA52" s="475" t="s">
        <v>1809</v>
      </c>
      <c r="AB52" s="475" t="s">
        <v>1818</v>
      </c>
      <c r="AC52" s="475">
        <f>1</f>
        <v>1</v>
      </c>
      <c r="AE52" s="111"/>
    </row>
    <row r="53" spans="12:31" x14ac:dyDescent="0.25">
      <c r="L53" s="475"/>
      <c r="M53" s="475">
        <v>48</v>
      </c>
      <c r="N53" s="475" t="s">
        <v>1809</v>
      </c>
      <c r="O53" s="475" t="s">
        <v>1814</v>
      </c>
      <c r="P53" s="475" t="s">
        <v>1815</v>
      </c>
      <c r="Y53" s="475"/>
      <c r="Z53" s="475">
        <v>48</v>
      </c>
      <c r="AA53" s="475" t="s">
        <v>1809</v>
      </c>
      <c r="AB53" s="475" t="s">
        <v>1819</v>
      </c>
      <c r="AC53" s="475">
        <f ca="1">INDIRECT("P_V_j")+1</f>
        <v>3</v>
      </c>
      <c r="AE53" s="111"/>
    </row>
    <row r="54" spans="12:31" x14ac:dyDescent="0.25">
      <c r="L54" s="475"/>
      <c r="M54" s="475">
        <v>49</v>
      </c>
      <c r="N54" s="475" t="s">
        <v>273</v>
      </c>
      <c r="O54" s="475">
        <f>M46</f>
        <v>41</v>
      </c>
      <c r="P54" s="475" t="s">
        <v>1799</v>
      </c>
      <c r="Y54" s="475"/>
      <c r="Z54" s="475">
        <v>49</v>
      </c>
      <c r="AA54" s="475" t="s">
        <v>273</v>
      </c>
      <c r="AB54" s="475">
        <v>41</v>
      </c>
      <c r="AC54" s="475">
        <f ca="1">(INDIRECT("P_V_MaxBPM")-INDIRECT("P_V_MinBPM"))/INDIRECT("P_V_BPM_Steps")</f>
        <v>6</v>
      </c>
      <c r="AE54" s="111"/>
    </row>
    <row r="55" spans="12:31" x14ac:dyDescent="0.25">
      <c r="L55" s="475"/>
      <c r="M55" s="475">
        <v>50</v>
      </c>
      <c r="N55" s="475" t="s">
        <v>273</v>
      </c>
      <c r="O55" s="475">
        <f>M50</f>
        <v>45</v>
      </c>
      <c r="P55" s="475" t="s">
        <v>1851</v>
      </c>
      <c r="Y55" s="475"/>
      <c r="Z55" s="475">
        <v>50</v>
      </c>
      <c r="AA55" s="475" t="s">
        <v>273</v>
      </c>
      <c r="AB55" s="475">
        <v>45</v>
      </c>
      <c r="AC55" s="475">
        <f>2-1</f>
        <v>1</v>
      </c>
    </row>
    <row r="56" spans="12:31" x14ac:dyDescent="0.25">
      <c r="L56" s="475"/>
      <c r="M56" s="475">
        <v>51</v>
      </c>
      <c r="N56" s="475" t="s">
        <v>253</v>
      </c>
      <c r="O56" s="475">
        <f>M29</f>
        <v>24</v>
      </c>
      <c r="P56" s="475" t="s">
        <v>1852</v>
      </c>
      <c r="Y56" s="475"/>
      <c r="Z56" s="475">
        <v>51</v>
      </c>
      <c r="AA56" s="475" t="s">
        <v>253</v>
      </c>
      <c r="AB56" s="475">
        <v>24</v>
      </c>
      <c r="AC56" s="475">
        <f>1-1</f>
        <v>0</v>
      </c>
    </row>
    <row r="57" spans="12:31" x14ac:dyDescent="0.25">
      <c r="L57" s="619"/>
      <c r="M57" s="619">
        <v>52</v>
      </c>
      <c r="N57" s="619" t="s">
        <v>419</v>
      </c>
      <c r="O57" s="619" t="s">
        <v>2804</v>
      </c>
      <c r="P57" s="619" t="s">
        <v>3018</v>
      </c>
      <c r="Y57" s="619"/>
      <c r="Z57" s="619">
        <v>52</v>
      </c>
      <c r="AA57" s="619" t="s">
        <v>419</v>
      </c>
      <c r="AB57" s="619" t="s">
        <v>2804</v>
      </c>
      <c r="AC57" s="619" t="str">
        <f>"Ask"</f>
        <v>Ask</v>
      </c>
    </row>
    <row r="58" spans="12:31" x14ac:dyDescent="0.25">
      <c r="L58" s="619"/>
      <c r="M58" s="619">
        <v>53</v>
      </c>
      <c r="N58" s="619" t="s">
        <v>419</v>
      </c>
      <c r="O58" s="619" t="s">
        <v>1134</v>
      </c>
      <c r="P58" s="619" t="s">
        <v>3018</v>
      </c>
      <c r="Y58" s="619"/>
      <c r="Z58" s="619">
        <v>53</v>
      </c>
      <c r="AA58" s="619" t="s">
        <v>419</v>
      </c>
      <c r="AB58" s="619" t="s">
        <v>1134</v>
      </c>
      <c r="AC58" s="619" t="str">
        <f>"Ask"</f>
        <v>Ask</v>
      </c>
    </row>
    <row r="59" spans="12:31" x14ac:dyDescent="0.25">
      <c r="L59" s="619"/>
      <c r="M59" s="619">
        <v>54</v>
      </c>
      <c r="N59" s="619" t="s">
        <v>419</v>
      </c>
      <c r="O59" s="619" t="s">
        <v>3020</v>
      </c>
      <c r="P59" s="619" t="s">
        <v>3019</v>
      </c>
      <c r="Y59" s="619"/>
      <c r="Z59" s="619">
        <v>54</v>
      </c>
      <c r="AA59" s="619" t="s">
        <v>419</v>
      </c>
      <c r="AB59" s="619" t="s">
        <v>3020</v>
      </c>
      <c r="AC59" s="619" t="str">
        <f>"Yes"</f>
        <v>Yes</v>
      </c>
    </row>
    <row r="60" spans="12:31" x14ac:dyDescent="0.25">
      <c r="L60" s="619"/>
      <c r="M60" s="619">
        <v>55</v>
      </c>
      <c r="N60" s="619" t="s">
        <v>244</v>
      </c>
      <c r="O60" s="619" t="s">
        <v>275</v>
      </c>
      <c r="P60" s="619" t="s">
        <v>3029</v>
      </c>
      <c r="Y60" s="619"/>
      <c r="Z60" s="619">
        <v>55</v>
      </c>
      <c r="AA60" s="619" t="s">
        <v>244</v>
      </c>
      <c r="AB60" s="619" t="s">
        <v>275</v>
      </c>
      <c r="AC60" s="619" t="str">
        <f>"All Pads"</f>
        <v>All Pads</v>
      </c>
    </row>
    <row r="61" spans="12:31" x14ac:dyDescent="0.25">
      <c r="L61" s="619"/>
      <c r="M61" s="619">
        <v>56</v>
      </c>
      <c r="N61" s="619" t="s">
        <v>225</v>
      </c>
      <c r="O61" s="619" t="s">
        <v>3023</v>
      </c>
      <c r="P61" s="619"/>
      <c r="Y61" s="619"/>
      <c r="Z61" s="619">
        <v>56</v>
      </c>
      <c r="AA61" s="619" t="s">
        <v>225</v>
      </c>
      <c r="AB61" s="619" t="s">
        <v>3023</v>
      </c>
      <c r="AC61" s="619"/>
    </row>
    <row r="62" spans="12:31" x14ac:dyDescent="0.25">
      <c r="L62" s="619"/>
      <c r="M62" s="619">
        <v>57</v>
      </c>
      <c r="N62" s="619" t="s">
        <v>225</v>
      </c>
      <c r="O62" s="619" t="s">
        <v>3021</v>
      </c>
      <c r="P62" s="619"/>
      <c r="Y62" s="619"/>
      <c r="Z62" s="619">
        <v>57</v>
      </c>
      <c r="AA62" s="619" t="s">
        <v>225</v>
      </c>
      <c r="AB62" s="619" t="s">
        <v>3021</v>
      </c>
      <c r="AC62" s="619"/>
    </row>
    <row r="63" spans="12:31" x14ac:dyDescent="0.25">
      <c r="L63" s="476"/>
      <c r="M63" s="476">
        <v>58</v>
      </c>
      <c r="N63" s="476" t="s">
        <v>212</v>
      </c>
      <c r="O63" s="476"/>
      <c r="P63" s="476"/>
      <c r="Y63" s="476"/>
      <c r="Z63" s="476">
        <v>58</v>
      </c>
      <c r="AA63" s="476" t="s">
        <v>212</v>
      </c>
      <c r="AB63" s="476"/>
      <c r="AC63" s="476"/>
    </row>
    <row r="64" spans="12:31" x14ac:dyDescent="0.25">
      <c r="Z64" s="1"/>
      <c r="AA64" s="1"/>
      <c r="AB64" s="1"/>
      <c r="AC64" s="1"/>
    </row>
    <row r="65" spans="26:29" x14ac:dyDescent="0.25">
      <c r="Z65" s="1"/>
      <c r="AA65" s="1"/>
      <c r="AB65" s="1"/>
      <c r="AC65" s="1"/>
    </row>
    <row r="66" spans="26:29" x14ac:dyDescent="0.25">
      <c r="Z66" s="1"/>
      <c r="AA66" s="1"/>
      <c r="AB66" s="1"/>
      <c r="AC66"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dlButtons.cmd_Program_Run">
                <anchor moveWithCells="1">
                  <from>
                    <xdr:col>14</xdr:col>
                    <xdr:colOff>0</xdr:colOff>
                    <xdr:row>2</xdr:row>
                    <xdr:rowOff>19050</xdr:rowOff>
                  </from>
                  <to>
                    <xdr:col>14</xdr:col>
                    <xdr:colOff>914400</xdr:colOff>
                    <xdr:row>2</xdr:row>
                    <xdr:rowOff>285750</xdr:rowOff>
                  </to>
                </anchor>
              </controlPr>
            </control>
          </mc:Choice>
        </mc:AlternateContent>
        <mc:AlternateContent xmlns:mc="http://schemas.openxmlformats.org/markup-compatibility/2006">
          <mc:Choice Requires="x14">
            <control shapeId="16386" r:id="rId5" name="Button 2">
              <controlPr defaultSize="0" print="0" autoFill="0" autoPict="0" macro="[0]!mdlButtons.cmd_Program_Load">
                <anchor moveWithCells="1">
                  <from>
                    <xdr:col>12</xdr:col>
                    <xdr:colOff>0</xdr:colOff>
                    <xdr:row>1</xdr:row>
                    <xdr:rowOff>0</xdr:rowOff>
                  </from>
                  <to>
                    <xdr:col>13</xdr:col>
                    <xdr:colOff>476250</xdr:colOff>
                    <xdr:row>1</xdr:row>
                    <xdr:rowOff>257175</xdr:rowOff>
                  </to>
                </anchor>
              </controlPr>
            </control>
          </mc:Choice>
        </mc:AlternateContent>
        <mc:AlternateContent xmlns:mc="http://schemas.openxmlformats.org/markup-compatibility/2006">
          <mc:Choice Requires="x14">
            <control shapeId="16396" r:id="rId6" name="Button 12">
              <controlPr defaultSize="0" print="0" autoFill="0" autoPict="0" macro="[0]!mdlButtons.cmd_Program_Compile">
                <anchor moveWithCells="1">
                  <from>
                    <xdr:col>12</xdr:col>
                    <xdr:colOff>0</xdr:colOff>
                    <xdr:row>2</xdr:row>
                    <xdr:rowOff>0</xdr:rowOff>
                  </from>
                  <to>
                    <xdr:col>13</xdr:col>
                    <xdr:colOff>476250</xdr:colOff>
                    <xdr:row>2</xdr:row>
                    <xdr:rowOff>257175</xdr:rowOff>
                  </to>
                </anchor>
              </controlPr>
            </control>
          </mc:Choice>
        </mc:AlternateContent>
        <mc:AlternateContent xmlns:mc="http://schemas.openxmlformats.org/markup-compatibility/2006">
          <mc:Choice Requires="x14">
            <control shapeId="16399" r:id="rId7" name="Button 15">
              <controlPr defaultSize="0" print="0" autoFill="0" autoPict="0" macro="[0]!mdlButtons.cmd_Program_Save">
                <anchor moveWithCells="1">
                  <from>
                    <xdr:col>14</xdr:col>
                    <xdr:colOff>0</xdr:colOff>
                    <xdr:row>1</xdr:row>
                    <xdr:rowOff>0</xdr:rowOff>
                  </from>
                  <to>
                    <xdr:col>14</xdr:col>
                    <xdr:colOff>914400</xdr:colOff>
                    <xdr:row>1</xdr:row>
                    <xdr:rowOff>257175</xdr:rowOff>
                  </to>
                </anchor>
              </controlPr>
            </control>
          </mc:Choice>
        </mc:AlternateContent>
        <mc:AlternateContent xmlns:mc="http://schemas.openxmlformats.org/markup-compatibility/2006">
          <mc:Choice Requires="x14">
            <control shapeId="16400" r:id="rId8" name="Button 16">
              <controlPr defaultSize="0" print="0" autoFill="0" autoPict="0" macro="[0]!mdlButtons.cmd_Program_Stop">
                <anchor moveWithCells="1">
                  <from>
                    <xdr:col>15</xdr:col>
                    <xdr:colOff>0</xdr:colOff>
                    <xdr:row>2</xdr:row>
                    <xdr:rowOff>0</xdr:rowOff>
                  </from>
                  <to>
                    <xdr:col>15</xdr:col>
                    <xdr:colOff>914400</xdr:colOff>
                    <xdr:row>2</xdr:row>
                    <xdr:rowOff>257175</xdr:rowOff>
                  </to>
                </anchor>
              </controlPr>
            </control>
          </mc:Choice>
        </mc:AlternateContent>
        <mc:AlternateContent xmlns:mc="http://schemas.openxmlformats.org/markup-compatibility/2006">
          <mc:Choice Requires="x14">
            <control shapeId="16401" r:id="rId9" name="Button 17">
              <controlPr defaultSize="0" print="0" autoFill="0" autoPict="0" macro="[0]!mdlButtons.cmd_Program_Clean">
                <anchor moveWithCells="1">
                  <from>
                    <xdr:col>15</xdr:col>
                    <xdr:colOff>0</xdr:colOff>
                    <xdr:row>0</xdr:row>
                    <xdr:rowOff>180975</xdr:rowOff>
                  </from>
                  <to>
                    <xdr:col>15</xdr:col>
                    <xdr:colOff>914400</xdr:colOff>
                    <xdr:row>1</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CBB4E-13AA-417E-8121-E20B2A790809}">
  <sheetPr codeName="Backup_Chart"/>
  <dimension ref="A1:AQ1"/>
  <sheetViews>
    <sheetView topLeftCell="A2" workbookViewId="0">
      <selection sqref="A1:BL34730"/>
    </sheetView>
  </sheetViews>
  <sheetFormatPr defaultColWidth="9.28515625" defaultRowHeight="15" x14ac:dyDescent="0.25"/>
  <cols>
    <col min="1" max="2" width="9.28515625" style="6"/>
    <col min="3" max="3" width="9.28515625" style="47"/>
    <col min="4" max="4" width="9.28515625" style="7"/>
    <col min="5" max="7" width="9.28515625" style="6"/>
    <col min="8" max="16" width="9.28515625" style="8"/>
    <col min="17" max="17" width="9.28515625" style="119"/>
    <col min="18" max="27" width="9.28515625" style="9"/>
    <col min="28" max="32" width="9.28515625" style="6"/>
    <col min="33" max="34" width="9.28515625" style="10"/>
    <col min="35" max="36" width="9.28515625" style="6"/>
    <col min="37" max="37" width="9.28515625" style="9"/>
    <col min="38" max="43" width="9.28515625" style="6"/>
    <col min="44" max="16384" width="9.28515625" style="9"/>
  </cols>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A219E-DD73-4B5B-82E8-27EA31BCAEE0}">
  <sheetPr codeName="Patterns"/>
  <dimension ref="A1:Q43"/>
  <sheetViews>
    <sheetView workbookViewId="0">
      <selection activeCell="H36" sqref="H36"/>
    </sheetView>
  </sheetViews>
  <sheetFormatPr defaultRowHeight="15" x14ac:dyDescent="0.25"/>
  <cols>
    <col min="1" max="1" width="15.5703125" style="27" customWidth="1"/>
    <col min="2" max="2" width="12.42578125" style="27" customWidth="1"/>
    <col min="3" max="3" width="13.42578125" style="27" bestFit="1" customWidth="1"/>
    <col min="4" max="12" width="5.7109375" style="1" customWidth="1"/>
    <col min="13" max="13" width="9.5703125" style="1" customWidth="1"/>
    <col min="14" max="14" width="9.28515625" style="1" customWidth="1"/>
  </cols>
  <sheetData>
    <row r="1" spans="1:17" ht="27" customHeight="1" thickBot="1" x14ac:dyDescent="0.3">
      <c r="A1" s="142" t="s">
        <v>282</v>
      </c>
      <c r="B1" s="141" t="s">
        <v>280</v>
      </c>
      <c r="C1" s="436"/>
      <c r="D1" s="437"/>
      <c r="E1" s="437"/>
      <c r="F1" s="437"/>
      <c r="G1" s="437"/>
      <c r="H1" s="437"/>
      <c r="I1" s="437"/>
      <c r="J1" s="437"/>
      <c r="K1" s="437"/>
      <c r="L1" s="438"/>
    </row>
    <row r="2" spans="1:17" ht="31.5" customHeight="1" x14ac:dyDescent="0.25">
      <c r="A2"/>
      <c r="B2"/>
      <c r="C2"/>
      <c r="O2" s="9"/>
      <c r="P2" s="9"/>
      <c r="Q2" s="9"/>
    </row>
    <row r="3" spans="1:17" x14ac:dyDescent="0.25">
      <c r="A3"/>
      <c r="B3"/>
      <c r="C3" s="143"/>
      <c r="O3" s="9"/>
      <c r="P3" s="9"/>
      <c r="Q3" s="9"/>
    </row>
    <row r="4" spans="1:17" x14ac:dyDescent="0.25">
      <c r="A4" s="24" t="s">
        <v>65</v>
      </c>
      <c r="B4" s="25"/>
      <c r="C4"/>
      <c r="O4" s="9"/>
      <c r="P4" s="9"/>
      <c r="Q4" s="9"/>
    </row>
    <row r="5" spans="1:17" x14ac:dyDescent="0.25">
      <c r="A5" s="24" t="s">
        <v>63</v>
      </c>
      <c r="B5" s="25"/>
      <c r="C5"/>
      <c r="O5" s="9"/>
      <c r="P5" s="9"/>
      <c r="Q5" s="9"/>
    </row>
    <row r="6" spans="1:17" x14ac:dyDescent="0.25">
      <c r="A6" s="24" t="s">
        <v>92</v>
      </c>
      <c r="B6" s="25"/>
      <c r="C6"/>
      <c r="O6" s="9"/>
      <c r="P6" s="9"/>
      <c r="Q6" s="9"/>
    </row>
    <row r="7" spans="1:17" x14ac:dyDescent="0.25">
      <c r="C7"/>
      <c r="O7" s="9"/>
      <c r="P7" s="9"/>
      <c r="Q7" s="9"/>
    </row>
    <row r="8" spans="1:17" x14ac:dyDescent="0.25">
      <c r="A8"/>
      <c r="B8"/>
      <c r="C8"/>
      <c r="D8" s="697" t="s">
        <v>53</v>
      </c>
      <c r="E8" s="697"/>
      <c r="F8" s="697"/>
      <c r="G8" s="697"/>
      <c r="H8" s="697"/>
      <c r="I8" s="697"/>
      <c r="J8" s="697"/>
      <c r="K8" s="697"/>
      <c r="L8" s="697"/>
      <c r="O8" s="9"/>
      <c r="P8" s="9"/>
      <c r="Q8" s="9"/>
    </row>
    <row r="9" spans="1:17" x14ac:dyDescent="0.25">
      <c r="A9" s="1"/>
      <c r="B9" s="1"/>
      <c r="C9" s="1"/>
      <c r="D9" s="25">
        <v>1</v>
      </c>
      <c r="E9" s="25">
        <v>2</v>
      </c>
      <c r="F9" s="25">
        <v>3</v>
      </c>
      <c r="G9" s="25">
        <v>4</v>
      </c>
      <c r="H9" s="25">
        <v>5</v>
      </c>
      <c r="I9" s="25">
        <v>6</v>
      </c>
      <c r="J9" s="25">
        <v>7</v>
      </c>
      <c r="K9" s="25">
        <v>8</v>
      </c>
      <c r="L9" s="25">
        <v>9</v>
      </c>
      <c r="O9" s="9"/>
      <c r="P9" s="9"/>
      <c r="Q9" s="9"/>
    </row>
    <row r="10" spans="1:17" x14ac:dyDescent="0.25">
      <c r="A10" s="26" t="s">
        <v>67</v>
      </c>
      <c r="B10" s="26" t="s">
        <v>68</v>
      </c>
      <c r="C10" s="26" t="s">
        <v>62</v>
      </c>
      <c r="D10" s="16" t="s">
        <v>38</v>
      </c>
      <c r="E10" s="17" t="s">
        <v>44</v>
      </c>
      <c r="F10" s="18" t="s">
        <v>46</v>
      </c>
      <c r="G10" s="110" t="s">
        <v>154</v>
      </c>
      <c r="H10" s="19" t="s">
        <v>39</v>
      </c>
      <c r="I10" s="21" t="s">
        <v>40</v>
      </c>
      <c r="J10" s="20" t="s">
        <v>42</v>
      </c>
      <c r="K10" s="23" t="s">
        <v>43</v>
      </c>
      <c r="L10" s="22" t="s">
        <v>41</v>
      </c>
      <c r="M10" s="26" t="s">
        <v>64</v>
      </c>
      <c r="N10" s="26" t="s">
        <v>57</v>
      </c>
      <c r="O10" s="9"/>
      <c r="P10" s="9"/>
      <c r="Q10" s="9"/>
    </row>
    <row r="11" spans="1:17" x14ac:dyDescent="0.25">
      <c r="A11" s="661" t="s">
        <v>4471</v>
      </c>
      <c r="B11" s="661">
        <v>1</v>
      </c>
      <c r="C11" s="661" t="s">
        <v>1781</v>
      </c>
      <c r="D11" s="662"/>
      <c r="E11" s="662"/>
      <c r="F11" s="662"/>
      <c r="G11" s="662"/>
      <c r="H11" s="662"/>
      <c r="I11" s="663"/>
      <c r="J11" s="662">
        <v>0</v>
      </c>
      <c r="K11" s="662"/>
      <c r="L11" s="662"/>
      <c r="M11" s="1">
        <v>4</v>
      </c>
      <c r="N11" s="1">
        <v>8</v>
      </c>
    </row>
    <row r="12" spans="1:17" x14ac:dyDescent="0.25">
      <c r="A12" s="27" t="s">
        <v>4471</v>
      </c>
      <c r="B12" s="27">
        <v>2</v>
      </c>
      <c r="D12" s="67"/>
      <c r="E12" s="69"/>
      <c r="F12" s="70"/>
      <c r="G12" s="71"/>
      <c r="H12" s="72"/>
      <c r="I12" s="328"/>
      <c r="J12" s="74"/>
      <c r="K12" s="75"/>
      <c r="L12" s="99"/>
    </row>
    <row r="13" spans="1:17" x14ac:dyDescent="0.25">
      <c r="A13" s="27" t="s">
        <v>4471</v>
      </c>
      <c r="B13" s="27">
        <v>3</v>
      </c>
      <c r="D13" s="67"/>
      <c r="E13" s="69"/>
      <c r="F13" s="70"/>
      <c r="G13" s="71"/>
      <c r="H13" s="72"/>
      <c r="I13" s="328"/>
      <c r="J13" s="74"/>
      <c r="K13" s="75"/>
      <c r="L13" s="99"/>
    </row>
    <row r="14" spans="1:17" x14ac:dyDescent="0.25">
      <c r="A14" s="27" t="s">
        <v>4471</v>
      </c>
      <c r="B14" s="27">
        <v>4</v>
      </c>
      <c r="D14" s="67"/>
      <c r="E14" s="69"/>
      <c r="F14" s="70"/>
      <c r="G14" s="71"/>
      <c r="H14" s="72"/>
      <c r="I14" s="328"/>
      <c r="J14" s="74"/>
      <c r="K14" s="75"/>
      <c r="L14" s="99"/>
    </row>
    <row r="15" spans="1:17" x14ac:dyDescent="0.25">
      <c r="A15" s="27" t="s">
        <v>4471</v>
      </c>
      <c r="B15" s="27">
        <v>5</v>
      </c>
      <c r="D15" s="67"/>
      <c r="E15" s="69"/>
      <c r="F15" s="70"/>
      <c r="G15" s="71"/>
      <c r="H15" s="72"/>
      <c r="I15" s="328"/>
      <c r="J15" s="74"/>
      <c r="K15" s="75"/>
      <c r="L15" s="99"/>
    </row>
    <row r="16" spans="1:17" x14ac:dyDescent="0.25">
      <c r="A16" s="27" t="s">
        <v>4471</v>
      </c>
      <c r="B16" s="27">
        <v>6</v>
      </c>
      <c r="D16" s="67"/>
      <c r="E16" s="69"/>
      <c r="F16" s="70"/>
      <c r="G16" s="71"/>
      <c r="H16" s="72"/>
      <c r="I16" s="328"/>
      <c r="J16" s="74"/>
      <c r="K16" s="75"/>
      <c r="L16" s="99"/>
    </row>
    <row r="17" spans="1:12" x14ac:dyDescent="0.25">
      <c r="A17" s="27" t="s">
        <v>4471</v>
      </c>
      <c r="B17" s="27">
        <v>7</v>
      </c>
      <c r="D17" s="67"/>
      <c r="E17" s="69"/>
      <c r="F17" s="70"/>
      <c r="G17" s="71"/>
      <c r="H17" s="72"/>
      <c r="I17" s="328"/>
      <c r="J17" s="74"/>
      <c r="K17" s="75"/>
      <c r="L17" s="99"/>
    </row>
    <row r="18" spans="1:12" x14ac:dyDescent="0.25">
      <c r="A18" s="27" t="s">
        <v>4471</v>
      </c>
      <c r="B18" s="27">
        <v>8</v>
      </c>
      <c r="D18" s="67"/>
      <c r="E18" s="69"/>
      <c r="F18" s="70"/>
      <c r="G18" s="71"/>
      <c r="H18" s="72"/>
      <c r="I18" s="328"/>
      <c r="J18" s="74"/>
      <c r="K18" s="75"/>
      <c r="L18" s="99"/>
    </row>
    <row r="19" spans="1:12" x14ac:dyDescent="0.25">
      <c r="A19" s="664" t="s">
        <v>4472</v>
      </c>
      <c r="B19" s="664">
        <v>1</v>
      </c>
      <c r="C19" s="664"/>
      <c r="D19" s="665"/>
      <c r="E19" s="665"/>
      <c r="F19" s="665"/>
      <c r="G19" s="665"/>
      <c r="H19" s="665">
        <v>0</v>
      </c>
      <c r="I19" s="666"/>
      <c r="J19" s="665"/>
      <c r="K19" s="665"/>
      <c r="L19" s="665"/>
    </row>
    <row r="20" spans="1:12" x14ac:dyDescent="0.25">
      <c r="A20" s="27" t="s">
        <v>4472</v>
      </c>
      <c r="B20" s="27">
        <v>2</v>
      </c>
      <c r="D20" s="67"/>
      <c r="E20" s="69"/>
      <c r="F20" s="70"/>
      <c r="G20" s="71"/>
      <c r="H20" s="72"/>
      <c r="I20" s="328"/>
      <c r="J20" s="74"/>
      <c r="K20" s="75"/>
      <c r="L20" s="99"/>
    </row>
    <row r="21" spans="1:12" x14ac:dyDescent="0.25">
      <c r="A21" s="27" t="s">
        <v>4472</v>
      </c>
      <c r="B21" s="27">
        <v>3</v>
      </c>
      <c r="D21" s="67"/>
      <c r="E21" s="69"/>
      <c r="F21" s="70"/>
      <c r="G21" s="71"/>
      <c r="H21" s="72"/>
      <c r="I21" s="328"/>
      <c r="J21" s="74"/>
      <c r="K21" s="75"/>
      <c r="L21" s="99"/>
    </row>
    <row r="22" spans="1:12" x14ac:dyDescent="0.25">
      <c r="A22" s="27" t="s">
        <v>4472</v>
      </c>
      <c r="B22" s="27">
        <v>4</v>
      </c>
      <c r="D22" s="67"/>
      <c r="E22" s="69"/>
      <c r="F22" s="70"/>
      <c r="G22" s="71"/>
      <c r="H22" s="72"/>
      <c r="I22" s="328"/>
      <c r="J22" s="74"/>
      <c r="K22" s="75"/>
      <c r="L22" s="99"/>
    </row>
    <row r="23" spans="1:12" x14ac:dyDescent="0.25">
      <c r="A23" s="27" t="s">
        <v>4472</v>
      </c>
      <c r="B23" s="27">
        <v>5</v>
      </c>
      <c r="D23" s="67"/>
      <c r="E23" s="69"/>
      <c r="F23" s="70"/>
      <c r="G23" s="71"/>
      <c r="H23" s="72"/>
      <c r="I23" s="328"/>
      <c r="J23" s="74"/>
      <c r="K23" s="75"/>
      <c r="L23" s="99"/>
    </row>
    <row r="24" spans="1:12" x14ac:dyDescent="0.25">
      <c r="A24" s="27" t="s">
        <v>4472</v>
      </c>
      <c r="B24" s="27">
        <v>6</v>
      </c>
      <c r="D24" s="67"/>
      <c r="E24" s="69"/>
      <c r="F24" s="70"/>
      <c r="G24" s="71"/>
      <c r="H24" s="72"/>
      <c r="I24" s="328"/>
      <c r="J24" s="74"/>
      <c r="K24" s="75"/>
      <c r="L24" s="99"/>
    </row>
    <row r="25" spans="1:12" x14ac:dyDescent="0.25">
      <c r="A25" s="27" t="s">
        <v>4472</v>
      </c>
      <c r="B25" s="27">
        <v>7</v>
      </c>
      <c r="D25" s="67"/>
      <c r="E25" s="69"/>
      <c r="F25" s="70"/>
      <c r="G25" s="71"/>
      <c r="H25" s="72"/>
      <c r="I25" s="328"/>
      <c r="J25" s="74"/>
      <c r="K25" s="75"/>
      <c r="L25" s="99"/>
    </row>
    <row r="26" spans="1:12" x14ac:dyDescent="0.25">
      <c r="A26" s="27" t="s">
        <v>4472</v>
      </c>
      <c r="B26" s="27">
        <v>8</v>
      </c>
      <c r="D26" s="67"/>
      <c r="E26" s="69"/>
      <c r="F26" s="70"/>
      <c r="G26" s="71"/>
      <c r="H26" s="72"/>
      <c r="I26" s="328"/>
      <c r="J26" s="74"/>
      <c r="K26" s="75"/>
      <c r="L26" s="99"/>
    </row>
    <row r="27" spans="1:12" x14ac:dyDescent="0.25">
      <c r="A27" s="664" t="s">
        <v>4473</v>
      </c>
      <c r="B27" s="664">
        <v>1</v>
      </c>
      <c r="C27" s="664"/>
      <c r="D27" s="665"/>
      <c r="E27" s="665"/>
      <c r="F27" s="665"/>
      <c r="G27" s="665"/>
      <c r="H27" s="665"/>
      <c r="I27" s="666"/>
      <c r="J27" s="665">
        <v>0</v>
      </c>
      <c r="K27" s="665"/>
      <c r="L27" s="665"/>
    </row>
    <row r="28" spans="1:12" x14ac:dyDescent="0.25">
      <c r="A28" s="27" t="s">
        <v>4473</v>
      </c>
      <c r="B28" s="27">
        <v>2</v>
      </c>
      <c r="D28" s="67"/>
      <c r="E28" s="69"/>
      <c r="F28" s="70"/>
      <c r="G28" s="71"/>
      <c r="H28" s="72"/>
      <c r="I28" s="328"/>
      <c r="J28" s="74"/>
      <c r="K28" s="75"/>
      <c r="L28" s="99"/>
    </row>
    <row r="29" spans="1:12" x14ac:dyDescent="0.25">
      <c r="A29" s="27" t="s">
        <v>4473</v>
      </c>
      <c r="B29" s="27">
        <v>3</v>
      </c>
      <c r="D29" s="67"/>
      <c r="E29" s="69"/>
      <c r="F29" s="70"/>
      <c r="G29" s="71"/>
      <c r="H29" s="72"/>
      <c r="I29" s="328"/>
      <c r="J29" s="74"/>
      <c r="K29" s="75"/>
      <c r="L29" s="99"/>
    </row>
    <row r="30" spans="1:12" x14ac:dyDescent="0.25">
      <c r="A30" s="27" t="s">
        <v>4473</v>
      </c>
      <c r="B30" s="27">
        <v>4</v>
      </c>
      <c r="D30" s="67"/>
      <c r="E30" s="69"/>
      <c r="F30" s="70"/>
      <c r="G30" s="71"/>
      <c r="H30" s="72"/>
      <c r="I30" s="328"/>
      <c r="J30" s="74"/>
      <c r="K30" s="75"/>
      <c r="L30" s="99"/>
    </row>
    <row r="31" spans="1:12" x14ac:dyDescent="0.25">
      <c r="A31" s="27" t="s">
        <v>4473</v>
      </c>
      <c r="B31" s="27">
        <v>5</v>
      </c>
      <c r="D31" s="67"/>
      <c r="E31" s="69"/>
      <c r="F31" s="70"/>
      <c r="G31" s="71"/>
      <c r="H31" s="72"/>
      <c r="I31" s="328"/>
      <c r="J31" s="74"/>
      <c r="K31" s="75"/>
      <c r="L31" s="99"/>
    </row>
    <row r="32" spans="1:12" x14ac:dyDescent="0.25">
      <c r="A32" s="27" t="s">
        <v>4473</v>
      </c>
      <c r="B32" s="27">
        <v>6</v>
      </c>
      <c r="D32" s="67"/>
      <c r="E32" s="69"/>
      <c r="F32" s="70"/>
      <c r="G32" s="71"/>
      <c r="H32" s="72"/>
      <c r="I32" s="328"/>
      <c r="J32" s="74"/>
      <c r="K32" s="75"/>
      <c r="L32" s="99"/>
    </row>
    <row r="33" spans="1:12" x14ac:dyDescent="0.25">
      <c r="A33" s="27" t="s">
        <v>4473</v>
      </c>
      <c r="B33" s="27">
        <v>7</v>
      </c>
      <c r="D33" s="67"/>
      <c r="E33" s="69"/>
      <c r="F33" s="70"/>
      <c r="G33" s="71"/>
      <c r="H33" s="72"/>
      <c r="I33" s="328"/>
      <c r="J33" s="74"/>
      <c r="K33" s="75"/>
      <c r="L33" s="99"/>
    </row>
    <row r="34" spans="1:12" x14ac:dyDescent="0.25">
      <c r="A34" s="27" t="s">
        <v>4473</v>
      </c>
      <c r="B34" s="27">
        <v>8</v>
      </c>
      <c r="D34" s="67"/>
      <c r="E34" s="69"/>
      <c r="F34" s="70"/>
      <c r="G34" s="71"/>
      <c r="H34" s="72"/>
      <c r="I34" s="328"/>
      <c r="J34" s="74"/>
      <c r="K34" s="75"/>
      <c r="L34" s="99"/>
    </row>
    <row r="35" spans="1:12" x14ac:dyDescent="0.25">
      <c r="A35" s="664" t="s">
        <v>4474</v>
      </c>
      <c r="B35" s="664">
        <v>1</v>
      </c>
      <c r="C35" s="664"/>
      <c r="D35" s="665"/>
      <c r="E35" s="665"/>
      <c r="F35" s="665"/>
      <c r="G35" s="665"/>
      <c r="H35" s="665">
        <v>0</v>
      </c>
      <c r="I35" s="666"/>
      <c r="J35" s="665"/>
      <c r="K35" s="665"/>
      <c r="L35" s="665"/>
    </row>
    <row r="36" spans="1:12" x14ac:dyDescent="0.25">
      <c r="A36" s="27" t="s">
        <v>4474</v>
      </c>
      <c r="B36" s="27">
        <v>2</v>
      </c>
      <c r="D36" s="67"/>
      <c r="E36" s="69"/>
      <c r="F36" s="70"/>
      <c r="G36" s="71"/>
      <c r="H36" s="72"/>
      <c r="I36" s="328"/>
      <c r="J36" s="74"/>
      <c r="K36" s="75"/>
      <c r="L36" s="99"/>
    </row>
    <row r="37" spans="1:12" x14ac:dyDescent="0.25">
      <c r="A37" s="27" t="s">
        <v>4474</v>
      </c>
      <c r="B37" s="27">
        <v>3</v>
      </c>
      <c r="D37" s="67"/>
      <c r="E37" s="69"/>
      <c r="F37" s="70"/>
      <c r="G37" s="71"/>
      <c r="H37" s="72"/>
      <c r="I37" s="328"/>
      <c r="J37" s="74"/>
      <c r="K37" s="75"/>
      <c r="L37" s="99"/>
    </row>
    <row r="38" spans="1:12" x14ac:dyDescent="0.25">
      <c r="A38" s="27" t="s">
        <v>4474</v>
      </c>
      <c r="B38" s="27">
        <v>4</v>
      </c>
      <c r="D38" s="67"/>
      <c r="E38" s="69"/>
      <c r="F38" s="70"/>
      <c r="G38" s="71"/>
      <c r="H38" s="72"/>
      <c r="I38" s="328"/>
      <c r="J38" s="74"/>
      <c r="K38" s="75"/>
      <c r="L38" s="99"/>
    </row>
    <row r="39" spans="1:12" x14ac:dyDescent="0.25">
      <c r="A39" s="27" t="s">
        <v>4474</v>
      </c>
      <c r="B39" s="27">
        <v>5</v>
      </c>
      <c r="D39" s="67"/>
      <c r="E39" s="69"/>
      <c r="F39" s="70"/>
      <c r="G39" s="71"/>
      <c r="H39" s="72"/>
      <c r="I39" s="328"/>
      <c r="J39" s="74"/>
      <c r="K39" s="75"/>
      <c r="L39" s="99"/>
    </row>
    <row r="40" spans="1:12" x14ac:dyDescent="0.25">
      <c r="A40" s="27" t="s">
        <v>4474</v>
      </c>
      <c r="B40" s="27">
        <v>6</v>
      </c>
      <c r="D40" s="67"/>
      <c r="E40" s="69"/>
      <c r="F40" s="70"/>
      <c r="G40" s="71"/>
      <c r="H40" s="72"/>
      <c r="I40" s="328"/>
      <c r="J40" s="74"/>
      <c r="K40" s="75"/>
      <c r="L40" s="99"/>
    </row>
    <row r="41" spans="1:12" x14ac:dyDescent="0.25">
      <c r="A41" s="27" t="s">
        <v>4474</v>
      </c>
      <c r="B41" s="27">
        <v>7</v>
      </c>
      <c r="D41" s="67"/>
      <c r="E41" s="69"/>
      <c r="F41" s="70"/>
      <c r="G41" s="71"/>
      <c r="H41" s="72"/>
      <c r="I41" s="328"/>
      <c r="J41" s="74"/>
      <c r="K41" s="75"/>
      <c r="L41" s="99"/>
    </row>
    <row r="42" spans="1:12" ht="15.75" thickBot="1" x14ac:dyDescent="0.3">
      <c r="A42" s="27" t="s">
        <v>4474</v>
      </c>
      <c r="B42" s="27">
        <v>8</v>
      </c>
      <c r="D42" s="67"/>
      <c r="E42" s="69"/>
      <c r="F42" s="70"/>
      <c r="G42" s="71"/>
      <c r="H42" s="72"/>
      <c r="I42" s="328"/>
      <c r="J42" s="74"/>
      <c r="K42" s="75"/>
      <c r="L42" s="99"/>
    </row>
    <row r="43" spans="1:12" ht="15.75" thickBot="1" x14ac:dyDescent="0.3">
      <c r="A43" s="28" t="s">
        <v>66</v>
      </c>
      <c r="B43" s="28"/>
      <c r="C43" s="28"/>
      <c r="D43" s="29"/>
      <c r="E43" s="29"/>
      <c r="F43" s="29"/>
      <c r="G43" s="29"/>
      <c r="H43" s="29"/>
      <c r="I43" s="29"/>
      <c r="J43" s="29"/>
      <c r="K43" s="29"/>
      <c r="L43" s="29"/>
    </row>
  </sheetData>
  <dataConsolidate/>
  <mergeCells count="1">
    <mergeCell ref="D8:L8"/>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dlButtons.cmd_Patterns_New_Pattern">
                <anchor moveWithCells="1" sizeWithCells="1">
                  <from>
                    <xdr:col>3</xdr:col>
                    <xdr:colOff>19050</xdr:colOff>
                    <xdr:row>3</xdr:row>
                    <xdr:rowOff>171450</xdr:rowOff>
                  </from>
                  <to>
                    <xdr:col>7</xdr:col>
                    <xdr:colOff>19050</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mdlButtons.cmd_Patterns_Select_PatternFile">
                <anchor>
                  <from>
                    <xdr:col>0</xdr:col>
                    <xdr:colOff>133350</xdr:colOff>
                    <xdr:row>0</xdr:row>
                    <xdr:rowOff>38100</xdr:rowOff>
                  </from>
                  <to>
                    <xdr:col>0</xdr:col>
                    <xdr:colOff>876300</xdr:colOff>
                    <xdr:row>0</xdr:row>
                    <xdr:rowOff>295275</xdr:rowOff>
                  </to>
                </anchor>
              </controlPr>
            </control>
          </mc:Choice>
        </mc:AlternateContent>
        <mc:AlternateContent xmlns:mc="http://schemas.openxmlformats.org/markup-compatibility/2006">
          <mc:Choice Requires="x14">
            <control shapeId="2053" r:id="rId6" name="Button 5">
              <controlPr defaultSize="0" print="0" autoFill="0" autoPict="0" macro="[0]!mdlButtons.cmd_Patterns_Export_to_PatternFile">
                <anchor>
                  <from>
                    <xdr:col>0</xdr:col>
                    <xdr:colOff>133350</xdr:colOff>
                    <xdr:row>1</xdr:row>
                    <xdr:rowOff>57150</xdr:rowOff>
                  </from>
                  <to>
                    <xdr:col>0</xdr:col>
                    <xdr:colOff>876300</xdr:colOff>
                    <xdr:row>1</xdr:row>
                    <xdr:rowOff>323850</xdr:rowOff>
                  </to>
                </anchor>
              </controlPr>
            </control>
          </mc:Choice>
        </mc:AlternateContent>
        <mc:AlternateContent xmlns:mc="http://schemas.openxmlformats.org/markup-compatibility/2006">
          <mc:Choice Requires="x14">
            <control shapeId="2054" r:id="rId7" name="Button 6">
              <controlPr defaultSize="0" print="0" autoFill="0" autoPict="0" macro="[0]!mdlButtons.cmd_Patterns_Save_Last_Pattern">
                <anchor moveWithCells="1" sizeWithCells="1">
                  <from>
                    <xdr:col>7</xdr:col>
                    <xdr:colOff>381000</xdr:colOff>
                    <xdr:row>3</xdr:row>
                    <xdr:rowOff>171450</xdr:rowOff>
                  </from>
                  <to>
                    <xdr:col>12</xdr:col>
                    <xdr:colOff>0</xdr:colOff>
                    <xdr:row>6</xdr:row>
                    <xdr:rowOff>0</xdr:rowOff>
                  </to>
                </anchor>
              </controlPr>
            </control>
          </mc:Choice>
        </mc:AlternateContent>
        <mc:AlternateContent xmlns:mc="http://schemas.openxmlformats.org/markup-compatibility/2006">
          <mc:Choice Requires="x14">
            <control shapeId="2055" r:id="rId8" name="Button 7">
              <controlPr defaultSize="0" print="0" autoFill="0" autoPict="0" macro="[0]!mdlButtons.cmd_Patterns_Open_PatternFile">
                <anchor>
                  <from>
                    <xdr:col>1</xdr:col>
                    <xdr:colOff>28575</xdr:colOff>
                    <xdr:row>1</xdr:row>
                    <xdr:rowOff>57150</xdr:rowOff>
                  </from>
                  <to>
                    <xdr:col>1</xdr:col>
                    <xdr:colOff>781050</xdr:colOff>
                    <xdr:row>1</xdr:row>
                    <xdr:rowOff>323850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066C-3628-46F8-8661-377E1589E4F7}">
  <sheetPr codeName="Patterns_Template"/>
  <dimension ref="A1:O10"/>
  <sheetViews>
    <sheetView workbookViewId="0"/>
  </sheetViews>
  <sheetFormatPr defaultRowHeight="15" x14ac:dyDescent="0.25"/>
  <cols>
    <col min="1" max="1" width="15.5703125" customWidth="1"/>
    <col min="2" max="2" width="12.42578125" customWidth="1"/>
    <col min="3" max="3" width="13.42578125" bestFit="1" customWidth="1"/>
    <col min="4" max="12" width="5.7109375" customWidth="1"/>
    <col min="13" max="14" width="0" hidden="1" customWidth="1"/>
  </cols>
  <sheetData>
    <row r="1" spans="1:15" x14ac:dyDescent="0.25">
      <c r="A1" s="145" t="s">
        <v>282</v>
      </c>
      <c r="B1" s="138"/>
      <c r="C1" s="144"/>
      <c r="D1" s="139"/>
      <c r="E1" s="139"/>
      <c r="F1" s="139"/>
      <c r="G1" s="139"/>
      <c r="H1" s="139"/>
      <c r="I1" s="139"/>
      <c r="J1" s="139"/>
      <c r="K1" s="139"/>
      <c r="L1" s="139"/>
      <c r="M1" s="53"/>
      <c r="N1" s="53"/>
      <c r="O1" s="52"/>
    </row>
    <row r="2" spans="1:15" x14ac:dyDescent="0.25">
      <c r="A2" s="52"/>
      <c r="B2" s="140"/>
      <c r="C2" s="140"/>
      <c r="D2" s="111"/>
      <c r="E2" s="111"/>
      <c r="F2" s="111"/>
      <c r="G2" s="111"/>
      <c r="H2" s="111"/>
      <c r="I2" s="111"/>
      <c r="J2" s="111"/>
      <c r="K2" s="111"/>
      <c r="L2" s="111"/>
      <c r="M2" s="53"/>
      <c r="N2" s="53"/>
      <c r="O2" s="52"/>
    </row>
    <row r="3" spans="1:15" x14ac:dyDescent="0.25">
      <c r="B3" s="9"/>
      <c r="C3" s="144"/>
      <c r="D3" s="6"/>
      <c r="E3" s="6"/>
      <c r="F3" s="6"/>
      <c r="G3" s="6"/>
      <c r="H3" s="6"/>
      <c r="I3" s="6"/>
      <c r="J3" s="6"/>
      <c r="K3" s="6"/>
      <c r="L3" s="6"/>
      <c r="M3" s="1"/>
      <c r="N3" s="1"/>
    </row>
    <row r="4" spans="1:15" x14ac:dyDescent="0.25">
      <c r="A4" s="24" t="s">
        <v>65</v>
      </c>
      <c r="B4" s="25"/>
      <c r="D4" s="1"/>
      <c r="E4" s="1"/>
      <c r="F4" s="1"/>
      <c r="G4" s="1"/>
      <c r="H4" s="1"/>
      <c r="I4" s="1"/>
      <c r="J4" s="1"/>
      <c r="K4" s="1"/>
      <c r="L4" s="1"/>
      <c r="M4" s="1"/>
      <c r="N4" s="1"/>
    </row>
    <row r="5" spans="1:15" x14ac:dyDescent="0.25">
      <c r="A5" s="24" t="s">
        <v>63</v>
      </c>
      <c r="B5" s="25"/>
      <c r="D5" s="1"/>
      <c r="E5" s="1"/>
      <c r="F5" s="1"/>
      <c r="G5" s="1"/>
      <c r="H5" s="1"/>
      <c r="I5" s="1"/>
      <c r="J5" s="1"/>
      <c r="K5" s="1"/>
      <c r="L5" s="1"/>
      <c r="M5" s="1"/>
      <c r="N5" s="1"/>
    </row>
    <row r="6" spans="1:15" x14ac:dyDescent="0.25">
      <c r="A6" s="24" t="s">
        <v>92</v>
      </c>
      <c r="B6" s="25"/>
      <c r="D6" s="1"/>
      <c r="E6" s="1"/>
      <c r="F6" s="1"/>
      <c r="G6" s="1"/>
      <c r="H6" s="1"/>
      <c r="I6" s="1"/>
      <c r="J6" s="1"/>
      <c r="K6" s="1"/>
      <c r="L6" s="1"/>
      <c r="M6" s="1"/>
      <c r="N6" s="1"/>
    </row>
    <row r="7" spans="1:15" x14ac:dyDescent="0.25">
      <c r="A7" s="27"/>
      <c r="B7" s="27"/>
      <c r="D7" s="1"/>
      <c r="E7" s="1"/>
      <c r="F7" s="1"/>
      <c r="G7" s="1"/>
      <c r="H7" s="1"/>
      <c r="I7" s="1"/>
      <c r="J7" s="1"/>
      <c r="K7" s="1"/>
      <c r="L7" s="1"/>
      <c r="M7" s="1"/>
      <c r="N7" s="1"/>
    </row>
    <row r="8" spans="1:15" x14ac:dyDescent="0.25">
      <c r="D8" s="697" t="s">
        <v>53</v>
      </c>
      <c r="E8" s="697"/>
      <c r="F8" s="697"/>
      <c r="G8" s="697"/>
      <c r="H8" s="697"/>
      <c r="I8" s="697"/>
      <c r="J8" s="697"/>
      <c r="K8" s="697"/>
      <c r="L8" s="697"/>
      <c r="M8" s="1"/>
      <c r="N8" s="1"/>
    </row>
    <row r="9" spans="1:15" x14ac:dyDescent="0.25">
      <c r="A9" s="1"/>
      <c r="B9" s="1"/>
      <c r="C9" s="1"/>
      <c r="D9" s="25">
        <v>1</v>
      </c>
      <c r="E9" s="25">
        <v>2</v>
      </c>
      <c r="F9" s="25">
        <v>3</v>
      </c>
      <c r="G9" s="25">
        <v>4</v>
      </c>
      <c r="H9" s="25">
        <v>5</v>
      </c>
      <c r="I9" s="25">
        <v>6</v>
      </c>
      <c r="J9" s="25">
        <v>7</v>
      </c>
      <c r="K9" s="25">
        <v>8</v>
      </c>
      <c r="L9" s="25">
        <v>9</v>
      </c>
      <c r="M9" s="1"/>
      <c r="N9" s="1"/>
    </row>
    <row r="10" spans="1:15" x14ac:dyDescent="0.25">
      <c r="A10" s="26" t="s">
        <v>67</v>
      </c>
      <c r="B10" s="26" t="s">
        <v>68</v>
      </c>
      <c r="C10" s="26" t="s">
        <v>62</v>
      </c>
      <c r="D10" s="16" t="s">
        <v>38</v>
      </c>
      <c r="E10" s="17" t="s">
        <v>44</v>
      </c>
      <c r="F10" s="18" t="s">
        <v>46</v>
      </c>
      <c r="G10" s="110" t="s">
        <v>154</v>
      </c>
      <c r="H10" s="19" t="s">
        <v>39</v>
      </c>
      <c r="I10" s="21" t="s">
        <v>40</v>
      </c>
      <c r="J10" s="20" t="s">
        <v>42</v>
      </c>
      <c r="K10" s="23" t="s">
        <v>43</v>
      </c>
      <c r="L10" s="22" t="s">
        <v>41</v>
      </c>
      <c r="M10" s="26" t="s">
        <v>64</v>
      </c>
      <c r="N10" s="26" t="s">
        <v>57</v>
      </c>
    </row>
  </sheetData>
  <mergeCells count="1">
    <mergeCell ref="D8:L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59C82-9154-4C52-A475-BB189ACF38B0}">
  <sheetPr codeName="Settings"/>
  <dimension ref="B1:O155"/>
  <sheetViews>
    <sheetView zoomScale="85" zoomScaleNormal="85" workbookViewId="0">
      <selection activeCell="M125" sqref="M125"/>
    </sheetView>
  </sheetViews>
  <sheetFormatPr defaultRowHeight="15" x14ac:dyDescent="0.25"/>
  <cols>
    <col min="1" max="2" width="4.5703125" customWidth="1"/>
    <col min="3" max="3" width="17.28515625" customWidth="1"/>
    <col min="4" max="4" width="10.28515625" customWidth="1"/>
    <col min="5" max="5" width="12.7109375" customWidth="1"/>
    <col min="6" max="6" width="11.28515625" customWidth="1"/>
    <col min="7" max="7" width="10.7109375" bestFit="1" customWidth="1"/>
    <col min="8" max="8" width="3.7109375" customWidth="1"/>
    <col min="9" max="9" width="4" customWidth="1"/>
    <col min="10" max="10" width="15.7109375" customWidth="1"/>
    <col min="11" max="11" width="11.140625" customWidth="1"/>
    <col min="12" max="12" width="12.28515625" customWidth="1"/>
    <col min="13" max="13" width="13.28515625" customWidth="1"/>
    <col min="14" max="14" width="11.7109375" customWidth="1"/>
    <col min="15" max="15" width="4.28515625" customWidth="1"/>
  </cols>
  <sheetData>
    <row r="1" spans="2:15" ht="68.25" customHeight="1" x14ac:dyDescent="0.25">
      <c r="E1" s="698" t="s">
        <v>2611</v>
      </c>
      <c r="F1" s="698"/>
      <c r="G1" s="698"/>
      <c r="H1" s="698"/>
      <c r="I1" s="698"/>
      <c r="J1" s="698"/>
      <c r="K1" s="698"/>
      <c r="L1" s="698"/>
      <c r="M1" s="698"/>
      <c r="N1" s="698"/>
      <c r="O1" s="413"/>
    </row>
    <row r="2" spans="2:15" ht="34.5" customHeight="1" x14ac:dyDescent="0.25">
      <c r="E2" s="413"/>
      <c r="F2" s="413"/>
      <c r="G2" s="413"/>
      <c r="H2" s="413"/>
      <c r="I2" s="413"/>
      <c r="J2" s="413"/>
      <c r="K2" s="413"/>
      <c r="L2" s="413"/>
      <c r="M2" s="413"/>
      <c r="N2" s="413"/>
      <c r="O2" s="413"/>
    </row>
    <row r="3" spans="2:15" ht="34.5" customHeight="1" x14ac:dyDescent="0.25">
      <c r="F3" s="395"/>
      <c r="G3" s="395"/>
      <c r="H3" s="395"/>
      <c r="I3" s="395"/>
      <c r="J3" s="395"/>
      <c r="K3" s="395"/>
      <c r="L3" s="395"/>
      <c r="M3" s="395"/>
      <c r="N3" s="395"/>
      <c r="O3" s="395"/>
    </row>
    <row r="4" spans="2:15" ht="26.25" customHeight="1" thickBot="1" x14ac:dyDescent="0.3"/>
    <row r="5" spans="2:15" s="56" customFormat="1" ht="25.5" customHeight="1" x14ac:dyDescent="0.25">
      <c r="B5" s="78"/>
      <c r="C5" s="283" t="s">
        <v>605</v>
      </c>
      <c r="D5" s="79"/>
      <c r="E5" s="89"/>
      <c r="F5" s="89"/>
      <c r="G5" s="89"/>
      <c r="H5" s="89"/>
      <c r="I5" s="89"/>
      <c r="J5" s="89"/>
      <c r="K5" s="89"/>
      <c r="L5" s="79"/>
      <c r="M5" s="79"/>
      <c r="N5" s="79"/>
      <c r="O5" s="80"/>
    </row>
    <row r="6" spans="2:15" s="56" customFormat="1" x14ac:dyDescent="0.25">
      <c r="B6" s="83"/>
      <c r="C6" s="289" t="s">
        <v>606</v>
      </c>
      <c r="D6" s="52"/>
      <c r="E6" s="52"/>
      <c r="F6" s="76"/>
      <c r="G6" s="76"/>
      <c r="H6" s="76"/>
      <c r="I6" s="76"/>
      <c r="K6" s="76"/>
      <c r="M6" s="52"/>
      <c r="N6" s="334" t="s">
        <v>604</v>
      </c>
      <c r="O6" s="84"/>
    </row>
    <row r="7" spans="2:15" s="56" customFormat="1" ht="15.75" thickBot="1" x14ac:dyDescent="0.3">
      <c r="B7" s="83"/>
      <c r="C7" s="289"/>
      <c r="D7" s="52"/>
      <c r="E7" s="52"/>
      <c r="F7" s="76"/>
      <c r="G7" s="76"/>
      <c r="H7" s="76"/>
      <c r="I7" s="76"/>
      <c r="J7"/>
      <c r="K7"/>
      <c r="L7"/>
      <c r="M7"/>
      <c r="N7"/>
      <c r="O7" s="84"/>
    </row>
    <row r="8" spans="2:15" s="56" customFormat="1" ht="15.75" thickBot="1" x14ac:dyDescent="0.3">
      <c r="B8" s="83"/>
      <c r="C8" s="58"/>
      <c r="D8" s="637" t="s">
        <v>3830</v>
      </c>
      <c r="E8" s="109" t="s">
        <v>75</v>
      </c>
      <c r="F8"/>
      <c r="G8"/>
      <c r="H8" s="76"/>
      <c r="I8" s="76"/>
      <c r="J8"/>
      <c r="K8"/>
      <c r="L8"/>
      <c r="M8"/>
      <c r="N8"/>
      <c r="O8" s="84"/>
    </row>
    <row r="9" spans="2:15" s="56" customFormat="1" ht="15.75" thickBot="1" x14ac:dyDescent="0.3">
      <c r="B9" s="83"/>
      <c r="C9"/>
      <c r="D9"/>
      <c r="E9"/>
      <c r="F9" s="76"/>
      <c r="G9"/>
      <c r="H9" s="76"/>
      <c r="I9" s="76"/>
      <c r="J9"/>
      <c r="K9"/>
      <c r="L9" s="76"/>
      <c r="M9"/>
      <c r="N9"/>
      <c r="O9" s="84"/>
    </row>
    <row r="10" spans="2:15" ht="15.75" thickBot="1" x14ac:dyDescent="0.3">
      <c r="B10" s="164"/>
      <c r="C10" s="58"/>
      <c r="D10" s="60" t="s">
        <v>281</v>
      </c>
      <c r="E10" s="109" t="s">
        <v>74</v>
      </c>
      <c r="L10" s="58"/>
      <c r="M10" s="62" t="s">
        <v>128</v>
      </c>
      <c r="N10" s="92" t="s">
        <v>131</v>
      </c>
      <c r="O10" s="84"/>
    </row>
    <row r="11" spans="2:15" ht="15.75" thickBot="1" x14ac:dyDescent="0.3">
      <c r="B11" s="164"/>
      <c r="C11" s="52"/>
      <c r="D11" s="133"/>
      <c r="E11" s="76"/>
      <c r="L11" s="52"/>
      <c r="M11" s="157"/>
      <c r="N11" s="111"/>
      <c r="O11" s="84"/>
    </row>
    <row r="12" spans="2:15" ht="15.75" thickBot="1" x14ac:dyDescent="0.3">
      <c r="B12" s="83"/>
      <c r="C12" s="58"/>
      <c r="D12" s="60" t="s">
        <v>2602</v>
      </c>
      <c r="E12" s="109" t="s">
        <v>75</v>
      </c>
      <c r="L12" s="52"/>
      <c r="M12" s="266" t="s">
        <v>591</v>
      </c>
      <c r="N12" s="92" t="s">
        <v>618</v>
      </c>
      <c r="O12" s="84"/>
    </row>
    <row r="13" spans="2:15" ht="15.75" thickBot="1" x14ac:dyDescent="0.3">
      <c r="B13" s="83"/>
      <c r="L13" s="52"/>
      <c r="O13" s="84"/>
    </row>
    <row r="14" spans="2:15" ht="15.75" thickBot="1" x14ac:dyDescent="0.3">
      <c r="B14" s="83"/>
      <c r="C14" s="58"/>
      <c r="D14" s="189" t="s">
        <v>494</v>
      </c>
      <c r="E14" s="287" t="s">
        <v>949</v>
      </c>
      <c r="F14" s="287"/>
      <c r="G14" s="288"/>
      <c r="N14" s="334" t="s">
        <v>1234</v>
      </c>
      <c r="O14" s="84"/>
    </row>
    <row r="15" spans="2:15" ht="15.75" thickBot="1" x14ac:dyDescent="0.3">
      <c r="B15" s="83"/>
      <c r="L15" s="58"/>
      <c r="M15" s="60" t="s">
        <v>599</v>
      </c>
      <c r="N15" s="399" t="s">
        <v>81</v>
      </c>
      <c r="O15" s="84"/>
    </row>
    <row r="16" spans="2:15" ht="15.75" thickBot="1" x14ac:dyDescent="0.3">
      <c r="B16" s="83"/>
      <c r="C16" s="58"/>
      <c r="D16" s="60"/>
      <c r="E16" s="60" t="s">
        <v>1175</v>
      </c>
      <c r="F16" s="109" t="s">
        <v>74</v>
      </c>
      <c r="G16" t="s">
        <v>2610</v>
      </c>
      <c r="K16" s="52"/>
      <c r="L16" s="58"/>
      <c r="M16" s="122" t="s">
        <v>590</v>
      </c>
      <c r="N16" s="406"/>
      <c r="O16" s="84"/>
    </row>
    <row r="17" spans="2:15" ht="15.75" thickBot="1" x14ac:dyDescent="0.3">
      <c r="B17" s="83"/>
      <c r="L17" s="58"/>
      <c r="M17" s="122" t="s">
        <v>595</v>
      </c>
      <c r="N17" s="403" t="s">
        <v>81</v>
      </c>
      <c r="O17" s="84"/>
    </row>
    <row r="18" spans="2:15" ht="15.75" thickBot="1" x14ac:dyDescent="0.3">
      <c r="B18" s="83"/>
      <c r="C18" s="58"/>
      <c r="D18" s="60" t="s">
        <v>2460</v>
      </c>
      <c r="E18" s="109" t="s">
        <v>74</v>
      </c>
      <c r="L18" s="58"/>
      <c r="M18" s="122" t="s">
        <v>597</v>
      </c>
      <c r="N18" s="401" t="s">
        <v>81</v>
      </c>
      <c r="O18" s="84"/>
    </row>
    <row r="19" spans="2:15" ht="15.75" thickBot="1" x14ac:dyDescent="0.3">
      <c r="B19" s="83"/>
      <c r="L19" s="58"/>
      <c r="M19" s="60" t="s">
        <v>602</v>
      </c>
      <c r="N19" s="402" t="s">
        <v>81</v>
      </c>
      <c r="O19" s="84"/>
    </row>
    <row r="20" spans="2:15" ht="15.75" thickBot="1" x14ac:dyDescent="0.3">
      <c r="B20" s="83"/>
      <c r="C20" s="58"/>
      <c r="D20" s="60" t="s">
        <v>2462</v>
      </c>
      <c r="E20" s="109" t="s">
        <v>74</v>
      </c>
      <c r="F20" t="s">
        <v>2603</v>
      </c>
      <c r="L20" s="50"/>
      <c r="M20" s="61" t="s">
        <v>603</v>
      </c>
      <c r="N20" s="404" t="s">
        <v>81</v>
      </c>
      <c r="O20" s="84"/>
    </row>
    <row r="21" spans="2:15" ht="15.75" thickBot="1" x14ac:dyDescent="0.3">
      <c r="B21" s="83"/>
      <c r="L21" s="52"/>
      <c r="M21" s="133"/>
      <c r="N21" s="52"/>
      <c r="O21" s="84"/>
    </row>
    <row r="22" spans="2:15" ht="15.75" thickBot="1" x14ac:dyDescent="0.3">
      <c r="B22" s="83"/>
      <c r="C22" s="58"/>
      <c r="D22" s="60" t="s">
        <v>2461</v>
      </c>
      <c r="E22" s="109" t="s">
        <v>74</v>
      </c>
      <c r="L22" s="58"/>
      <c r="M22" s="213" t="s">
        <v>432</v>
      </c>
      <c r="N22" s="511" t="s">
        <v>81</v>
      </c>
      <c r="O22" s="84"/>
    </row>
    <row r="23" spans="2:15" ht="15.75" thickBot="1" x14ac:dyDescent="0.3">
      <c r="B23" s="83"/>
      <c r="C23" s="58"/>
      <c r="D23" s="637" t="s">
        <v>2863</v>
      </c>
      <c r="E23" s="109" t="s">
        <v>75</v>
      </c>
      <c r="L23" s="58"/>
      <c r="M23" s="213" t="s">
        <v>433</v>
      </c>
      <c r="N23" s="512" t="s">
        <v>81</v>
      </c>
      <c r="O23" s="84"/>
    </row>
    <row r="24" spans="2:15" ht="15.75" thickBot="1" x14ac:dyDescent="0.3">
      <c r="B24" s="83"/>
      <c r="C24" s="58"/>
      <c r="D24" s="60" t="s">
        <v>2472</v>
      </c>
      <c r="E24" s="109" t="s">
        <v>2474</v>
      </c>
      <c r="L24" s="52"/>
      <c r="M24" s="383"/>
      <c r="N24" s="383"/>
      <c r="O24" s="84"/>
    </row>
    <row r="25" spans="2:15" ht="15.75" thickBot="1" x14ac:dyDescent="0.3">
      <c r="B25" s="83"/>
      <c r="L25" s="58"/>
      <c r="M25" s="213" t="s">
        <v>1051</v>
      </c>
      <c r="N25" s="603" t="s">
        <v>81</v>
      </c>
      <c r="O25" s="84"/>
    </row>
    <row r="26" spans="2:15" ht="15.75" thickBot="1" x14ac:dyDescent="0.3">
      <c r="B26" s="83"/>
      <c r="O26" s="84"/>
    </row>
    <row r="27" spans="2:15" ht="15.75" thickBot="1" x14ac:dyDescent="0.3">
      <c r="B27" s="83"/>
      <c r="C27" s="290" t="s">
        <v>607</v>
      </c>
      <c r="L27" s="58"/>
      <c r="M27" s="213" t="s">
        <v>2667</v>
      </c>
      <c r="N27" s="618" t="s">
        <v>81</v>
      </c>
      <c r="O27" s="84"/>
    </row>
    <row r="28" spans="2:15" ht="15.75" thickBot="1" x14ac:dyDescent="0.3">
      <c r="B28" s="83"/>
      <c r="O28" s="84"/>
    </row>
    <row r="29" spans="2:15" ht="15.75" thickBot="1" x14ac:dyDescent="0.3">
      <c r="B29" s="83"/>
      <c r="C29" s="58"/>
      <c r="D29" s="189" t="s">
        <v>2606</v>
      </c>
      <c r="E29" s="287" t="s">
        <v>2607</v>
      </c>
      <c r="F29" s="288"/>
      <c r="I29" s="52"/>
      <c r="N29" s="334" t="s">
        <v>1235</v>
      </c>
      <c r="O29" s="84"/>
    </row>
    <row r="30" spans="2:15" ht="15.75" thickBot="1" x14ac:dyDescent="0.3">
      <c r="B30" s="83"/>
      <c r="I30" s="52"/>
      <c r="L30" s="58"/>
      <c r="M30" s="108" t="s">
        <v>598</v>
      </c>
      <c r="N30" s="405" t="s">
        <v>81</v>
      </c>
      <c r="O30" s="84"/>
    </row>
    <row r="31" spans="2:15" ht="15.75" thickBot="1" x14ac:dyDescent="0.3">
      <c r="B31" s="83"/>
      <c r="C31" s="58"/>
      <c r="D31" s="59"/>
      <c r="E31" s="59"/>
      <c r="F31" s="60" t="s">
        <v>132</v>
      </c>
      <c r="G31" s="92" t="s">
        <v>75</v>
      </c>
      <c r="H31" s="52"/>
      <c r="L31" s="58"/>
      <c r="M31" s="122" t="s">
        <v>589</v>
      </c>
      <c r="N31" s="547"/>
      <c r="O31" s="84"/>
    </row>
    <row r="32" spans="2:15" ht="15.75" thickBot="1" x14ac:dyDescent="0.3">
      <c r="B32" s="83"/>
      <c r="L32" s="58"/>
      <c r="M32" s="122" t="s">
        <v>596</v>
      </c>
      <c r="N32" s="273" t="s">
        <v>81</v>
      </c>
      <c r="O32" s="84"/>
    </row>
    <row r="33" spans="2:15" ht="15.75" thickBot="1" x14ac:dyDescent="0.3">
      <c r="B33" s="83"/>
      <c r="C33" s="58"/>
      <c r="D33" s="60" t="s">
        <v>216</v>
      </c>
      <c r="E33" s="92" t="s">
        <v>68</v>
      </c>
      <c r="F33" s="52"/>
      <c r="K33" s="52"/>
      <c r="L33" s="58"/>
      <c r="M33" s="122" t="s">
        <v>597</v>
      </c>
      <c r="N33" s="407" t="s">
        <v>81</v>
      </c>
      <c r="O33" s="84"/>
    </row>
    <row r="34" spans="2:15" ht="15.75" thickBot="1" x14ac:dyDescent="0.3">
      <c r="B34" s="83"/>
      <c r="C34" s="52"/>
      <c r="D34" s="52"/>
      <c r="E34" s="52"/>
      <c r="F34" s="52"/>
      <c r="K34" s="52"/>
      <c r="L34" s="58"/>
      <c r="M34" s="122" t="s">
        <v>600</v>
      </c>
      <c r="N34" s="408" t="s">
        <v>81</v>
      </c>
      <c r="O34" s="84"/>
    </row>
    <row r="35" spans="2:15" ht="15.75" thickBot="1" x14ac:dyDescent="0.3">
      <c r="B35" s="83"/>
      <c r="C35" s="58"/>
      <c r="D35" s="60" t="s">
        <v>283</v>
      </c>
      <c r="E35" s="92" t="s">
        <v>285</v>
      </c>
      <c r="K35" s="52"/>
      <c r="L35" s="58"/>
      <c r="M35" s="122" t="s">
        <v>601</v>
      </c>
      <c r="N35" s="409" t="s">
        <v>81</v>
      </c>
      <c r="O35" s="84"/>
    </row>
    <row r="36" spans="2:15" ht="15.75" thickBot="1" x14ac:dyDescent="0.3">
      <c r="B36" s="83"/>
      <c r="C36" s="52"/>
      <c r="D36" s="52"/>
      <c r="E36" s="52"/>
      <c r="K36" s="52"/>
      <c r="N36" s="133"/>
      <c r="O36" s="84"/>
    </row>
    <row r="37" spans="2:15" ht="15.75" thickBot="1" x14ac:dyDescent="0.3">
      <c r="B37" s="83"/>
      <c r="C37" s="58"/>
      <c r="D37" s="122" t="s">
        <v>2253</v>
      </c>
      <c r="E37" s="92" t="s">
        <v>74</v>
      </c>
      <c r="L37" s="58"/>
      <c r="M37" s="213" t="s">
        <v>432</v>
      </c>
      <c r="N37" s="411" t="s">
        <v>81</v>
      </c>
      <c r="O37" s="84"/>
    </row>
    <row r="38" spans="2:15" ht="15.75" thickBot="1" x14ac:dyDescent="0.3">
      <c r="B38" s="83"/>
      <c r="I38" s="140"/>
      <c r="L38" s="58"/>
      <c r="M38" s="213" t="s">
        <v>433</v>
      </c>
      <c r="N38" s="410" t="s">
        <v>81</v>
      </c>
      <c r="O38" s="84"/>
    </row>
    <row r="39" spans="2:15" ht="15.75" thickBot="1" x14ac:dyDescent="0.3">
      <c r="B39" s="83"/>
      <c r="C39" s="284"/>
      <c r="D39" s="60" t="s">
        <v>2272</v>
      </c>
      <c r="E39" s="92" t="s">
        <v>2274</v>
      </c>
      <c r="I39" s="98"/>
      <c r="L39" s="52"/>
      <c r="M39" s="383"/>
      <c r="N39" s="383"/>
      <c r="O39" s="84"/>
    </row>
    <row r="40" spans="2:15" ht="15.75" thickBot="1" x14ac:dyDescent="0.3">
      <c r="B40" s="83"/>
      <c r="C40" s="58"/>
      <c r="D40" s="60" t="s">
        <v>2290</v>
      </c>
      <c r="E40" s="92">
        <v>20</v>
      </c>
      <c r="L40" s="58"/>
      <c r="M40" s="213" t="s">
        <v>1051</v>
      </c>
      <c r="N40" s="603" t="s">
        <v>81</v>
      </c>
      <c r="O40" s="84"/>
    </row>
    <row r="41" spans="2:15" ht="15.75" thickBot="1" x14ac:dyDescent="0.3">
      <c r="B41" s="83"/>
      <c r="C41" s="284"/>
      <c r="D41" s="60" t="s">
        <v>429</v>
      </c>
      <c r="E41" s="92">
        <v>-3</v>
      </c>
      <c r="O41" s="84"/>
    </row>
    <row r="42" spans="2:15" ht="15.75" thickBot="1" x14ac:dyDescent="0.3">
      <c r="B42" s="83"/>
      <c r="C42" s="58"/>
      <c r="D42" s="60" t="s">
        <v>431</v>
      </c>
      <c r="E42" s="92" t="s">
        <v>74</v>
      </c>
      <c r="L42" s="58"/>
      <c r="M42" s="213" t="s">
        <v>2667</v>
      </c>
      <c r="N42" s="617" t="s">
        <v>81</v>
      </c>
      <c r="O42" s="84"/>
    </row>
    <row r="43" spans="2:15" ht="15.75" thickBot="1" x14ac:dyDescent="0.3">
      <c r="B43" s="83"/>
      <c r="C43" s="58"/>
      <c r="D43" s="122" t="s">
        <v>430</v>
      </c>
      <c r="E43" s="92">
        <v>20</v>
      </c>
      <c r="I43" s="98"/>
      <c r="O43" s="84"/>
    </row>
    <row r="44" spans="2:15" x14ac:dyDescent="0.25">
      <c r="B44" s="83"/>
      <c r="O44" s="84"/>
    </row>
    <row r="45" spans="2:15" x14ac:dyDescent="0.25">
      <c r="B45" s="83"/>
      <c r="I45" s="98"/>
      <c r="O45" s="84"/>
    </row>
    <row r="46" spans="2:15" x14ac:dyDescent="0.25">
      <c r="B46" s="83"/>
      <c r="C46" s="290" t="s">
        <v>608</v>
      </c>
      <c r="F46" s="52"/>
      <c r="I46" s="98"/>
      <c r="K46" s="52"/>
      <c r="L46" s="52"/>
      <c r="M46" s="52"/>
      <c r="N46" s="334" t="s">
        <v>612</v>
      </c>
      <c r="O46" s="84"/>
    </row>
    <row r="47" spans="2:15" ht="15.75" thickBot="1" x14ac:dyDescent="0.3">
      <c r="B47" s="83"/>
      <c r="I47" s="98"/>
      <c r="O47" s="84"/>
    </row>
    <row r="48" spans="2:15" ht="15.75" thickBot="1" x14ac:dyDescent="0.3">
      <c r="B48" s="83"/>
      <c r="C48" s="58"/>
      <c r="D48" s="108" t="s">
        <v>207</v>
      </c>
      <c r="E48" s="109" t="s">
        <v>201</v>
      </c>
      <c r="F48" s="52" t="s">
        <v>209</v>
      </c>
      <c r="I48" s="98"/>
      <c r="J48" s="412" t="s">
        <v>748</v>
      </c>
      <c r="K48" s="325"/>
      <c r="L48" s="60"/>
      <c r="M48" s="60" t="s">
        <v>3008</v>
      </c>
      <c r="N48" s="92" t="s">
        <v>74</v>
      </c>
      <c r="O48" s="84"/>
    </row>
    <row r="49" spans="2:15" ht="15.75" thickBot="1" x14ac:dyDescent="0.3">
      <c r="B49" s="83"/>
      <c r="G49" s="52"/>
      <c r="I49" s="98"/>
      <c r="O49" s="84"/>
    </row>
    <row r="50" spans="2:15" ht="15.75" thickBot="1" x14ac:dyDescent="0.3">
      <c r="B50" s="83"/>
      <c r="C50" s="58"/>
      <c r="D50" s="60" t="s">
        <v>610</v>
      </c>
      <c r="E50" s="109" t="s">
        <v>528</v>
      </c>
      <c r="I50" s="98"/>
      <c r="J50" s="412" t="s">
        <v>662</v>
      </c>
      <c r="K50" s="325"/>
      <c r="L50" s="60"/>
      <c r="M50" s="60" t="s">
        <v>3009</v>
      </c>
      <c r="N50" s="92" t="s">
        <v>664</v>
      </c>
      <c r="O50" s="84"/>
    </row>
    <row r="51" spans="2:15" ht="15.75" thickBot="1" x14ac:dyDescent="0.3">
      <c r="B51" s="83"/>
      <c r="I51" s="98"/>
      <c r="J51" s="412" t="s">
        <v>662</v>
      </c>
      <c r="K51" s="325"/>
      <c r="L51" s="60"/>
      <c r="M51" s="60" t="s">
        <v>3010</v>
      </c>
      <c r="N51" s="92" t="s">
        <v>664</v>
      </c>
      <c r="O51" s="84"/>
    </row>
    <row r="52" spans="2:15" ht="15.75" thickBot="1" x14ac:dyDescent="0.3">
      <c r="B52" s="83"/>
      <c r="C52" s="58"/>
      <c r="D52" s="60" t="s">
        <v>2609</v>
      </c>
      <c r="E52" s="109" t="s">
        <v>904</v>
      </c>
      <c r="I52" s="98"/>
      <c r="O52" s="84"/>
    </row>
    <row r="53" spans="2:15" ht="15.75" thickBot="1" x14ac:dyDescent="0.3">
      <c r="B53" s="83"/>
      <c r="C53" s="290"/>
      <c r="J53" s="184" t="s">
        <v>662</v>
      </c>
      <c r="K53" s="325"/>
      <c r="L53" s="60"/>
      <c r="M53" s="60" t="s">
        <v>3011</v>
      </c>
      <c r="N53" s="92" t="s">
        <v>664</v>
      </c>
      <c r="O53" s="84"/>
    </row>
    <row r="54" spans="2:15" ht="15.75" thickBot="1" x14ac:dyDescent="0.3">
      <c r="B54" s="83"/>
      <c r="C54" s="58"/>
      <c r="D54" s="60" t="s">
        <v>1060</v>
      </c>
      <c r="E54" s="109" t="s">
        <v>201</v>
      </c>
      <c r="O54" s="84"/>
    </row>
    <row r="55" spans="2:15" ht="15.75" thickBot="1" x14ac:dyDescent="0.3">
      <c r="B55" s="83"/>
      <c r="F55" s="52"/>
      <c r="J55" s="184" t="s">
        <v>662</v>
      </c>
      <c r="K55" s="325"/>
      <c r="L55" s="60"/>
      <c r="M55" s="60" t="s">
        <v>3012</v>
      </c>
      <c r="N55" s="92" t="s">
        <v>664</v>
      </c>
      <c r="O55" s="84"/>
    </row>
    <row r="56" spans="2:15" ht="15.75" thickBot="1" x14ac:dyDescent="0.3">
      <c r="B56" s="83"/>
      <c r="J56" s="184" t="s">
        <v>665</v>
      </c>
      <c r="K56" s="325"/>
      <c r="L56" s="60"/>
      <c r="M56" s="60" t="s">
        <v>3013</v>
      </c>
      <c r="N56" s="92" t="s">
        <v>664</v>
      </c>
      <c r="O56" s="84"/>
    </row>
    <row r="57" spans="2:15" ht="15.75" thickBot="1" x14ac:dyDescent="0.3">
      <c r="B57" s="83"/>
      <c r="C57" s="290" t="s">
        <v>609</v>
      </c>
      <c r="F57" s="52"/>
      <c r="G57" s="140"/>
      <c r="H57" s="52"/>
      <c r="O57" s="84"/>
    </row>
    <row r="58" spans="2:15" ht="15.75" thickBot="1" x14ac:dyDescent="0.3">
      <c r="B58" s="83"/>
      <c r="C58" s="52"/>
      <c r="D58" s="52"/>
      <c r="E58" s="52"/>
      <c r="F58" s="52"/>
      <c r="G58" s="140"/>
      <c r="H58" s="52"/>
      <c r="J58" s="412" t="s">
        <v>662</v>
      </c>
      <c r="K58" s="325"/>
      <c r="L58" s="60"/>
      <c r="M58" s="60" t="s">
        <v>3014</v>
      </c>
      <c r="N58" s="92" t="s">
        <v>664</v>
      </c>
      <c r="O58" s="84"/>
    </row>
    <row r="59" spans="2:15" ht="15.75" thickBot="1" x14ac:dyDescent="0.3">
      <c r="B59" s="83"/>
      <c r="C59" s="58"/>
      <c r="D59" s="60" t="s">
        <v>1058</v>
      </c>
      <c r="E59" s="109" t="s">
        <v>201</v>
      </c>
      <c r="F59" s="52"/>
      <c r="G59" s="140"/>
      <c r="H59" s="52"/>
      <c r="J59" s="412" t="s">
        <v>662</v>
      </c>
      <c r="K59" s="325"/>
      <c r="L59" s="60"/>
      <c r="M59" s="60" t="s">
        <v>3015</v>
      </c>
      <c r="N59" s="92" t="s">
        <v>664</v>
      </c>
      <c r="O59" s="84"/>
    </row>
    <row r="60" spans="2:15" x14ac:dyDescent="0.25">
      <c r="B60" s="83"/>
      <c r="F60" s="52"/>
      <c r="G60" s="140"/>
      <c r="H60" s="52"/>
      <c r="O60" s="84"/>
    </row>
    <row r="61" spans="2:15" x14ac:dyDescent="0.25">
      <c r="B61" s="83"/>
      <c r="C61" s="291" t="s">
        <v>622</v>
      </c>
      <c r="F61" s="52"/>
      <c r="G61" s="140"/>
      <c r="H61" s="52"/>
      <c r="O61" s="84"/>
    </row>
    <row r="62" spans="2:15" x14ac:dyDescent="0.25">
      <c r="B62" s="83"/>
      <c r="C62" s="184" t="s">
        <v>617</v>
      </c>
      <c r="D62" s="187" t="s">
        <v>632</v>
      </c>
      <c r="E62" s="187" t="s">
        <v>633</v>
      </c>
      <c r="F62" s="187" t="s">
        <v>616</v>
      </c>
      <c r="G62" s="146" t="s">
        <v>19</v>
      </c>
      <c r="H62" s="52"/>
      <c r="O62" s="84"/>
    </row>
    <row r="63" spans="2:15" x14ac:dyDescent="0.25">
      <c r="B63" s="83"/>
      <c r="C63" s="184"/>
      <c r="D63" s="187"/>
      <c r="E63" s="187"/>
      <c r="F63" s="187"/>
      <c r="G63" s="146"/>
      <c r="H63" s="52"/>
      <c r="O63" s="84"/>
    </row>
    <row r="64" spans="2:15" x14ac:dyDescent="0.25">
      <c r="B64" s="83"/>
      <c r="C64" s="293" t="s">
        <v>6</v>
      </c>
      <c r="D64" s="25" t="s">
        <v>386</v>
      </c>
      <c r="E64" s="25" t="s">
        <v>618</v>
      </c>
      <c r="F64" s="292" t="s">
        <v>74</v>
      </c>
      <c r="G64" s="292" t="s">
        <v>75</v>
      </c>
      <c r="H64" s="52"/>
      <c r="O64" s="84"/>
    </row>
    <row r="65" spans="2:15" x14ac:dyDescent="0.25">
      <c r="B65" s="83"/>
      <c r="C65" s="98"/>
      <c r="O65" s="84"/>
    </row>
    <row r="66" spans="2:15" x14ac:dyDescent="0.25">
      <c r="B66" s="83"/>
      <c r="C66" s="293" t="s">
        <v>623</v>
      </c>
      <c r="D66" s="25" t="s">
        <v>500</v>
      </c>
      <c r="E66" s="25" t="s">
        <v>618</v>
      </c>
      <c r="F66" s="292" t="s">
        <v>74</v>
      </c>
      <c r="G66" s="292" t="s">
        <v>75</v>
      </c>
      <c r="O66" s="84"/>
    </row>
    <row r="67" spans="2:15" x14ac:dyDescent="0.25">
      <c r="B67" s="83"/>
      <c r="C67" s="98"/>
      <c r="O67" s="84"/>
    </row>
    <row r="68" spans="2:15" x14ac:dyDescent="0.25">
      <c r="B68" s="83"/>
      <c r="C68" s="293" t="s">
        <v>79</v>
      </c>
      <c r="D68" s="25" t="s">
        <v>613</v>
      </c>
      <c r="E68" s="25" t="s">
        <v>618</v>
      </c>
      <c r="F68" s="292" t="s">
        <v>74</v>
      </c>
      <c r="G68" s="292" t="s">
        <v>74</v>
      </c>
      <c r="O68" s="84"/>
    </row>
    <row r="69" spans="2:15" x14ac:dyDescent="0.25">
      <c r="B69" s="83"/>
      <c r="D69" s="1"/>
      <c r="E69" s="1"/>
      <c r="F69" s="1"/>
      <c r="G69" s="1"/>
      <c r="O69" s="84"/>
    </row>
    <row r="70" spans="2:15" x14ac:dyDescent="0.25">
      <c r="B70" s="83"/>
      <c r="C70" s="184" t="s">
        <v>630</v>
      </c>
      <c r="D70" s="187" t="s">
        <v>632</v>
      </c>
      <c r="E70" s="187" t="s">
        <v>633</v>
      </c>
      <c r="F70" s="187" t="s">
        <v>616</v>
      </c>
      <c r="G70" s="146" t="s">
        <v>19</v>
      </c>
      <c r="L70" s="291" t="s">
        <v>627</v>
      </c>
      <c r="O70" s="84"/>
    </row>
    <row r="71" spans="2:15" x14ac:dyDescent="0.25">
      <c r="B71" s="83"/>
      <c r="C71" s="184"/>
      <c r="D71" s="187"/>
      <c r="E71" s="187"/>
      <c r="F71" s="187"/>
      <c r="G71" s="146"/>
      <c r="K71" s="184" t="s">
        <v>628</v>
      </c>
      <c r="L71" t="s">
        <v>629</v>
      </c>
      <c r="O71" s="84"/>
    </row>
    <row r="72" spans="2:15" x14ac:dyDescent="0.25">
      <c r="B72" s="83"/>
      <c r="C72" s="293" t="s">
        <v>624</v>
      </c>
      <c r="D72" s="25" t="s">
        <v>501</v>
      </c>
      <c r="E72" s="25" t="s">
        <v>614</v>
      </c>
      <c r="F72" s="292" t="s">
        <v>74</v>
      </c>
      <c r="G72" s="292" t="s">
        <v>74</v>
      </c>
      <c r="K72" s="184" t="s">
        <v>619</v>
      </c>
      <c r="L72" t="s">
        <v>620</v>
      </c>
      <c r="O72" s="84"/>
    </row>
    <row r="73" spans="2:15" x14ac:dyDescent="0.25">
      <c r="B73" s="83"/>
      <c r="O73" s="84"/>
    </row>
    <row r="74" spans="2:15" x14ac:dyDescent="0.25">
      <c r="B74" s="83"/>
      <c r="C74" s="293" t="s">
        <v>82</v>
      </c>
      <c r="D74" s="25" t="s">
        <v>501</v>
      </c>
      <c r="E74" s="25" t="s">
        <v>615</v>
      </c>
      <c r="F74" s="292" t="s">
        <v>74</v>
      </c>
      <c r="G74" s="292" t="s">
        <v>74</v>
      </c>
      <c r="K74" s="184" t="s">
        <v>635</v>
      </c>
      <c r="L74" t="s">
        <v>634</v>
      </c>
      <c r="O74" s="84"/>
    </row>
    <row r="75" spans="2:15" x14ac:dyDescent="0.25">
      <c r="B75" s="83"/>
      <c r="L75" t="s">
        <v>636</v>
      </c>
      <c r="O75" s="84"/>
    </row>
    <row r="76" spans="2:15" x14ac:dyDescent="0.25">
      <c r="B76" s="83"/>
      <c r="C76" s="293" t="s">
        <v>621</v>
      </c>
      <c r="D76" s="25" t="s">
        <v>501</v>
      </c>
      <c r="E76" s="25" t="s">
        <v>618</v>
      </c>
      <c r="F76" s="292" t="s">
        <v>74</v>
      </c>
      <c r="G76" s="292" t="s">
        <v>74</v>
      </c>
      <c r="L76" t="s">
        <v>637</v>
      </c>
      <c r="O76" s="84"/>
    </row>
    <row r="77" spans="2:15" x14ac:dyDescent="0.25">
      <c r="B77" s="83"/>
      <c r="D77" s="1"/>
      <c r="E77" s="1"/>
      <c r="F77" s="1"/>
      <c r="G77" s="1"/>
      <c r="O77" s="84"/>
    </row>
    <row r="78" spans="2:15" x14ac:dyDescent="0.25">
      <c r="B78" s="83"/>
      <c r="C78" s="184" t="s">
        <v>631</v>
      </c>
      <c r="D78" s="187" t="s">
        <v>632</v>
      </c>
      <c r="E78" s="187" t="s">
        <v>633</v>
      </c>
      <c r="F78" s="187" t="s">
        <v>616</v>
      </c>
      <c r="G78" s="146" t="s">
        <v>19</v>
      </c>
      <c r="M78" s="52"/>
      <c r="N78" s="52"/>
      <c r="O78" s="84"/>
    </row>
    <row r="79" spans="2:15" x14ac:dyDescent="0.25">
      <c r="B79" s="83"/>
      <c r="C79" s="184"/>
      <c r="D79" s="187"/>
      <c r="E79" s="187"/>
      <c r="F79" s="187"/>
      <c r="G79" s="146"/>
      <c r="M79" s="52"/>
      <c r="N79" s="52"/>
      <c r="O79" s="84"/>
    </row>
    <row r="80" spans="2:15" x14ac:dyDescent="0.25">
      <c r="B80" s="83"/>
      <c r="C80" s="293" t="s">
        <v>625</v>
      </c>
      <c r="D80" s="25" t="s">
        <v>502</v>
      </c>
      <c r="E80" s="25" t="s">
        <v>618</v>
      </c>
      <c r="F80" s="292" t="s">
        <v>74</v>
      </c>
      <c r="G80" s="292" t="s">
        <v>75</v>
      </c>
      <c r="M80" s="52"/>
      <c r="N80" s="52"/>
      <c r="O80" s="84"/>
    </row>
    <row r="81" spans="2:15" x14ac:dyDescent="0.25">
      <c r="B81" s="83"/>
      <c r="M81" s="52"/>
      <c r="N81" s="52"/>
      <c r="O81" s="84"/>
    </row>
    <row r="82" spans="2:15" x14ac:dyDescent="0.25">
      <c r="B82" s="83"/>
      <c r="C82" s="293" t="s">
        <v>85</v>
      </c>
      <c r="D82" s="25" t="s">
        <v>38</v>
      </c>
      <c r="E82" s="25">
        <v>2</v>
      </c>
      <c r="F82" s="292" t="s">
        <v>74</v>
      </c>
      <c r="G82" s="292" t="s">
        <v>75</v>
      </c>
      <c r="M82" s="52"/>
      <c r="N82" s="52"/>
      <c r="O82" s="84"/>
    </row>
    <row r="83" spans="2:15" x14ac:dyDescent="0.25">
      <c r="B83" s="83"/>
      <c r="M83" s="52"/>
      <c r="N83" s="52"/>
      <c r="O83" s="84"/>
    </row>
    <row r="84" spans="2:15" x14ac:dyDescent="0.25">
      <c r="B84" s="83"/>
      <c r="C84" s="293" t="s">
        <v>626</v>
      </c>
      <c r="D84" s="25" t="s">
        <v>501</v>
      </c>
      <c r="E84" s="25" t="s">
        <v>618</v>
      </c>
      <c r="F84" s="292" t="s">
        <v>74</v>
      </c>
      <c r="G84" s="292" t="s">
        <v>74</v>
      </c>
      <c r="M84" s="52"/>
      <c r="N84" s="52"/>
      <c r="O84" s="84"/>
    </row>
    <row r="85" spans="2:15" x14ac:dyDescent="0.25">
      <c r="B85" s="83"/>
      <c r="M85" s="52"/>
      <c r="N85" s="52"/>
      <c r="O85" s="84"/>
    </row>
    <row r="86" spans="2:15" x14ac:dyDescent="0.25">
      <c r="B86" s="83"/>
      <c r="C86" s="293" t="s">
        <v>1252</v>
      </c>
      <c r="D86" s="25" t="s">
        <v>1253</v>
      </c>
      <c r="E86" s="25" t="s">
        <v>618</v>
      </c>
      <c r="F86" s="292" t="s">
        <v>74</v>
      </c>
      <c r="G86" s="292" t="s">
        <v>75</v>
      </c>
      <c r="M86" s="52"/>
      <c r="N86" s="52"/>
      <c r="O86" s="84"/>
    </row>
    <row r="87" spans="2:15" x14ac:dyDescent="0.25">
      <c r="B87" s="83"/>
      <c r="M87" s="52"/>
      <c r="N87" s="52"/>
      <c r="O87" s="84"/>
    </row>
    <row r="88" spans="2:15" x14ac:dyDescent="0.25">
      <c r="B88" s="83"/>
      <c r="M88" s="52"/>
      <c r="N88" s="52"/>
      <c r="O88" s="84"/>
    </row>
    <row r="89" spans="2:15" x14ac:dyDescent="0.25">
      <c r="B89" s="83"/>
      <c r="C89" s="290" t="s">
        <v>213</v>
      </c>
      <c r="D89" s="52"/>
      <c r="E89" s="52"/>
      <c r="M89" s="52"/>
      <c r="N89" s="52"/>
      <c r="O89" s="84"/>
    </row>
    <row r="90" spans="2:15" ht="15.75" thickBot="1" x14ac:dyDescent="0.3">
      <c r="B90" s="83"/>
      <c r="C90" s="52"/>
      <c r="D90" s="52"/>
      <c r="E90" s="52"/>
      <c r="M90" s="52"/>
      <c r="N90" s="52"/>
      <c r="O90" s="84"/>
    </row>
    <row r="91" spans="2:15" ht="15.75" thickBot="1" x14ac:dyDescent="0.3">
      <c r="B91" s="83"/>
      <c r="C91" s="58"/>
      <c r="D91" s="60" t="s">
        <v>272</v>
      </c>
      <c r="E91" s="109">
        <v>5000</v>
      </c>
      <c r="M91" s="52"/>
      <c r="N91" s="52"/>
      <c r="O91" s="84"/>
    </row>
    <row r="92" spans="2:15" x14ac:dyDescent="0.25">
      <c r="B92" s="83"/>
      <c r="D92" s="52"/>
      <c r="E92" s="111"/>
      <c r="F92" s="52"/>
      <c r="J92" s="290" t="s">
        <v>2478</v>
      </c>
      <c r="O92" s="84"/>
    </row>
    <row r="93" spans="2:15" ht="15.75" thickBot="1" x14ac:dyDescent="0.3">
      <c r="B93" s="83"/>
      <c r="C93" s="52"/>
      <c r="D93" s="52"/>
      <c r="E93" s="111"/>
      <c r="F93" s="52"/>
      <c r="I93" s="98"/>
      <c r="O93" s="84"/>
    </row>
    <row r="94" spans="2:15" ht="15.75" thickBot="1" x14ac:dyDescent="0.3">
      <c r="B94" s="83"/>
      <c r="C94" s="290" t="s">
        <v>611</v>
      </c>
      <c r="D94" s="52"/>
      <c r="E94" s="111"/>
      <c r="F94" s="52"/>
      <c r="I94" s="98"/>
      <c r="J94" s="364" t="s">
        <v>70</v>
      </c>
      <c r="K94" s="364" t="s">
        <v>2504</v>
      </c>
      <c r="M94" s="364" t="s">
        <v>70</v>
      </c>
      <c r="N94" s="364" t="s">
        <v>2504</v>
      </c>
      <c r="O94" s="84"/>
    </row>
    <row r="95" spans="2:15" ht="15.75" thickBot="1" x14ac:dyDescent="0.3">
      <c r="B95" s="83"/>
      <c r="C95" s="52"/>
      <c r="D95" s="52"/>
      <c r="E95" s="52"/>
      <c r="F95" s="52"/>
      <c r="I95" s="98"/>
      <c r="J95" s="643" t="s">
        <v>2479</v>
      </c>
      <c r="K95" s="642" t="s">
        <v>75</v>
      </c>
      <c r="M95" s="646" t="s">
        <v>2303</v>
      </c>
      <c r="N95" s="642" t="s">
        <v>74</v>
      </c>
      <c r="O95" s="84"/>
    </row>
    <row r="96" spans="2:15" ht="15.75" thickBot="1" x14ac:dyDescent="0.3">
      <c r="B96" s="83"/>
      <c r="C96" s="58"/>
      <c r="D96" s="60" t="s">
        <v>342</v>
      </c>
      <c r="E96" s="92">
        <v>5000</v>
      </c>
      <c r="F96" s="53"/>
      <c r="G96" s="140"/>
      <c r="H96" s="52"/>
      <c r="I96" s="198"/>
      <c r="J96" s="644" t="s">
        <v>2477</v>
      </c>
      <c r="K96" s="640" t="s">
        <v>75</v>
      </c>
      <c r="M96" s="644" t="s">
        <v>2506</v>
      </c>
      <c r="N96" s="640" t="s">
        <v>74</v>
      </c>
      <c r="O96" s="84"/>
    </row>
    <row r="97" spans="2:15" ht="15.75" thickBot="1" x14ac:dyDescent="0.3">
      <c r="B97" s="83"/>
      <c r="C97" s="58"/>
      <c r="D97" s="60" t="s">
        <v>291</v>
      </c>
      <c r="E97" s="92">
        <v>0</v>
      </c>
      <c r="F97" s="53"/>
      <c r="G97" s="140"/>
      <c r="H97" s="52"/>
      <c r="I97" s="52"/>
      <c r="J97" s="644" t="s">
        <v>2485</v>
      </c>
      <c r="K97" s="640" t="s">
        <v>75</v>
      </c>
      <c r="M97" s="644" t="s">
        <v>2508</v>
      </c>
      <c r="N97" s="640" t="s">
        <v>74</v>
      </c>
      <c r="O97" s="84"/>
    </row>
    <row r="98" spans="2:15" ht="15.75" thickBot="1" x14ac:dyDescent="0.3">
      <c r="B98" s="83"/>
      <c r="C98" s="58"/>
      <c r="D98" s="122" t="s">
        <v>320</v>
      </c>
      <c r="E98" s="92">
        <v>4</v>
      </c>
      <c r="F98" s="53"/>
      <c r="G98" s="140"/>
      <c r="H98" s="52"/>
      <c r="I98" s="52"/>
      <c r="J98" s="644" t="s">
        <v>211</v>
      </c>
      <c r="K98" s="640" t="s">
        <v>74</v>
      </c>
      <c r="M98" s="644" t="s">
        <v>254</v>
      </c>
      <c r="N98" s="640" t="s">
        <v>74</v>
      </c>
      <c r="O98" s="84"/>
    </row>
    <row r="99" spans="2:15" x14ac:dyDescent="0.25">
      <c r="B99" s="83"/>
      <c r="C99" s="52"/>
      <c r="D99" s="52"/>
      <c r="E99" s="52"/>
      <c r="F99" s="52"/>
      <c r="G99" s="140"/>
      <c r="H99" s="52"/>
      <c r="I99" s="98"/>
      <c r="J99" s="644" t="s">
        <v>2488</v>
      </c>
      <c r="K99" s="640" t="s">
        <v>74</v>
      </c>
      <c r="M99" s="644" t="s">
        <v>19</v>
      </c>
      <c r="N99" s="640" t="s">
        <v>74</v>
      </c>
      <c r="O99" s="84"/>
    </row>
    <row r="100" spans="2:15" x14ac:dyDescent="0.25">
      <c r="B100" s="83"/>
      <c r="C100" s="455" t="s">
        <v>891</v>
      </c>
      <c r="D100" s="52"/>
      <c r="E100" s="52"/>
      <c r="F100" s="52"/>
      <c r="G100" s="198"/>
      <c r="H100" s="52"/>
      <c r="I100" s="98"/>
      <c r="J100" s="644" t="s">
        <v>2490</v>
      </c>
      <c r="K100" s="640" t="s">
        <v>74</v>
      </c>
      <c r="M100" s="644" t="s">
        <v>2512</v>
      </c>
      <c r="N100" s="640" t="s">
        <v>74</v>
      </c>
      <c r="O100" s="84"/>
    </row>
    <row r="101" spans="2:15" ht="15.75" thickBot="1" x14ac:dyDescent="0.3">
      <c r="B101" s="83"/>
      <c r="C101" s="52"/>
      <c r="F101" s="52"/>
      <c r="G101" s="52"/>
      <c r="H101" s="52"/>
      <c r="I101" s="98"/>
      <c r="J101" s="644" t="s">
        <v>2492</v>
      </c>
      <c r="K101" s="640" t="s">
        <v>74</v>
      </c>
      <c r="M101" s="644" t="s">
        <v>477</v>
      </c>
      <c r="N101" s="640" t="s">
        <v>74</v>
      </c>
      <c r="O101" s="84"/>
    </row>
    <row r="102" spans="2:15" ht="15.75" thickBot="1" x14ac:dyDescent="0.3">
      <c r="B102" s="83"/>
      <c r="C102" s="58"/>
      <c r="D102" s="122" t="s">
        <v>894</v>
      </c>
      <c r="E102" s="458">
        <v>16</v>
      </c>
      <c r="F102" s="52"/>
      <c r="H102" s="52"/>
      <c r="J102" s="644" t="s">
        <v>2494</v>
      </c>
      <c r="K102" s="640" t="s">
        <v>74</v>
      </c>
      <c r="M102" s="644" t="s">
        <v>1778</v>
      </c>
      <c r="N102" s="640" t="s">
        <v>74</v>
      </c>
      <c r="O102" s="84"/>
    </row>
    <row r="103" spans="2:15" ht="15.75" thickBot="1" x14ac:dyDescent="0.3">
      <c r="B103" s="83"/>
      <c r="C103" s="58"/>
      <c r="D103" s="122" t="s">
        <v>895</v>
      </c>
      <c r="E103" s="92">
        <v>2</v>
      </c>
      <c r="F103" s="52"/>
      <c r="G103" s="140"/>
      <c r="H103" s="52"/>
      <c r="I103" s="98"/>
      <c r="J103" s="644" t="s">
        <v>2496</v>
      </c>
      <c r="K103" s="640" t="s">
        <v>74</v>
      </c>
      <c r="M103" s="644" t="s">
        <v>47</v>
      </c>
      <c r="N103" s="640" t="s">
        <v>74</v>
      </c>
      <c r="O103" s="84"/>
    </row>
    <row r="104" spans="2:15" ht="15.75" thickBot="1" x14ac:dyDescent="0.3">
      <c r="B104" s="83"/>
      <c r="C104" s="58"/>
      <c r="D104" s="122" t="s">
        <v>896</v>
      </c>
      <c r="E104" s="92">
        <v>44100</v>
      </c>
      <c r="F104" s="52"/>
      <c r="G104" s="140"/>
      <c r="H104" s="52"/>
      <c r="J104" s="644" t="s">
        <v>2498</v>
      </c>
      <c r="K104" s="640" t="s">
        <v>74</v>
      </c>
      <c r="M104" s="647" t="s">
        <v>243</v>
      </c>
      <c r="N104" s="640" t="s">
        <v>74</v>
      </c>
      <c r="O104" s="84"/>
    </row>
    <row r="105" spans="2:15" ht="15.75" thickBot="1" x14ac:dyDescent="0.3">
      <c r="B105" s="83"/>
      <c r="C105" s="58"/>
      <c r="D105" s="122" t="s">
        <v>901</v>
      </c>
      <c r="E105" s="92" t="s">
        <v>75</v>
      </c>
      <c r="F105" s="52"/>
      <c r="G105" s="140"/>
      <c r="H105" s="52"/>
      <c r="J105" s="644" t="s">
        <v>2500</v>
      </c>
      <c r="K105" s="640" t="s">
        <v>74</v>
      </c>
      <c r="M105" s="644" t="s">
        <v>2518</v>
      </c>
      <c r="N105" s="640" t="s">
        <v>74</v>
      </c>
      <c r="O105" s="84"/>
    </row>
    <row r="106" spans="2:15" ht="15.75" thickBot="1" x14ac:dyDescent="0.3">
      <c r="B106" s="83"/>
      <c r="C106" s="237"/>
      <c r="D106" s="264" t="s">
        <v>902</v>
      </c>
      <c r="E106" s="333" t="s">
        <v>905</v>
      </c>
      <c r="F106" s="52"/>
      <c r="J106" s="645" t="s">
        <v>2502</v>
      </c>
      <c r="K106" s="641" t="s">
        <v>74</v>
      </c>
      <c r="M106" s="648" t="s">
        <v>2480</v>
      </c>
      <c r="N106" s="641" t="s">
        <v>74</v>
      </c>
      <c r="O106" s="84"/>
    </row>
    <row r="107" spans="2:15" ht="15.75" thickBot="1" x14ac:dyDescent="0.3">
      <c r="B107" s="83"/>
      <c r="C107" s="202" t="s">
        <v>906</v>
      </c>
      <c r="D107" s="362" t="s">
        <v>668</v>
      </c>
      <c r="E107" s="92"/>
      <c r="F107" s="52"/>
      <c r="G107" s="140"/>
      <c r="H107" s="52"/>
      <c r="I107" s="98"/>
      <c r="O107" s="84"/>
    </row>
    <row r="108" spans="2:15" ht="15.75" thickBot="1" x14ac:dyDescent="0.3">
      <c r="B108" s="83"/>
      <c r="C108" s="58"/>
      <c r="D108" s="122" t="s">
        <v>947</v>
      </c>
      <c r="E108" s="92"/>
      <c r="F108" s="52"/>
      <c r="G108" s="140"/>
      <c r="I108" s="98"/>
      <c r="O108" s="84"/>
    </row>
    <row r="109" spans="2:15" ht="15.75" thickBot="1" x14ac:dyDescent="0.3">
      <c r="B109" s="83"/>
      <c r="C109" s="52"/>
      <c r="D109" s="52"/>
      <c r="E109" s="52"/>
      <c r="F109" s="52"/>
      <c r="G109" s="140"/>
      <c r="I109" s="98"/>
      <c r="J109" s="363" t="s">
        <v>2523</v>
      </c>
      <c r="K109" s="92" t="s">
        <v>74</v>
      </c>
      <c r="M109" t="s">
        <v>2481</v>
      </c>
      <c r="O109" s="84"/>
    </row>
    <row r="110" spans="2:15" ht="15.75" thickBot="1" x14ac:dyDescent="0.3">
      <c r="B110" s="83"/>
      <c r="C110" s="58"/>
      <c r="D110" s="122" t="s">
        <v>948</v>
      </c>
      <c r="E110" s="380" t="s">
        <v>949</v>
      </c>
      <c r="G110" s="140"/>
      <c r="I110" s="98"/>
      <c r="O110" s="84"/>
    </row>
    <row r="111" spans="2:15" x14ac:dyDescent="0.25">
      <c r="B111" s="83"/>
      <c r="G111" s="140"/>
      <c r="H111" s="52"/>
      <c r="O111" s="84"/>
    </row>
    <row r="112" spans="2:15" x14ac:dyDescent="0.25">
      <c r="B112" s="83"/>
      <c r="I112" s="140"/>
      <c r="O112" s="84"/>
    </row>
    <row r="113" spans="2:15" x14ac:dyDescent="0.25">
      <c r="B113" s="83"/>
      <c r="C113" s="290" t="s">
        <v>1160</v>
      </c>
      <c r="I113" s="98"/>
      <c r="J113" s="111"/>
      <c r="K113" s="76"/>
      <c r="M113" s="53"/>
      <c r="O113" s="84"/>
    </row>
    <row r="114" spans="2:15" x14ac:dyDescent="0.25">
      <c r="B114" s="83"/>
      <c r="H114" s="52"/>
      <c r="I114" s="140"/>
      <c r="O114" s="84"/>
    </row>
    <row r="115" spans="2:15" x14ac:dyDescent="0.25">
      <c r="B115" s="83"/>
      <c r="C115" s="321" t="s">
        <v>1161</v>
      </c>
      <c r="H115" s="52"/>
      <c r="I115" s="52"/>
      <c r="J115" s="321" t="s">
        <v>639</v>
      </c>
      <c r="K115" s="52"/>
      <c r="L115" s="52"/>
      <c r="M115" s="52"/>
      <c r="N115" s="52"/>
      <c r="O115" s="84"/>
    </row>
    <row r="116" spans="2:15" ht="15.75" thickBot="1" x14ac:dyDescent="0.3">
      <c r="B116" s="83"/>
      <c r="H116" s="52"/>
      <c r="I116" s="52"/>
      <c r="M116" s="52"/>
      <c r="N116" s="52"/>
      <c r="O116" s="84"/>
    </row>
    <row r="117" spans="2:15" x14ac:dyDescent="0.25">
      <c r="B117" s="83"/>
      <c r="C117" s="102" t="s">
        <v>30</v>
      </c>
      <c r="D117" s="103" t="s">
        <v>47</v>
      </c>
      <c r="E117" s="103" t="s">
        <v>56</v>
      </c>
      <c r="F117" s="103" t="s">
        <v>3</v>
      </c>
      <c r="G117" s="64" t="s">
        <v>293</v>
      </c>
      <c r="H117" s="52"/>
      <c r="I117" s="52"/>
      <c r="J117" s="297" t="s">
        <v>30</v>
      </c>
      <c r="K117" s="298" t="s">
        <v>47</v>
      </c>
      <c r="L117" s="298" t="s">
        <v>56</v>
      </c>
      <c r="M117" s="298" t="s">
        <v>3</v>
      </c>
      <c r="N117" s="299" t="s">
        <v>293</v>
      </c>
      <c r="O117" s="84"/>
    </row>
    <row r="118" spans="2:15" x14ac:dyDescent="0.25">
      <c r="B118" s="83"/>
      <c r="C118" s="65" t="s">
        <v>55</v>
      </c>
      <c r="D118" s="52"/>
      <c r="E118" s="52"/>
      <c r="F118" s="52"/>
      <c r="G118" s="66"/>
      <c r="H118" s="52"/>
      <c r="I118" s="52"/>
      <c r="J118" s="65" t="s">
        <v>55</v>
      </c>
      <c r="K118" s="52"/>
      <c r="L118" s="52"/>
      <c r="M118" s="52"/>
      <c r="N118" s="66"/>
      <c r="O118" s="84"/>
    </row>
    <row r="119" spans="2:15" x14ac:dyDescent="0.25">
      <c r="B119" s="83"/>
      <c r="C119" s="65" t="s">
        <v>31</v>
      </c>
      <c r="D119" s="67" t="s">
        <v>48</v>
      </c>
      <c r="E119" s="53" t="s">
        <v>38</v>
      </c>
      <c r="F119" s="53">
        <v>1</v>
      </c>
      <c r="G119" s="68"/>
      <c r="H119" s="52"/>
      <c r="I119" s="52"/>
      <c r="J119" s="65" t="s">
        <v>640</v>
      </c>
      <c r="K119" s="414" t="s">
        <v>51</v>
      </c>
      <c r="L119" s="53" t="s">
        <v>351</v>
      </c>
      <c r="M119" s="53">
        <v>0</v>
      </c>
      <c r="N119" s="68"/>
      <c r="O119" s="84"/>
    </row>
    <row r="120" spans="2:15" x14ac:dyDescent="0.25">
      <c r="B120" s="83"/>
      <c r="C120" s="65" t="s">
        <v>35</v>
      </c>
      <c r="D120" s="69" t="s">
        <v>49</v>
      </c>
      <c r="E120" s="53" t="s">
        <v>44</v>
      </c>
      <c r="F120" s="53">
        <v>2</v>
      </c>
      <c r="G120" s="68">
        <v>66</v>
      </c>
      <c r="H120" s="52"/>
      <c r="I120" s="52"/>
      <c r="J120" s="65" t="s">
        <v>641</v>
      </c>
      <c r="K120" s="415" t="s">
        <v>48</v>
      </c>
      <c r="L120" s="53" t="s">
        <v>352</v>
      </c>
      <c r="M120" s="53">
        <v>1</v>
      </c>
      <c r="N120" s="68"/>
      <c r="O120" s="84"/>
    </row>
    <row r="121" spans="2:15" x14ac:dyDescent="0.25">
      <c r="B121" s="83"/>
      <c r="C121" s="65" t="s">
        <v>45</v>
      </c>
      <c r="D121" s="70" t="s">
        <v>52</v>
      </c>
      <c r="E121" s="53" t="s">
        <v>46</v>
      </c>
      <c r="F121" s="53">
        <v>0</v>
      </c>
      <c r="G121" s="68"/>
      <c r="I121" s="52"/>
      <c r="J121" s="65" t="s">
        <v>642</v>
      </c>
      <c r="K121" s="416" t="s">
        <v>49</v>
      </c>
      <c r="L121" s="53" t="s">
        <v>655</v>
      </c>
      <c r="M121" s="53">
        <v>2</v>
      </c>
      <c r="N121" s="68"/>
      <c r="O121" s="84"/>
    </row>
    <row r="122" spans="2:15" x14ac:dyDescent="0.25">
      <c r="B122" s="83"/>
      <c r="C122" s="65" t="s">
        <v>155</v>
      </c>
      <c r="D122" s="71" t="s">
        <v>52</v>
      </c>
      <c r="E122" s="53" t="s">
        <v>154</v>
      </c>
      <c r="F122" s="53">
        <v>32</v>
      </c>
      <c r="G122" s="66"/>
      <c r="I122" s="52"/>
      <c r="J122" s="65" t="s">
        <v>643</v>
      </c>
      <c r="K122" s="417" t="s">
        <v>50</v>
      </c>
      <c r="L122" s="53" t="s">
        <v>386</v>
      </c>
      <c r="M122" s="53">
        <v>3</v>
      </c>
      <c r="N122" s="68"/>
      <c r="O122" s="84"/>
    </row>
    <row r="123" spans="2:15" x14ac:dyDescent="0.25">
      <c r="B123" s="83"/>
      <c r="C123" s="65" t="s">
        <v>32</v>
      </c>
      <c r="D123" s="72" t="s">
        <v>49</v>
      </c>
      <c r="E123" s="53" t="s">
        <v>39</v>
      </c>
      <c r="F123" s="53">
        <v>2</v>
      </c>
      <c r="G123" s="66"/>
      <c r="J123" s="115" t="s">
        <v>653</v>
      </c>
      <c r="K123" s="439" t="s">
        <v>656</v>
      </c>
      <c r="L123" s="53" t="s">
        <v>654</v>
      </c>
      <c r="M123" s="111">
        <v>4</v>
      </c>
      <c r="N123" s="68"/>
      <c r="O123" s="84"/>
    </row>
    <row r="124" spans="2:15" x14ac:dyDescent="0.25">
      <c r="B124" s="83"/>
      <c r="C124" s="65" t="s">
        <v>36</v>
      </c>
      <c r="D124" s="328" t="s">
        <v>50</v>
      </c>
      <c r="E124" s="53" t="s">
        <v>40</v>
      </c>
      <c r="F124" s="53">
        <v>3</v>
      </c>
      <c r="G124" s="68">
        <v>67</v>
      </c>
      <c r="H124" s="52"/>
      <c r="J124" s="65" t="s">
        <v>644</v>
      </c>
      <c r="K124" s="418" t="s">
        <v>52</v>
      </c>
      <c r="L124" s="53" t="s">
        <v>1181</v>
      </c>
      <c r="M124" s="53">
        <v>7</v>
      </c>
      <c r="N124" s="68"/>
      <c r="O124" s="84"/>
    </row>
    <row r="125" spans="2:15" x14ac:dyDescent="0.25">
      <c r="B125" s="83"/>
      <c r="C125" s="65" t="s">
        <v>33</v>
      </c>
      <c r="D125" s="74" t="s">
        <v>50</v>
      </c>
      <c r="E125" s="53" t="s">
        <v>42</v>
      </c>
      <c r="F125" s="53">
        <v>3</v>
      </c>
      <c r="G125" s="66"/>
      <c r="H125" s="30"/>
      <c r="J125" s="65" t="s">
        <v>645</v>
      </c>
      <c r="K125" s="419"/>
      <c r="L125" s="111" t="s">
        <v>1182</v>
      </c>
      <c r="M125" s="53">
        <v>5</v>
      </c>
      <c r="N125" s="66"/>
      <c r="O125" s="84"/>
    </row>
    <row r="126" spans="2:15" x14ac:dyDescent="0.25">
      <c r="B126" s="83"/>
      <c r="C126" s="65" t="s">
        <v>34</v>
      </c>
      <c r="D126" s="75" t="s">
        <v>51</v>
      </c>
      <c r="E126" s="53" t="s">
        <v>43</v>
      </c>
      <c r="F126" s="53">
        <v>4</v>
      </c>
      <c r="G126" s="66"/>
      <c r="H126" s="52"/>
      <c r="J126" s="115" t="s">
        <v>646</v>
      </c>
      <c r="K126" s="420"/>
      <c r="L126" s="111" t="s">
        <v>1183</v>
      </c>
      <c r="M126" s="111">
        <v>6</v>
      </c>
      <c r="N126" s="66"/>
      <c r="O126" s="84"/>
    </row>
    <row r="127" spans="2:15" x14ac:dyDescent="0.25">
      <c r="B127" s="83"/>
      <c r="C127" s="65" t="s">
        <v>37</v>
      </c>
      <c r="D127" s="99" t="s">
        <v>51</v>
      </c>
      <c r="E127" s="53" t="s">
        <v>41</v>
      </c>
      <c r="F127" s="53">
        <v>4</v>
      </c>
      <c r="G127" s="68">
        <v>68</v>
      </c>
      <c r="H127" s="52"/>
      <c r="J127" s="65" t="s">
        <v>657</v>
      </c>
      <c r="K127" s="421"/>
      <c r="L127" s="53" t="s">
        <v>657</v>
      </c>
      <c r="M127" s="53">
        <v>1000</v>
      </c>
      <c r="N127" s="68"/>
      <c r="O127" s="84"/>
    </row>
    <row r="128" spans="2:15" ht="15.75" thickBot="1" x14ac:dyDescent="0.3">
      <c r="B128" s="83"/>
      <c r="C128" s="50"/>
      <c r="D128" s="77"/>
      <c r="E128" s="77"/>
      <c r="F128" s="77"/>
      <c r="G128" s="100"/>
      <c r="H128" s="52"/>
      <c r="J128" s="50"/>
      <c r="K128" s="77"/>
      <c r="L128" s="77"/>
      <c r="M128" s="77"/>
      <c r="N128" s="100"/>
      <c r="O128" s="84"/>
    </row>
    <row r="129" spans="2:15" x14ac:dyDescent="0.25">
      <c r="B129" s="83"/>
      <c r="H129" s="52"/>
      <c r="I129" s="52"/>
      <c r="O129" s="84"/>
    </row>
    <row r="130" spans="2:15" x14ac:dyDescent="0.25">
      <c r="B130" s="83"/>
      <c r="C130" s="321" t="s">
        <v>638</v>
      </c>
      <c r="H130" s="52"/>
      <c r="J130" s="285" t="s">
        <v>119</v>
      </c>
      <c r="K130" s="52"/>
      <c r="O130" s="84"/>
    </row>
    <row r="131" spans="2:15" ht="15.75" thickBot="1" x14ac:dyDescent="0.3">
      <c r="B131" s="90"/>
      <c r="O131" s="84"/>
    </row>
    <row r="132" spans="2:15" x14ac:dyDescent="0.25">
      <c r="B132" s="91"/>
      <c r="C132" s="297" t="s">
        <v>30</v>
      </c>
      <c r="D132" s="298" t="s">
        <v>47</v>
      </c>
      <c r="E132" s="298" t="s">
        <v>56</v>
      </c>
      <c r="F132" s="298" t="s">
        <v>3</v>
      </c>
      <c r="G132" s="299" t="s">
        <v>293</v>
      </c>
      <c r="J132" s="297" t="s">
        <v>30</v>
      </c>
      <c r="K132" s="298" t="s">
        <v>47</v>
      </c>
      <c r="L132" s="298" t="s">
        <v>56</v>
      </c>
      <c r="M132" s="298" t="s">
        <v>3</v>
      </c>
      <c r="N132" s="299" t="s">
        <v>293</v>
      </c>
      <c r="O132" s="84"/>
    </row>
    <row r="133" spans="2:15" x14ac:dyDescent="0.25">
      <c r="B133" s="91"/>
      <c r="C133" s="65" t="s">
        <v>55</v>
      </c>
      <c r="D133" s="52"/>
      <c r="E133" s="52"/>
      <c r="F133" s="52"/>
      <c r="G133" s="66"/>
      <c r="J133" s="65" t="s">
        <v>55</v>
      </c>
      <c r="K133" s="52"/>
      <c r="L133" s="52"/>
      <c r="M133" s="52"/>
      <c r="N133" s="66"/>
      <c r="O133" s="84"/>
    </row>
    <row r="134" spans="2:15" x14ac:dyDescent="0.25">
      <c r="B134" s="91"/>
      <c r="C134" s="65" t="s">
        <v>650</v>
      </c>
      <c r="D134" s="426" t="s">
        <v>81</v>
      </c>
      <c r="E134" s="53" t="s">
        <v>650</v>
      </c>
      <c r="F134" s="53">
        <v>0</v>
      </c>
      <c r="G134" s="68"/>
      <c r="J134" s="65" t="s">
        <v>38</v>
      </c>
      <c r="K134" s="415" t="s">
        <v>48</v>
      </c>
      <c r="L134" s="53" t="s">
        <v>38</v>
      </c>
      <c r="M134" s="53">
        <v>1</v>
      </c>
      <c r="N134" s="68"/>
      <c r="O134" s="84"/>
    </row>
    <row r="135" spans="2:15" x14ac:dyDescent="0.25">
      <c r="B135" s="91"/>
      <c r="C135" s="65" t="s">
        <v>651</v>
      </c>
      <c r="D135" s="426" t="s">
        <v>81</v>
      </c>
      <c r="E135" s="53" t="s">
        <v>651</v>
      </c>
      <c r="F135" s="53">
        <v>1</v>
      </c>
      <c r="G135" s="68"/>
      <c r="J135" s="65" t="s">
        <v>44</v>
      </c>
      <c r="K135" s="416" t="s">
        <v>49</v>
      </c>
      <c r="L135" s="53" t="s">
        <v>44</v>
      </c>
      <c r="M135" s="53">
        <v>2</v>
      </c>
      <c r="N135" s="68">
        <v>66</v>
      </c>
      <c r="O135" s="84"/>
    </row>
    <row r="136" spans="2:15" x14ac:dyDescent="0.25">
      <c r="B136" s="91"/>
      <c r="C136" s="65" t="s">
        <v>652</v>
      </c>
      <c r="D136" s="426" t="s">
        <v>81</v>
      </c>
      <c r="E136" s="53" t="s">
        <v>652</v>
      </c>
      <c r="F136" s="53">
        <v>2</v>
      </c>
      <c r="G136" s="68"/>
      <c r="J136" s="65" t="s">
        <v>46</v>
      </c>
      <c r="K136" s="418" t="s">
        <v>52</v>
      </c>
      <c r="L136" s="53" t="s">
        <v>46</v>
      </c>
      <c r="M136" s="53">
        <v>0</v>
      </c>
      <c r="N136" s="68"/>
      <c r="O136" s="84"/>
    </row>
    <row r="137" spans="2:15" x14ac:dyDescent="0.25">
      <c r="B137" s="91"/>
      <c r="C137" s="65" t="s">
        <v>647</v>
      </c>
      <c r="D137" s="427" t="s">
        <v>81</v>
      </c>
      <c r="E137" s="53" t="s">
        <v>647</v>
      </c>
      <c r="F137" s="53">
        <v>3</v>
      </c>
      <c r="G137" s="66"/>
      <c r="J137" s="65" t="s">
        <v>154</v>
      </c>
      <c r="K137" s="422" t="s">
        <v>52</v>
      </c>
      <c r="L137" s="53" t="s">
        <v>154</v>
      </c>
      <c r="M137" s="53">
        <v>32</v>
      </c>
      <c r="N137" s="66"/>
      <c r="O137" s="84"/>
    </row>
    <row r="138" spans="2:15" x14ac:dyDescent="0.25">
      <c r="B138" s="91"/>
      <c r="C138" s="65" t="s">
        <v>648</v>
      </c>
      <c r="D138" s="427" t="s">
        <v>81</v>
      </c>
      <c r="E138" s="53" t="s">
        <v>648</v>
      </c>
      <c r="F138" s="53">
        <v>4</v>
      </c>
      <c r="G138" s="66"/>
      <c r="J138" s="65" t="s">
        <v>39</v>
      </c>
      <c r="K138" s="423" t="s">
        <v>49</v>
      </c>
      <c r="L138" s="53" t="s">
        <v>39</v>
      </c>
      <c r="M138" s="53">
        <v>2</v>
      </c>
      <c r="N138" s="66"/>
      <c r="O138" s="84"/>
    </row>
    <row r="139" spans="2:15" ht="16.5" customHeight="1" x14ac:dyDescent="0.25">
      <c r="B139" s="83"/>
      <c r="C139" s="65" t="s">
        <v>649</v>
      </c>
      <c r="D139" s="427" t="s">
        <v>81</v>
      </c>
      <c r="E139" s="53" t="s">
        <v>649</v>
      </c>
      <c r="F139" s="53">
        <v>8</v>
      </c>
      <c r="G139" s="68"/>
      <c r="J139" s="65" t="s">
        <v>40</v>
      </c>
      <c r="K139" s="417" t="s">
        <v>50</v>
      </c>
      <c r="L139" s="53" t="s">
        <v>40</v>
      </c>
      <c r="M139" s="53">
        <v>3</v>
      </c>
      <c r="N139" s="68">
        <v>67</v>
      </c>
      <c r="O139" s="84"/>
    </row>
    <row r="140" spans="2:15" x14ac:dyDescent="0.25">
      <c r="B140" s="83"/>
      <c r="C140" s="65" t="s">
        <v>644</v>
      </c>
      <c r="D140" s="418" t="s">
        <v>81</v>
      </c>
      <c r="E140" s="53" t="s">
        <v>1181</v>
      </c>
      <c r="F140" s="53">
        <v>7</v>
      </c>
      <c r="G140" s="66"/>
      <c r="J140" s="65" t="s">
        <v>42</v>
      </c>
      <c r="K140" s="424" t="s">
        <v>50</v>
      </c>
      <c r="L140" s="53" t="s">
        <v>42</v>
      </c>
      <c r="M140" s="53">
        <v>3</v>
      </c>
      <c r="N140" s="66"/>
      <c r="O140" s="84"/>
    </row>
    <row r="141" spans="2:15" x14ac:dyDescent="0.25">
      <c r="B141" s="83"/>
      <c r="C141" s="65" t="s">
        <v>645</v>
      </c>
      <c r="D141" s="419"/>
      <c r="E141" s="53" t="s">
        <v>1182</v>
      </c>
      <c r="F141" s="53">
        <v>5</v>
      </c>
      <c r="G141" s="66"/>
      <c r="J141" s="65" t="s">
        <v>43</v>
      </c>
      <c r="K141" s="414" t="s">
        <v>51</v>
      </c>
      <c r="L141" s="53" t="s">
        <v>43</v>
      </c>
      <c r="M141" s="53">
        <v>4</v>
      </c>
      <c r="N141" s="66"/>
      <c r="O141" s="84"/>
    </row>
    <row r="142" spans="2:15" x14ac:dyDescent="0.25">
      <c r="B142" s="83"/>
      <c r="C142" s="65" t="s">
        <v>646</v>
      </c>
      <c r="D142" s="419"/>
      <c r="E142" s="53" t="s">
        <v>1183</v>
      </c>
      <c r="F142" s="53">
        <v>6</v>
      </c>
      <c r="G142" s="68"/>
      <c r="J142" s="65" t="s">
        <v>41</v>
      </c>
      <c r="K142" s="425" t="s">
        <v>51</v>
      </c>
      <c r="L142" s="53" t="s">
        <v>41</v>
      </c>
      <c r="M142" s="53">
        <v>4</v>
      </c>
      <c r="N142" s="68">
        <v>68</v>
      </c>
      <c r="O142" s="84"/>
    </row>
    <row r="143" spans="2:15" ht="15.75" thickBot="1" x14ac:dyDescent="0.3">
      <c r="B143" s="83"/>
      <c r="C143" s="50"/>
      <c r="D143" s="77"/>
      <c r="E143" s="77"/>
      <c r="F143" s="77"/>
      <c r="G143" s="100"/>
      <c r="J143" s="50"/>
      <c r="K143" s="77"/>
      <c r="L143" s="77"/>
      <c r="M143" s="77"/>
      <c r="N143" s="100"/>
      <c r="O143" s="84"/>
    </row>
    <row r="144" spans="2:15" ht="15.75" thickBot="1" x14ac:dyDescent="0.3">
      <c r="B144" s="83"/>
      <c r="O144" s="84"/>
    </row>
    <row r="145" spans="2:15" ht="15.75" thickBot="1" x14ac:dyDescent="0.3">
      <c r="B145" s="83"/>
      <c r="C145" s="58"/>
      <c r="D145" s="60" t="s">
        <v>907</v>
      </c>
      <c r="E145" s="502" t="s">
        <v>1183</v>
      </c>
      <c r="J145" t="s">
        <v>1184</v>
      </c>
      <c r="O145" s="84"/>
    </row>
    <row r="146" spans="2:15" ht="15.75" thickBot="1" x14ac:dyDescent="0.3">
      <c r="B146" s="83"/>
      <c r="C146" s="58"/>
      <c r="D146" s="60" t="s">
        <v>908</v>
      </c>
      <c r="E146" s="508" t="s">
        <v>1182</v>
      </c>
      <c r="G146" s="9"/>
      <c r="O146" s="84"/>
    </row>
    <row r="147" spans="2:15" ht="15.75" thickBot="1" x14ac:dyDescent="0.3">
      <c r="B147" s="83"/>
      <c r="C147" s="58"/>
      <c r="D147" s="60" t="s">
        <v>909</v>
      </c>
      <c r="E147" s="504" t="s">
        <v>1181</v>
      </c>
      <c r="O147" s="84"/>
    </row>
    <row r="148" spans="2:15" x14ac:dyDescent="0.25">
      <c r="B148" s="83"/>
      <c r="O148" s="84"/>
    </row>
    <row r="149" spans="2:15" ht="10.15" customHeight="1" x14ac:dyDescent="0.25">
      <c r="B149" s="83"/>
      <c r="G149" s="503" t="s">
        <v>2218</v>
      </c>
      <c r="H149" s="505"/>
      <c r="O149" s="84"/>
    </row>
    <row r="150" spans="2:15" x14ac:dyDescent="0.25">
      <c r="B150" s="83"/>
      <c r="O150" s="84"/>
    </row>
    <row r="151" spans="2:15" ht="15.75" thickBot="1" x14ac:dyDescent="0.3">
      <c r="B151" s="83"/>
      <c r="O151" s="84"/>
    </row>
    <row r="152" spans="2:15" ht="15.75" thickBot="1" x14ac:dyDescent="0.3">
      <c r="B152" s="83"/>
      <c r="C152" s="58"/>
      <c r="D152" s="60" t="s">
        <v>749</v>
      </c>
      <c r="E152" s="287" t="s">
        <v>484</v>
      </c>
      <c r="F152" s="287"/>
      <c r="G152" s="288"/>
      <c r="O152" s="84"/>
    </row>
    <row r="153" spans="2:15" x14ac:dyDescent="0.25">
      <c r="B153" s="83"/>
      <c r="O153" s="84"/>
    </row>
    <row r="154" spans="2:15" x14ac:dyDescent="0.25">
      <c r="B154" s="83"/>
      <c r="O154" s="84"/>
    </row>
    <row r="155" spans="2:15" ht="15.75" thickBot="1" x14ac:dyDescent="0.3">
      <c r="B155" s="85"/>
      <c r="C155" s="86"/>
      <c r="D155" s="86"/>
      <c r="E155" s="86"/>
      <c r="F155" s="86"/>
      <c r="G155" s="86"/>
      <c r="H155" s="86"/>
      <c r="I155" s="86"/>
      <c r="J155" s="86"/>
      <c r="K155" s="86"/>
      <c r="L155" s="86"/>
      <c r="M155" s="86"/>
      <c r="N155" s="86"/>
      <c r="O155" s="88"/>
    </row>
  </sheetData>
  <mergeCells count="1">
    <mergeCell ref="E1:N1"/>
  </mergeCells>
  <phoneticPr fontId="2" type="noConversion"/>
  <dataValidations count="1">
    <dataValidation allowBlank="1" showInputMessage="1" showErrorMessage="1" sqref="N11" xr:uid="{2C266186-A1B9-4ABE-A523-76CA70A2C53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87" r:id="rId4" name="Button 43">
              <controlPr defaultSize="0" autoFill="0" autoPict="0" macro="[0]!mdlButtons.cmd_Settings_Recover">
                <anchor>
                  <from>
                    <xdr:col>2</xdr:col>
                    <xdr:colOff>19050</xdr:colOff>
                    <xdr:row>0</xdr:row>
                    <xdr:rowOff>104775</xdr:rowOff>
                  </from>
                  <to>
                    <xdr:col>3</xdr:col>
                    <xdr:colOff>447675</xdr:colOff>
                    <xdr:row>0</xdr:row>
                    <xdr:rowOff>762000</xdr:rowOff>
                  </to>
                </anchor>
              </controlPr>
            </control>
          </mc:Choice>
        </mc:AlternateContent>
        <mc:AlternateContent xmlns:mc="http://schemas.openxmlformats.org/markup-compatibility/2006">
          <mc:Choice Requires="x14">
            <control shapeId="6190" r:id="rId5" name="Button 46">
              <controlPr defaultSize="0" print="0" autoFill="0" autoPict="0" macro="[0]!mdlColor.Apply_Color_Changes">
                <anchor moveWithCells="1">
                  <from>
                    <xdr:col>12</xdr:col>
                    <xdr:colOff>76200</xdr:colOff>
                    <xdr:row>7</xdr:row>
                    <xdr:rowOff>0</xdr:rowOff>
                  </from>
                  <to>
                    <xdr:col>13</xdr:col>
                    <xdr:colOff>762000</xdr:colOff>
                    <xdr:row>8</xdr:row>
                    <xdr:rowOff>95250</xdr:rowOff>
                  </to>
                </anchor>
              </controlPr>
            </control>
          </mc:Choice>
        </mc:AlternateContent>
        <mc:AlternateContent xmlns:mc="http://schemas.openxmlformats.org/markup-compatibility/2006">
          <mc:Choice Requires="x14">
            <control shapeId="6204" r:id="rId6" name="Button 60">
              <controlPr defaultSize="0" print="0" autoFill="0" autoPict="0" macro="[0]!mdlClean.Update_Instrument_Tracks_Colors">
                <anchor moveWithCells="1">
                  <from>
                    <xdr:col>12</xdr:col>
                    <xdr:colOff>0</xdr:colOff>
                    <xdr:row>144</xdr:row>
                    <xdr:rowOff>0</xdr:rowOff>
                  </from>
                  <to>
                    <xdr:col>13</xdr:col>
                    <xdr:colOff>685800</xdr:colOff>
                    <xdr:row>146</xdr:row>
                    <xdr:rowOff>0</xdr:rowOff>
                  </to>
                </anchor>
              </controlPr>
            </control>
          </mc:Choice>
        </mc:AlternateContent>
        <mc:AlternateContent xmlns:mc="http://schemas.openxmlformats.org/markup-compatibility/2006">
          <mc:Choice Requires="x14">
            <control shapeId="6206" r:id="rId7" name="Button 62">
              <controlPr defaultSize="0" autoFill="0" autoPict="0" macro="[0]!mdlButtons.cmd_Settings_Reset_frm_Locations">
                <anchor>
                  <from>
                    <xdr:col>7</xdr:col>
                    <xdr:colOff>0</xdr:colOff>
                    <xdr:row>1</xdr:row>
                    <xdr:rowOff>0</xdr:rowOff>
                  </from>
                  <to>
                    <xdr:col>10</xdr:col>
                    <xdr:colOff>171450</xdr:colOff>
                    <xdr:row>2</xdr:row>
                    <xdr:rowOff>285750</xdr:rowOff>
                  </to>
                </anchor>
              </controlPr>
            </control>
          </mc:Choice>
        </mc:AlternateContent>
        <mc:AlternateContent xmlns:mc="http://schemas.openxmlformats.org/markup-compatibility/2006">
          <mc:Choice Requires="x14">
            <control shapeId="6207" r:id="rId8" name="Button 63">
              <controlPr defaultSize="0" autoFill="0" autoPict="0" macro="[0]!mdlOther.Reset_MachineInterface_Userform_Position">
                <anchor>
                  <from>
                    <xdr:col>4</xdr:col>
                    <xdr:colOff>342900</xdr:colOff>
                    <xdr:row>1</xdr:row>
                    <xdr:rowOff>0</xdr:rowOff>
                  </from>
                  <to>
                    <xdr:col>6</xdr:col>
                    <xdr:colOff>476250</xdr:colOff>
                    <xdr:row>2</xdr:row>
                    <xdr:rowOff>285750</xdr:rowOff>
                  </to>
                </anchor>
              </controlPr>
            </control>
          </mc:Choice>
        </mc:AlternateContent>
        <mc:AlternateContent xmlns:mc="http://schemas.openxmlformats.org/markup-compatibility/2006">
          <mc:Choice Requires="x14">
            <control shapeId="6208" r:id="rId9" name="Button 64">
              <controlPr defaultSize="0" autoFill="0" autoPict="0" macro="[0]!mdlButtons.cmd_Settings_Export_xlsm_Settings">
                <anchor>
                  <from>
                    <xdr:col>2</xdr:col>
                    <xdr:colOff>0</xdr:colOff>
                    <xdr:row>1</xdr:row>
                    <xdr:rowOff>0</xdr:rowOff>
                  </from>
                  <to>
                    <xdr:col>3</xdr:col>
                    <xdr:colOff>438150</xdr:colOff>
                    <xdr:row>1</xdr:row>
                    <xdr:rowOff>371475</xdr:rowOff>
                  </to>
                </anchor>
              </controlPr>
            </control>
          </mc:Choice>
        </mc:AlternateContent>
        <mc:AlternateContent xmlns:mc="http://schemas.openxmlformats.org/markup-compatibility/2006">
          <mc:Choice Requires="x14">
            <control shapeId="6210" r:id="rId10" name="Button 66">
              <controlPr defaultSize="0" autoFill="0" autoPict="0" macro="[0]!mdlButtons.cmd_Settings_Import_xlsm_Settings">
                <anchor>
                  <from>
                    <xdr:col>2</xdr:col>
                    <xdr:colOff>0</xdr:colOff>
                    <xdr:row>2</xdr:row>
                    <xdr:rowOff>95250</xdr:rowOff>
                  </from>
                  <to>
                    <xdr:col>3</xdr:col>
                    <xdr:colOff>438150</xdr:colOff>
                    <xdr:row>3</xdr:row>
                    <xdr:rowOff>19050</xdr:rowOff>
                  </to>
                </anchor>
              </controlPr>
            </control>
          </mc:Choice>
        </mc:AlternateContent>
        <mc:AlternateContent xmlns:mc="http://schemas.openxmlformats.org/markup-compatibility/2006">
          <mc:Choice Requires="x14">
            <control shapeId="6213" r:id="rId11" name="Button 69">
              <controlPr defaultSize="0" autoFill="0" autoPict="0" macro="[0]!mdlButtons.cmd_Settings_Reset_ChVideo_Location">
                <anchor>
                  <from>
                    <xdr:col>10</xdr:col>
                    <xdr:colOff>438150</xdr:colOff>
                    <xdr:row>1</xdr:row>
                    <xdr:rowOff>0</xdr:rowOff>
                  </from>
                  <to>
                    <xdr:col>12</xdr:col>
                    <xdr:colOff>609600</xdr:colOff>
                    <xdr:row>2</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r:uid="{24DE666A-5D41-41C0-A29F-1872D9DB323C}">
          <x14:formula1>
            <xm:f>Lists!$AF$17:$AF$18</xm:f>
          </x14:formula1>
          <xm:sqref>E8 E10 E12 F16 G31 F64:G64 F66:G66 F68:G68 F72:G72 F74:G74 F76:G76 F80:G80 F82:G82 F84:G84 F86:G86 E105 N48 E37 E42 E18 E20 E22:E23 K95:K106 N95:N106 K109</xm:sqref>
        </x14:dataValidation>
        <x14:dataValidation type="list" allowBlank="1" showInputMessage="1" showErrorMessage="1" xr:uid="{9CD41BE6-143A-415A-9554-9B6301EE347F}">
          <x14:formula1>
            <xm:f>Lists!$Z$21:$Z$23</xm:f>
          </x14:formula1>
          <xm:sqref>E104</xm:sqref>
        </x14:dataValidation>
        <x14:dataValidation type="list" allowBlank="1" showInputMessage="1" showErrorMessage="1" xr:uid="{D28A0089-F93F-4AF2-A2EB-F0941CB703C1}">
          <x14:formula1>
            <xm:f>Lists!$AF$7:$AF$8</xm:f>
          </x14:formula1>
          <xm:sqref>E48</xm:sqref>
        </x14:dataValidation>
        <x14:dataValidation type="list" allowBlank="1" showInputMessage="1" showErrorMessage="1" xr:uid="{6F0CFD52-6A4D-49E3-9551-78DCE918202C}">
          <x14:formula1>
            <xm:f>Lists!$AF$11:$AF$13</xm:f>
          </x14:formula1>
          <xm:sqref>E33</xm:sqref>
        </x14:dataValidation>
        <x14:dataValidation type="list" allowBlank="1" showInputMessage="1" showErrorMessage="1" xr:uid="{5A7DC00B-4086-494E-8770-09FE4BF09041}">
          <x14:formula1>
            <xm:f>Lists!$AF$16:$AF$18</xm:f>
          </x14:formula1>
          <xm:sqref>N50:N51 N58:N59 N53 N55</xm:sqref>
        </x14:dataValidation>
        <x14:dataValidation type="list" allowBlank="1" showInputMessage="1" showErrorMessage="1" xr:uid="{B1433941-B882-43E5-9DF5-AA06F7FDB50B}">
          <x14:formula1>
            <xm:f>Lists!$AF$16:$AF$17</xm:f>
          </x14:formula1>
          <xm:sqref>N56</xm:sqref>
        </x14:dataValidation>
        <x14:dataValidation type="list" allowBlank="1" showInputMessage="1" showErrorMessage="1" xr:uid="{5EF3A448-4901-4CD0-B42A-7A384317D4A0}">
          <x14:formula1>
            <xm:f>Lists!$AF$22:$AF$24</xm:f>
          </x14:formula1>
          <xm:sqref>E103</xm:sqref>
        </x14:dataValidation>
        <x14:dataValidation type="list" allowBlank="1" showInputMessage="1" showErrorMessage="1" xr:uid="{5ABB8B5C-F0B3-4020-B3ED-1B7CCA51BC05}">
          <x14:formula1>
            <xm:f>Lists!$AD$7:$AD$8</xm:f>
          </x14:formula1>
          <xm:sqref>N10</xm:sqref>
        </x14:dataValidation>
        <x14:dataValidation type="list" allowBlank="1" showInputMessage="1" showErrorMessage="1" xr:uid="{9AA0C9D2-F39F-4492-9BDD-55EB67D6A44F}">
          <x14:formula1>
            <xm:f>Lists!$AD$11:$AD$12</xm:f>
          </x14:formula1>
          <xm:sqref>E35</xm:sqref>
        </x14:dataValidation>
        <x14:dataValidation type="list" allowBlank="1" showInputMessage="1" showErrorMessage="1" xr:uid="{793D3D59-E5ED-49BC-B31D-1AF254CF485A}">
          <x14:formula1>
            <xm:f>Lists!$AD$19:$AD$21</xm:f>
          </x14:formula1>
          <xm:sqref>E102</xm:sqref>
        </x14:dataValidation>
        <x14:dataValidation type="list" allowBlank="1" showInputMessage="1" showErrorMessage="1" xr:uid="{2E898567-2F40-4364-85F4-11C59B854E06}">
          <x14:formula1>
            <xm:f>Lists!$X$21:$X$22</xm:f>
          </x14:formula1>
          <xm:sqref>E106</xm:sqref>
        </x14:dataValidation>
        <x14:dataValidation type="list" allowBlank="1" showInputMessage="1" showErrorMessage="1" xr:uid="{FCDC2E13-50EA-4177-8BE8-2C94F411D036}">
          <x14:formula1>
            <xm:f>Lists!$X$20:$X$22</xm:f>
          </x14:formula1>
          <xm:sqref>E52</xm:sqref>
        </x14:dataValidation>
        <x14:dataValidation type="list" allowBlank="1" showInputMessage="1" showErrorMessage="1" xr:uid="{205A30C3-AF09-454C-A067-3420B122B417}">
          <x14:formula1>
            <xm:f>Lists!$V$25:$V$26</xm:f>
          </x14:formula1>
          <xm:sqref>E54</xm:sqref>
        </x14:dataValidation>
        <x14:dataValidation type="list" allowBlank="1" showInputMessage="1" showErrorMessage="1" xr:uid="{25029B29-08E3-4E7E-88D0-4DC2A19440D3}">
          <x14:formula1>
            <xm:f>Lists!$V$25:$V$27</xm:f>
          </x14:formula1>
          <xm:sqref>E59</xm:sqref>
        </x14:dataValidation>
        <x14:dataValidation type="list" allowBlank="1" showInputMessage="1" showErrorMessage="1" xr:uid="{8A3F4233-EAE1-4CD7-AEEE-27436A78F625}">
          <x14:formula1>
            <xm:f>Lists!$AD$24:$AD$27</xm:f>
          </x14:formula1>
          <xm:sqref>E39</xm:sqref>
        </x14:dataValidation>
        <x14:dataValidation type="list" allowBlank="1" showInputMessage="1" showErrorMessage="1" xr:uid="{6476ED84-2F88-4556-8759-52F6B36E6ED4}">
          <x14:formula1>
            <xm:f>Lists!$V$30:$V$32</xm:f>
          </x14:formula1>
          <xm:sqref>E24</xm:sqref>
        </x14:dataValidation>
        <x14:dataValidation type="list" allowBlank="1" showInputMessage="1" showErrorMessage="1" xr:uid="{9C2A8DA8-518C-41F9-BE1B-AD1280AE38E0}">
          <x14:formula1>
            <xm:f>Lists!$AB$14:$AB$16</xm:f>
          </x14:formula1>
          <xm:sqref>E50</xm:sqref>
        </x14:dataValidation>
        <x14:dataValidation type="list" allowBlank="1" showInputMessage="1" showErrorMessage="1" xr:uid="{1B279674-2280-476B-9956-E2B09A62A482}">
          <x14:formula1>
            <xm:f>Lists!$AB$24:$AB$25</xm:f>
          </x14:formula1>
          <xm:sqref>N12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4A068-5088-44FC-9871-615A1AC2CDF2}">
  <sheetPr codeName="Variables"/>
  <dimension ref="A1:EL835"/>
  <sheetViews>
    <sheetView topLeftCell="A589" zoomScale="85" zoomScaleNormal="85" workbookViewId="0">
      <selection activeCell="J610" sqref="J610"/>
    </sheetView>
  </sheetViews>
  <sheetFormatPr defaultRowHeight="15" x14ac:dyDescent="0.25"/>
  <cols>
    <col min="2" max="2" width="26" customWidth="1"/>
    <col min="10" max="10" width="10.42578125" customWidth="1"/>
    <col min="32" max="32" width="26" customWidth="1"/>
    <col min="74" max="74" width="26" customWidth="1"/>
    <col min="82" max="82" width="10.42578125" customWidth="1"/>
    <col min="104" max="104" width="26" customWidth="1"/>
    <col min="138" max="139" width="9.5703125" customWidth="1"/>
  </cols>
  <sheetData>
    <row r="1" spans="2:138" ht="15.75" thickBot="1" x14ac:dyDescent="0.3">
      <c r="B1" s="185"/>
      <c r="C1" s="625" t="s">
        <v>1939</v>
      </c>
      <c r="D1" s="185"/>
      <c r="E1" s="185"/>
      <c r="F1" s="370" t="s">
        <v>997</v>
      </c>
      <c r="G1" s="448" t="s">
        <v>3051</v>
      </c>
      <c r="H1" s="148"/>
      <c r="I1" s="370" t="s">
        <v>997</v>
      </c>
      <c r="J1" s="448" t="s">
        <v>3052</v>
      </c>
      <c r="K1" s="148"/>
      <c r="L1" s="370" t="s">
        <v>997</v>
      </c>
      <c r="M1" s="448" t="s">
        <v>3053</v>
      </c>
      <c r="N1" s="148"/>
      <c r="O1" s="370" t="s">
        <v>997</v>
      </c>
      <c r="P1" s="448" t="s">
        <v>3054</v>
      </c>
      <c r="Q1" s="148"/>
      <c r="R1" s="370" t="s">
        <v>997</v>
      </c>
      <c r="S1" s="448" t="s">
        <v>3055</v>
      </c>
      <c r="T1" s="148"/>
      <c r="U1" s="370" t="s">
        <v>997</v>
      </c>
      <c r="V1" s="448" t="s">
        <v>3056</v>
      </c>
      <c r="W1" s="148"/>
      <c r="X1" s="370" t="s">
        <v>997</v>
      </c>
      <c r="Y1" s="448" t="s">
        <v>3057</v>
      </c>
      <c r="Z1" s="148"/>
      <c r="AA1" s="370" t="s">
        <v>997</v>
      </c>
      <c r="AB1" s="624" t="s">
        <v>3058</v>
      </c>
      <c r="AC1" s="148"/>
      <c r="AF1" s="185"/>
      <c r="AG1" s="625" t="s">
        <v>1940</v>
      </c>
      <c r="AH1" s="185"/>
      <c r="AI1" s="185"/>
      <c r="AJ1" s="370" t="s">
        <v>997</v>
      </c>
      <c r="AK1" s="448" t="s">
        <v>3051</v>
      </c>
      <c r="AL1" s="148"/>
      <c r="AM1" s="370" t="s">
        <v>997</v>
      </c>
      <c r="AN1" s="448" t="s">
        <v>3052</v>
      </c>
      <c r="AO1" s="148"/>
      <c r="AP1" s="370" t="s">
        <v>997</v>
      </c>
      <c r="AQ1" s="448" t="s">
        <v>3053</v>
      </c>
      <c r="AR1" s="148"/>
      <c r="AS1" s="370" t="s">
        <v>997</v>
      </c>
      <c r="AT1" s="448" t="s">
        <v>3054</v>
      </c>
      <c r="AU1" s="148"/>
      <c r="AV1" s="370" t="s">
        <v>997</v>
      </c>
      <c r="AW1" s="448" t="s">
        <v>3055</v>
      </c>
      <c r="AX1" s="148"/>
      <c r="AY1" s="370" t="s">
        <v>997</v>
      </c>
      <c r="AZ1" s="448" t="s">
        <v>3056</v>
      </c>
      <c r="BA1" s="148"/>
      <c r="BB1" s="370" t="s">
        <v>997</v>
      </c>
      <c r="BC1" s="448" t="s">
        <v>3057</v>
      </c>
      <c r="BD1" s="148"/>
      <c r="BE1" s="370" t="s">
        <v>997</v>
      </c>
      <c r="BF1" s="624" t="s">
        <v>3058</v>
      </c>
      <c r="BG1" s="148"/>
      <c r="BI1" s="186" t="s">
        <v>1119</v>
      </c>
      <c r="BJ1" t="s">
        <v>1639</v>
      </c>
      <c r="BK1" t="s">
        <v>1640</v>
      </c>
      <c r="BL1" t="s">
        <v>1641</v>
      </c>
      <c r="BM1" t="s">
        <v>1642</v>
      </c>
      <c r="BN1" t="s">
        <v>1643</v>
      </c>
      <c r="BO1" t="s">
        <v>180</v>
      </c>
      <c r="BP1" t="s">
        <v>308</v>
      </c>
      <c r="BS1" t="s">
        <v>2811</v>
      </c>
      <c r="BV1" s="185"/>
      <c r="BW1" s="625" t="s">
        <v>1939</v>
      </c>
      <c r="BX1" s="185"/>
      <c r="BY1" s="185"/>
      <c r="BZ1" s="370" t="s">
        <v>997</v>
      </c>
      <c r="CA1" s="448" t="s">
        <v>3051</v>
      </c>
      <c r="CB1" s="148"/>
      <c r="CC1" s="370" t="s">
        <v>997</v>
      </c>
      <c r="CD1" s="448" t="s">
        <v>3052</v>
      </c>
      <c r="CE1" s="148"/>
      <c r="CF1" s="370" t="s">
        <v>997</v>
      </c>
      <c r="CG1" s="448" t="s">
        <v>3053</v>
      </c>
      <c r="CH1" s="148"/>
      <c r="CI1" s="370" t="s">
        <v>997</v>
      </c>
      <c r="CJ1" s="448" t="s">
        <v>3054</v>
      </c>
      <c r="CK1" s="148"/>
      <c r="CL1" s="370" t="s">
        <v>997</v>
      </c>
      <c r="CM1" s="448" t="s">
        <v>3055</v>
      </c>
      <c r="CN1" s="148"/>
      <c r="CO1" s="370" t="s">
        <v>997</v>
      </c>
      <c r="CP1" s="448" t="s">
        <v>3056</v>
      </c>
      <c r="CQ1" s="148"/>
      <c r="CR1" s="370" t="s">
        <v>997</v>
      </c>
      <c r="CS1" s="448" t="s">
        <v>3057</v>
      </c>
      <c r="CT1" s="148"/>
      <c r="CU1" s="370" t="s">
        <v>997</v>
      </c>
      <c r="CV1" s="624" t="s">
        <v>3058</v>
      </c>
      <c r="CW1" s="148"/>
      <c r="CZ1" s="185"/>
      <c r="DA1" s="625" t="s">
        <v>1940</v>
      </c>
      <c r="DB1" s="185"/>
      <c r="DC1" s="185"/>
      <c r="DD1" s="370" t="s">
        <v>997</v>
      </c>
      <c r="DE1" s="448" t="s">
        <v>3051</v>
      </c>
      <c r="DF1" s="148"/>
      <c r="DG1" s="370" t="s">
        <v>997</v>
      </c>
      <c r="DH1" s="448" t="s">
        <v>3052</v>
      </c>
      <c r="DI1" s="148"/>
      <c r="DJ1" s="370" t="s">
        <v>997</v>
      </c>
      <c r="DK1" s="448" t="s">
        <v>3053</v>
      </c>
      <c r="DL1" s="148"/>
      <c r="DM1" s="370" t="s">
        <v>997</v>
      </c>
      <c r="DN1" s="448" t="s">
        <v>3054</v>
      </c>
      <c r="DO1" s="148"/>
      <c r="DP1" s="370" t="s">
        <v>997</v>
      </c>
      <c r="DQ1" s="448" t="s">
        <v>3055</v>
      </c>
      <c r="DR1" s="148"/>
      <c r="DS1" s="370" t="s">
        <v>997</v>
      </c>
      <c r="DT1" s="448" t="s">
        <v>3056</v>
      </c>
      <c r="DU1" s="148"/>
      <c r="DV1" s="370" t="s">
        <v>997</v>
      </c>
      <c r="DW1" s="448" t="s">
        <v>3057</v>
      </c>
      <c r="DX1" s="148"/>
      <c r="DY1" s="370" t="s">
        <v>997</v>
      </c>
      <c r="DZ1" s="624" t="s">
        <v>3058</v>
      </c>
      <c r="EA1" s="148"/>
      <c r="EG1" s="510" t="s">
        <v>2294</v>
      </c>
      <c r="EH1" s="510"/>
    </row>
    <row r="2" spans="2:138" ht="15.75" thickBot="1" x14ac:dyDescent="0.3">
      <c r="B2" s="187" t="s">
        <v>992</v>
      </c>
      <c r="C2" s="364" t="s">
        <v>993</v>
      </c>
      <c r="D2" s="369" t="s">
        <v>999</v>
      </c>
      <c r="E2" s="369" t="s">
        <v>93</v>
      </c>
      <c r="F2" s="371" t="s">
        <v>70</v>
      </c>
      <c r="G2" s="154" t="s">
        <v>995</v>
      </c>
      <c r="H2" s="155" t="s">
        <v>251</v>
      </c>
      <c r="I2" s="371" t="s">
        <v>70</v>
      </c>
      <c r="J2" s="154" t="s">
        <v>995</v>
      </c>
      <c r="K2" s="155" t="s">
        <v>251</v>
      </c>
      <c r="L2" s="371" t="s">
        <v>70</v>
      </c>
      <c r="M2" s="154" t="s">
        <v>995</v>
      </c>
      <c r="N2" s="155" t="s">
        <v>251</v>
      </c>
      <c r="O2" s="371" t="s">
        <v>70</v>
      </c>
      <c r="P2" s="154" t="s">
        <v>995</v>
      </c>
      <c r="Q2" s="155" t="s">
        <v>251</v>
      </c>
      <c r="R2" s="371" t="s">
        <v>70</v>
      </c>
      <c r="S2" s="154" t="s">
        <v>995</v>
      </c>
      <c r="T2" s="155" t="s">
        <v>251</v>
      </c>
      <c r="U2" s="371" t="s">
        <v>70</v>
      </c>
      <c r="V2" s="154" t="s">
        <v>995</v>
      </c>
      <c r="W2" s="155" t="s">
        <v>251</v>
      </c>
      <c r="X2" s="371" t="s">
        <v>70</v>
      </c>
      <c r="Y2" s="154" t="s">
        <v>995</v>
      </c>
      <c r="Z2" s="155" t="s">
        <v>251</v>
      </c>
      <c r="AA2" s="371" t="s">
        <v>70</v>
      </c>
      <c r="AB2" s="154" t="s">
        <v>995</v>
      </c>
      <c r="AC2" s="155" t="s">
        <v>251</v>
      </c>
      <c r="AF2" s="187" t="s">
        <v>992</v>
      </c>
      <c r="AG2" s="364" t="s">
        <v>993</v>
      </c>
      <c r="AH2" s="369" t="s">
        <v>999</v>
      </c>
      <c r="AI2" s="369" t="s">
        <v>93</v>
      </c>
      <c r="AJ2" s="371" t="s">
        <v>70</v>
      </c>
      <c r="AK2" s="154" t="s">
        <v>995</v>
      </c>
      <c r="AL2" s="155" t="s">
        <v>251</v>
      </c>
      <c r="AM2" s="371" t="s">
        <v>70</v>
      </c>
      <c r="AN2" s="154" t="s">
        <v>995</v>
      </c>
      <c r="AO2" s="155" t="s">
        <v>251</v>
      </c>
      <c r="AP2" s="371" t="s">
        <v>70</v>
      </c>
      <c r="AQ2" s="154" t="s">
        <v>995</v>
      </c>
      <c r="AR2" s="155" t="s">
        <v>251</v>
      </c>
      <c r="AS2" s="371" t="s">
        <v>70</v>
      </c>
      <c r="AT2" s="154" t="s">
        <v>995</v>
      </c>
      <c r="AU2" s="155" t="s">
        <v>251</v>
      </c>
      <c r="AV2" s="371" t="s">
        <v>70</v>
      </c>
      <c r="AW2" s="154" t="s">
        <v>995</v>
      </c>
      <c r="AX2" s="155" t="s">
        <v>251</v>
      </c>
      <c r="AY2" s="371" t="s">
        <v>70</v>
      </c>
      <c r="AZ2" s="154" t="s">
        <v>995</v>
      </c>
      <c r="BA2" s="155" t="s">
        <v>251</v>
      </c>
      <c r="BB2" s="371" t="s">
        <v>70</v>
      </c>
      <c r="BC2" s="154" t="s">
        <v>995</v>
      </c>
      <c r="BD2" s="155" t="s">
        <v>251</v>
      </c>
      <c r="BE2" s="371" t="s">
        <v>70</v>
      </c>
      <c r="BF2" s="154" t="s">
        <v>995</v>
      </c>
      <c r="BG2" s="155" t="s">
        <v>251</v>
      </c>
      <c r="BS2">
        <v>24</v>
      </c>
      <c r="BV2" s="187" t="s">
        <v>992</v>
      </c>
      <c r="BW2" s="364" t="s">
        <v>993</v>
      </c>
      <c r="BX2" s="369" t="s">
        <v>999</v>
      </c>
      <c r="BY2" s="369" t="s">
        <v>93</v>
      </c>
      <c r="BZ2" s="371" t="s">
        <v>70</v>
      </c>
      <c r="CA2" s="154" t="s">
        <v>995</v>
      </c>
      <c r="CB2" s="155" t="s">
        <v>251</v>
      </c>
      <c r="CC2" s="371" t="s">
        <v>70</v>
      </c>
      <c r="CD2" s="154" t="s">
        <v>995</v>
      </c>
      <c r="CE2" s="155" t="s">
        <v>251</v>
      </c>
      <c r="CF2" s="371" t="s">
        <v>70</v>
      </c>
      <c r="CG2" s="154" t="s">
        <v>995</v>
      </c>
      <c r="CH2" s="155" t="s">
        <v>251</v>
      </c>
      <c r="CI2" s="371" t="s">
        <v>70</v>
      </c>
      <c r="CJ2" s="154" t="s">
        <v>995</v>
      </c>
      <c r="CK2" s="155" t="s">
        <v>251</v>
      </c>
      <c r="CL2" s="371" t="s">
        <v>70</v>
      </c>
      <c r="CM2" s="154" t="s">
        <v>995</v>
      </c>
      <c r="CN2" s="155" t="s">
        <v>251</v>
      </c>
      <c r="CO2" s="371" t="s">
        <v>70</v>
      </c>
      <c r="CP2" s="154" t="s">
        <v>995</v>
      </c>
      <c r="CQ2" s="155" t="s">
        <v>251</v>
      </c>
      <c r="CR2" s="371" t="s">
        <v>70</v>
      </c>
      <c r="CS2" s="154" t="s">
        <v>995</v>
      </c>
      <c r="CT2" s="155" t="s">
        <v>251</v>
      </c>
      <c r="CU2" s="371" t="s">
        <v>70</v>
      </c>
      <c r="CV2" s="154" t="s">
        <v>995</v>
      </c>
      <c r="CW2" s="155" t="s">
        <v>251</v>
      </c>
      <c r="CZ2" s="187" t="s">
        <v>992</v>
      </c>
      <c r="DA2" s="364" t="s">
        <v>993</v>
      </c>
      <c r="DB2" s="369" t="s">
        <v>999</v>
      </c>
      <c r="DC2" s="369" t="s">
        <v>93</v>
      </c>
      <c r="DD2" s="371" t="s">
        <v>70</v>
      </c>
      <c r="DE2" s="154" t="s">
        <v>995</v>
      </c>
      <c r="DF2" s="155" t="s">
        <v>251</v>
      </c>
      <c r="DG2" s="371" t="s">
        <v>70</v>
      </c>
      <c r="DH2" s="154" t="s">
        <v>995</v>
      </c>
      <c r="DI2" s="155" t="s">
        <v>251</v>
      </c>
      <c r="DJ2" s="371" t="s">
        <v>70</v>
      </c>
      <c r="DK2" s="154" t="s">
        <v>995</v>
      </c>
      <c r="DL2" s="155" t="s">
        <v>251</v>
      </c>
      <c r="DM2" s="371" t="s">
        <v>70</v>
      </c>
      <c r="DN2" s="154" t="s">
        <v>995</v>
      </c>
      <c r="DO2" s="155" t="s">
        <v>251</v>
      </c>
      <c r="DP2" s="371" t="s">
        <v>70</v>
      </c>
      <c r="DQ2" s="154" t="s">
        <v>995</v>
      </c>
      <c r="DR2" s="155" t="s">
        <v>251</v>
      </c>
      <c r="DS2" s="371" t="s">
        <v>70</v>
      </c>
      <c r="DT2" s="154" t="s">
        <v>995</v>
      </c>
      <c r="DU2" s="155" t="s">
        <v>251</v>
      </c>
      <c r="DV2" s="371" t="s">
        <v>70</v>
      </c>
      <c r="DW2" s="154" t="s">
        <v>995</v>
      </c>
      <c r="DX2" s="155" t="s">
        <v>251</v>
      </c>
      <c r="DY2" s="371" t="s">
        <v>70</v>
      </c>
      <c r="DZ2" s="154" t="s">
        <v>995</v>
      </c>
      <c r="EA2" s="155" t="s">
        <v>251</v>
      </c>
      <c r="EG2" s="187" t="s">
        <v>16</v>
      </c>
      <c r="EH2" s="605" t="s">
        <v>2295</v>
      </c>
    </row>
    <row r="3" spans="2:138" x14ac:dyDescent="0.25">
      <c r="B3" s="187" t="s">
        <v>985</v>
      </c>
      <c r="C3" s="372" t="s">
        <v>986</v>
      </c>
      <c r="D3" s="372" t="s">
        <v>115</v>
      </c>
      <c r="E3" s="125" t="s">
        <v>115</v>
      </c>
      <c r="F3" s="366" t="s">
        <v>1000</v>
      </c>
      <c r="G3" s="368" t="s">
        <v>996</v>
      </c>
      <c r="H3" s="232">
        <v>1</v>
      </c>
      <c r="I3" s="366" t="s">
        <v>246</v>
      </c>
      <c r="J3" s="368" t="s">
        <v>134</v>
      </c>
      <c r="K3" s="232">
        <v>-1</v>
      </c>
      <c r="L3" s="366" t="s">
        <v>246</v>
      </c>
      <c r="M3" s="368" t="s">
        <v>136</v>
      </c>
      <c r="N3" s="232">
        <v>-1</v>
      </c>
      <c r="O3" s="366" t="s">
        <v>246</v>
      </c>
      <c r="P3" s="368" t="s">
        <v>138</v>
      </c>
      <c r="Q3" s="232"/>
      <c r="R3" s="366" t="s">
        <v>246</v>
      </c>
      <c r="S3" s="368" t="s">
        <v>140</v>
      </c>
      <c r="T3" s="232"/>
      <c r="U3" s="366" t="s">
        <v>246</v>
      </c>
      <c r="V3" s="368" t="s">
        <v>363</v>
      </c>
      <c r="W3" s="232"/>
      <c r="X3" s="366"/>
      <c r="Y3" s="368"/>
      <c r="Z3" s="232"/>
      <c r="AA3" s="366"/>
      <c r="AB3" s="368"/>
      <c r="AC3" s="232"/>
      <c r="AF3" s="187" t="s">
        <v>1013</v>
      </c>
      <c r="AG3" s="372" t="s">
        <v>986</v>
      </c>
      <c r="AH3" s="372" t="s">
        <v>115</v>
      </c>
      <c r="AI3" s="125" t="s">
        <v>115</v>
      </c>
      <c r="AJ3" s="366"/>
      <c r="AK3" s="368"/>
      <c r="AL3" s="232"/>
      <c r="AM3" s="366"/>
      <c r="AN3" s="368"/>
      <c r="AO3" s="232"/>
      <c r="AP3" s="366"/>
      <c r="AQ3" s="368"/>
      <c r="AR3" s="232"/>
      <c r="AS3" s="366"/>
      <c r="AT3" s="368"/>
      <c r="AU3" s="232"/>
      <c r="AV3" s="366"/>
      <c r="AW3" s="368"/>
      <c r="AX3" s="232"/>
      <c r="AY3" s="366"/>
      <c r="AZ3" s="368"/>
      <c r="BA3" s="232"/>
      <c r="BB3" s="366"/>
      <c r="BC3" s="368"/>
      <c r="BD3" s="232"/>
      <c r="BE3" s="366"/>
      <c r="BF3" s="368"/>
      <c r="BG3" s="232"/>
      <c r="BS3">
        <v>12</v>
      </c>
      <c r="BV3" s="187" t="s">
        <v>985</v>
      </c>
      <c r="BW3" s="372" t="s">
        <v>986</v>
      </c>
      <c r="BX3" s="372" t="s">
        <v>115</v>
      </c>
      <c r="BY3" s="125" t="s">
        <v>115</v>
      </c>
      <c r="BZ3" s="366" t="s">
        <v>1888</v>
      </c>
      <c r="CA3" s="368" t="s">
        <v>996</v>
      </c>
      <c r="CB3" s="232">
        <v>1</v>
      </c>
      <c r="CC3" s="366" t="s">
        <v>246</v>
      </c>
      <c r="CD3" s="368" t="s">
        <v>134</v>
      </c>
      <c r="CE3" s="232">
        <v>-1</v>
      </c>
      <c r="CF3" s="366" t="s">
        <v>246</v>
      </c>
      <c r="CG3" s="368" t="s">
        <v>136</v>
      </c>
      <c r="CH3" s="232">
        <v>-1</v>
      </c>
      <c r="CI3" s="366" t="s">
        <v>246</v>
      </c>
      <c r="CJ3" s="368" t="s">
        <v>138</v>
      </c>
      <c r="CK3" s="232"/>
      <c r="CL3" s="366" t="s">
        <v>246</v>
      </c>
      <c r="CM3" s="368" t="s">
        <v>140</v>
      </c>
      <c r="CN3" s="432"/>
      <c r="CO3" s="366" t="s">
        <v>246</v>
      </c>
      <c r="CP3" s="368" t="s">
        <v>363</v>
      </c>
      <c r="CQ3" s="232"/>
      <c r="CR3" s="366"/>
      <c r="CS3" s="368"/>
      <c r="CT3" s="232"/>
      <c r="CU3" s="366"/>
      <c r="CV3" s="368"/>
      <c r="CW3" s="232"/>
      <c r="CZ3" s="187" t="s">
        <v>1013</v>
      </c>
      <c r="DA3" s="372" t="s">
        <v>986</v>
      </c>
      <c r="DB3" s="372" t="s">
        <v>115</v>
      </c>
      <c r="DC3" s="125" t="s">
        <v>115</v>
      </c>
      <c r="DD3" s="366" t="s">
        <v>246</v>
      </c>
      <c r="DE3" s="368" t="s">
        <v>2703</v>
      </c>
      <c r="DF3" s="432"/>
      <c r="DG3" s="366"/>
      <c r="DH3" s="368"/>
      <c r="DI3" s="232"/>
      <c r="DJ3" s="366"/>
      <c r="DK3" s="368"/>
      <c r="DL3" s="232"/>
      <c r="DM3" s="366"/>
      <c r="DN3" s="368"/>
      <c r="DO3" s="232"/>
      <c r="DP3" s="366"/>
      <c r="DQ3" s="368"/>
      <c r="DR3" s="232"/>
      <c r="DS3" s="366"/>
      <c r="DT3" s="368"/>
      <c r="DU3" s="232"/>
      <c r="DV3" s="366"/>
      <c r="DW3" s="368"/>
      <c r="DX3" s="232"/>
      <c r="DY3" s="366"/>
      <c r="DZ3" s="368"/>
      <c r="EA3" s="232"/>
      <c r="EG3" s="1" t="s">
        <v>536</v>
      </c>
      <c r="EH3" t="s">
        <v>2458</v>
      </c>
    </row>
    <row r="4" spans="2:138" x14ac:dyDescent="0.25">
      <c r="C4" s="373"/>
      <c r="D4" s="373" t="s">
        <v>115</v>
      </c>
      <c r="E4" s="96" t="s">
        <v>990</v>
      </c>
      <c r="F4" s="65" t="s">
        <v>1000</v>
      </c>
      <c r="G4" s="53" t="s">
        <v>996</v>
      </c>
      <c r="H4" s="68">
        <v>5</v>
      </c>
      <c r="I4" s="65" t="s">
        <v>246</v>
      </c>
      <c r="J4" s="53" t="s">
        <v>134</v>
      </c>
      <c r="K4" s="68">
        <v>-5</v>
      </c>
      <c r="L4" s="65" t="s">
        <v>246</v>
      </c>
      <c r="M4" s="53" t="s">
        <v>136</v>
      </c>
      <c r="N4" s="68">
        <v>-5</v>
      </c>
      <c r="O4" s="65"/>
      <c r="P4" s="53"/>
      <c r="Q4" s="68"/>
      <c r="R4" s="65"/>
      <c r="S4" s="53"/>
      <c r="T4" s="68"/>
      <c r="U4" s="65"/>
      <c r="V4" s="53"/>
      <c r="W4" s="68"/>
      <c r="X4" s="65"/>
      <c r="Y4" s="53"/>
      <c r="Z4" s="68"/>
      <c r="AA4" s="65"/>
      <c r="AB4" s="53"/>
      <c r="AC4" s="68"/>
      <c r="AG4" s="373"/>
      <c r="AH4" s="373" t="s">
        <v>115</v>
      </c>
      <c r="AI4" s="96" t="s">
        <v>990</v>
      </c>
      <c r="AJ4" s="65"/>
      <c r="AK4" s="53"/>
      <c r="AL4" s="68"/>
      <c r="AM4" s="65"/>
      <c r="AN4" s="53"/>
      <c r="AO4" s="68"/>
      <c r="AP4" s="65"/>
      <c r="AQ4" s="53"/>
      <c r="AR4" s="68"/>
      <c r="AS4" s="65"/>
      <c r="AT4" s="53"/>
      <c r="AU4" s="68"/>
      <c r="AV4" s="65"/>
      <c r="AW4" s="53"/>
      <c r="AX4" s="68"/>
      <c r="AY4" s="65"/>
      <c r="AZ4" s="53"/>
      <c r="BA4" s="68"/>
      <c r="BB4" s="65"/>
      <c r="BC4" s="53"/>
      <c r="BD4" s="68"/>
      <c r="BE4" s="65"/>
      <c r="BF4" s="53"/>
      <c r="BG4" s="68"/>
      <c r="BS4">
        <v>6</v>
      </c>
      <c r="BW4" s="373"/>
      <c r="BX4" s="373" t="s">
        <v>115</v>
      </c>
      <c r="BY4" s="96" t="s">
        <v>990</v>
      </c>
      <c r="BZ4" s="65" t="s">
        <v>1888</v>
      </c>
      <c r="CA4" s="53" t="s">
        <v>996</v>
      </c>
      <c r="CB4" s="68">
        <v>5</v>
      </c>
      <c r="CC4" s="65" t="s">
        <v>246</v>
      </c>
      <c r="CD4" s="53" t="s">
        <v>134</v>
      </c>
      <c r="CE4" s="68">
        <v>-5</v>
      </c>
      <c r="CF4" s="65" t="s">
        <v>246</v>
      </c>
      <c r="CG4" s="53" t="s">
        <v>136</v>
      </c>
      <c r="CH4" s="68">
        <v>-5</v>
      </c>
      <c r="CI4" s="65"/>
      <c r="CJ4" s="53"/>
      <c r="CK4" s="68"/>
      <c r="CL4" s="65"/>
      <c r="CM4" s="53"/>
      <c r="CN4" s="68"/>
      <c r="CO4" s="65"/>
      <c r="CP4" s="53"/>
      <c r="CQ4" s="68"/>
      <c r="CR4" s="65"/>
      <c r="CS4" s="53"/>
      <c r="CT4" s="68"/>
      <c r="CU4" s="65"/>
      <c r="CV4" s="53"/>
      <c r="CW4" s="68"/>
      <c r="DA4" s="373"/>
      <c r="DB4" s="373" t="s">
        <v>115</v>
      </c>
      <c r="DC4" s="96" t="s">
        <v>990</v>
      </c>
      <c r="DD4" s="65"/>
      <c r="DE4" s="53"/>
      <c r="DF4" s="68"/>
      <c r="DG4" s="65"/>
      <c r="DH4" s="53"/>
      <c r="DI4" s="68"/>
      <c r="DJ4" s="65"/>
      <c r="DK4" s="53"/>
      <c r="DL4" s="68"/>
      <c r="DM4" s="65"/>
      <c r="DN4" s="53"/>
      <c r="DO4" s="68"/>
      <c r="DP4" s="65"/>
      <c r="DQ4" s="53"/>
      <c r="DR4" s="68"/>
      <c r="DS4" s="65"/>
      <c r="DT4" s="53"/>
      <c r="DU4" s="68"/>
      <c r="DV4" s="65"/>
      <c r="DW4" s="53"/>
      <c r="DX4" s="68"/>
      <c r="DY4" s="65"/>
      <c r="DZ4" s="53"/>
      <c r="EA4" s="68"/>
      <c r="EG4" s="1">
        <v>1</v>
      </c>
      <c r="EH4" t="s">
        <v>561</v>
      </c>
    </row>
    <row r="5" spans="2:138" ht="15.75" thickBot="1" x14ac:dyDescent="0.3">
      <c r="C5" s="374"/>
      <c r="D5" s="374" t="s">
        <v>115</v>
      </c>
      <c r="E5" s="97" t="s">
        <v>991</v>
      </c>
      <c r="F5" s="367" t="s">
        <v>1000</v>
      </c>
      <c r="G5" s="131" t="s">
        <v>996</v>
      </c>
      <c r="H5" s="54">
        <v>10</v>
      </c>
      <c r="I5" s="367" t="s">
        <v>246</v>
      </c>
      <c r="J5" s="131" t="s">
        <v>134</v>
      </c>
      <c r="K5" s="54">
        <v>-10</v>
      </c>
      <c r="L5" s="367" t="s">
        <v>246</v>
      </c>
      <c r="M5" s="131" t="s">
        <v>136</v>
      </c>
      <c r="N5" s="54">
        <v>-10</v>
      </c>
      <c r="O5" s="367"/>
      <c r="P5" s="131"/>
      <c r="Q5" s="54"/>
      <c r="R5" s="367"/>
      <c r="S5" s="131"/>
      <c r="T5" s="54"/>
      <c r="U5" s="367"/>
      <c r="V5" s="131"/>
      <c r="W5" s="54"/>
      <c r="X5" s="367"/>
      <c r="Y5" s="131"/>
      <c r="Z5" s="54"/>
      <c r="AA5" s="367"/>
      <c r="AB5" s="131"/>
      <c r="AC5" s="54"/>
      <c r="AG5" s="374"/>
      <c r="AH5" s="374" t="s">
        <v>115</v>
      </c>
      <c r="AI5" s="97" t="s">
        <v>991</v>
      </c>
      <c r="AJ5" s="367"/>
      <c r="AK5" s="131"/>
      <c r="AL5" s="54"/>
      <c r="AM5" s="367"/>
      <c r="AN5" s="131"/>
      <c r="AO5" s="54"/>
      <c r="AP5" s="367"/>
      <c r="AQ5" s="131"/>
      <c r="AR5" s="54"/>
      <c r="AS5" s="367"/>
      <c r="AT5" s="131"/>
      <c r="AU5" s="54"/>
      <c r="AV5" s="367"/>
      <c r="AW5" s="131"/>
      <c r="AX5" s="54"/>
      <c r="AY5" s="367"/>
      <c r="AZ5" s="131"/>
      <c r="BA5" s="54"/>
      <c r="BB5" s="367"/>
      <c r="BC5" s="131"/>
      <c r="BD5" s="54"/>
      <c r="BE5" s="367"/>
      <c r="BF5" s="131"/>
      <c r="BG5" s="54"/>
      <c r="BS5">
        <v>3</v>
      </c>
      <c r="BW5" s="374"/>
      <c r="BX5" s="374" t="s">
        <v>115</v>
      </c>
      <c r="BY5" s="97" t="s">
        <v>991</v>
      </c>
      <c r="BZ5" s="367" t="s">
        <v>1888</v>
      </c>
      <c r="CA5" s="131" t="s">
        <v>996</v>
      </c>
      <c r="CB5" s="54">
        <v>10</v>
      </c>
      <c r="CC5" s="367" t="s">
        <v>246</v>
      </c>
      <c r="CD5" s="131" t="s">
        <v>134</v>
      </c>
      <c r="CE5" s="54">
        <v>-10</v>
      </c>
      <c r="CF5" s="367" t="s">
        <v>246</v>
      </c>
      <c r="CG5" s="131" t="s">
        <v>136</v>
      </c>
      <c r="CH5" s="54">
        <v>-10</v>
      </c>
      <c r="CI5" s="367"/>
      <c r="CJ5" s="131"/>
      <c r="CK5" s="54"/>
      <c r="CL5" s="367"/>
      <c r="CM5" s="131"/>
      <c r="CN5" s="54"/>
      <c r="CO5" s="367"/>
      <c r="CP5" s="131"/>
      <c r="CQ5" s="54"/>
      <c r="CR5" s="367"/>
      <c r="CS5" s="131"/>
      <c r="CT5" s="54"/>
      <c r="CU5" s="367"/>
      <c r="CV5" s="131"/>
      <c r="CW5" s="54"/>
      <c r="DA5" s="374"/>
      <c r="DB5" s="374" t="s">
        <v>115</v>
      </c>
      <c r="DC5" s="97" t="s">
        <v>991</v>
      </c>
      <c r="DD5" s="367"/>
      <c r="DE5" s="131"/>
      <c r="DF5" s="54"/>
      <c r="DG5" s="367"/>
      <c r="DH5" s="131"/>
      <c r="DI5" s="54"/>
      <c r="DJ5" s="367"/>
      <c r="DK5" s="131"/>
      <c r="DL5" s="54"/>
      <c r="DM5" s="367"/>
      <c r="DN5" s="131"/>
      <c r="DO5" s="54"/>
      <c r="DP5" s="367"/>
      <c r="DQ5" s="131"/>
      <c r="DR5" s="54"/>
      <c r="DS5" s="367"/>
      <c r="DT5" s="131"/>
      <c r="DU5" s="54"/>
      <c r="DV5" s="367"/>
      <c r="DW5" s="131"/>
      <c r="DX5" s="54"/>
      <c r="DY5" s="367"/>
      <c r="DZ5" s="131"/>
      <c r="EA5" s="54"/>
      <c r="EG5" s="1">
        <v>2</v>
      </c>
      <c r="EH5" t="s">
        <v>2301</v>
      </c>
    </row>
    <row r="6" spans="2:138" x14ac:dyDescent="0.25">
      <c r="C6" s="372" t="s">
        <v>987</v>
      </c>
      <c r="D6" s="372" t="s">
        <v>115</v>
      </c>
      <c r="E6" s="125" t="s">
        <v>115</v>
      </c>
      <c r="F6" s="366" t="s">
        <v>1000</v>
      </c>
      <c r="G6" s="368" t="s">
        <v>941</v>
      </c>
      <c r="H6" s="232">
        <v>1</v>
      </c>
      <c r="I6" s="366" t="s">
        <v>246</v>
      </c>
      <c r="J6" s="368" t="s">
        <v>134</v>
      </c>
      <c r="K6" s="232">
        <v>1</v>
      </c>
      <c r="L6" s="366" t="s">
        <v>246</v>
      </c>
      <c r="M6" s="368" t="s">
        <v>136</v>
      </c>
      <c r="N6" s="232">
        <v>1</v>
      </c>
      <c r="O6" s="366" t="s">
        <v>246</v>
      </c>
      <c r="P6" s="368" t="s">
        <v>139</v>
      </c>
      <c r="Q6" s="232"/>
      <c r="R6" s="366" t="s">
        <v>246</v>
      </c>
      <c r="S6" s="368" t="s">
        <v>141</v>
      </c>
      <c r="T6" s="232"/>
      <c r="U6" s="366" t="s">
        <v>246</v>
      </c>
      <c r="V6" s="368" t="s">
        <v>362</v>
      </c>
      <c r="W6" s="232"/>
      <c r="X6" s="366"/>
      <c r="Y6" s="368"/>
      <c r="Z6" s="232"/>
      <c r="AA6" s="366"/>
      <c r="AB6" s="368"/>
      <c r="AC6" s="232"/>
      <c r="AG6" s="372" t="s">
        <v>987</v>
      </c>
      <c r="AH6" s="372" t="s">
        <v>115</v>
      </c>
      <c r="AI6" s="125" t="s">
        <v>115</v>
      </c>
      <c r="AJ6" s="366"/>
      <c r="AK6" s="368"/>
      <c r="AL6" s="232"/>
      <c r="AM6" s="366"/>
      <c r="AN6" s="368"/>
      <c r="AO6" s="232"/>
      <c r="AP6" s="366"/>
      <c r="AQ6" s="368"/>
      <c r="AR6" s="232"/>
      <c r="AS6" s="366"/>
      <c r="AT6" s="368"/>
      <c r="AU6" s="232"/>
      <c r="AV6" s="366"/>
      <c r="AW6" s="368"/>
      <c r="AX6" s="232"/>
      <c r="AY6" s="366"/>
      <c r="AZ6" s="368"/>
      <c r="BA6" s="232"/>
      <c r="BB6" s="366"/>
      <c r="BC6" s="368"/>
      <c r="BD6" s="232"/>
      <c r="BE6" s="366"/>
      <c r="BF6" s="368"/>
      <c r="BG6" s="232"/>
      <c r="BS6">
        <v>1</v>
      </c>
      <c r="BW6" s="372" t="s">
        <v>987</v>
      </c>
      <c r="BX6" s="372" t="s">
        <v>115</v>
      </c>
      <c r="BY6" s="125" t="s">
        <v>115</v>
      </c>
      <c r="BZ6" s="366" t="s">
        <v>1888</v>
      </c>
      <c r="CA6" s="368" t="s">
        <v>941</v>
      </c>
      <c r="CB6" s="232">
        <v>1</v>
      </c>
      <c r="CC6" s="366" t="s">
        <v>246</v>
      </c>
      <c r="CD6" s="368" t="s">
        <v>134</v>
      </c>
      <c r="CE6" s="232">
        <v>1</v>
      </c>
      <c r="CF6" s="366" t="s">
        <v>246</v>
      </c>
      <c r="CG6" s="368" t="s">
        <v>136</v>
      </c>
      <c r="CH6" s="232">
        <v>1</v>
      </c>
      <c r="CI6" s="366" t="s">
        <v>246</v>
      </c>
      <c r="CJ6" s="368" t="s">
        <v>139</v>
      </c>
      <c r="CK6" s="232"/>
      <c r="CL6" s="366" t="s">
        <v>246</v>
      </c>
      <c r="CM6" s="368" t="s">
        <v>141</v>
      </c>
      <c r="CN6" s="232"/>
      <c r="CO6" s="366" t="s">
        <v>246</v>
      </c>
      <c r="CP6" s="368" t="s">
        <v>362</v>
      </c>
      <c r="CQ6" s="232"/>
      <c r="CR6" s="366"/>
      <c r="CS6" s="368"/>
      <c r="CT6" s="232"/>
      <c r="CU6" s="366"/>
      <c r="CV6" s="368"/>
      <c r="CW6" s="232"/>
      <c r="DA6" s="372" t="s">
        <v>987</v>
      </c>
      <c r="DB6" s="372" t="s">
        <v>115</v>
      </c>
      <c r="DC6" s="125" t="s">
        <v>115</v>
      </c>
      <c r="DD6" s="366"/>
      <c r="DE6" s="368"/>
      <c r="DF6" s="232"/>
      <c r="DG6" s="366"/>
      <c r="DH6" s="368"/>
      <c r="DI6" s="232"/>
      <c r="DJ6" s="366"/>
      <c r="DK6" s="368"/>
      <c r="DL6" s="232"/>
      <c r="DM6" s="366"/>
      <c r="DN6" s="368"/>
      <c r="DO6" s="232"/>
      <c r="DP6" s="366"/>
      <c r="DQ6" s="368"/>
      <c r="DR6" s="232"/>
      <c r="DS6" s="366"/>
      <c r="DT6" s="368"/>
      <c r="DU6" s="232"/>
      <c r="DV6" s="366"/>
      <c r="DW6" s="368"/>
      <c r="DX6" s="232"/>
      <c r="DY6" s="366"/>
      <c r="DZ6" s="368"/>
      <c r="EA6" s="232"/>
      <c r="EG6" s="1" t="s">
        <v>2357</v>
      </c>
      <c r="EH6" t="s">
        <v>2356</v>
      </c>
    </row>
    <row r="7" spans="2:138" x14ac:dyDescent="0.25">
      <c r="C7" s="373"/>
      <c r="D7" s="373" t="s">
        <v>115</v>
      </c>
      <c r="E7" s="96" t="s">
        <v>990</v>
      </c>
      <c r="F7" s="65" t="s">
        <v>1000</v>
      </c>
      <c r="G7" s="53" t="s">
        <v>941</v>
      </c>
      <c r="H7" s="68">
        <v>5</v>
      </c>
      <c r="I7" s="65" t="s">
        <v>246</v>
      </c>
      <c r="J7" s="53" t="s">
        <v>134</v>
      </c>
      <c r="K7" s="68">
        <v>5</v>
      </c>
      <c r="L7" s="65" t="s">
        <v>246</v>
      </c>
      <c r="M7" s="53" t="s">
        <v>136</v>
      </c>
      <c r="N7" s="68">
        <v>5</v>
      </c>
      <c r="O7" s="65"/>
      <c r="P7" s="53"/>
      <c r="Q7" s="68"/>
      <c r="R7" s="65"/>
      <c r="S7" s="53"/>
      <c r="T7" s="68"/>
      <c r="U7" s="65"/>
      <c r="V7" s="53"/>
      <c r="W7" s="68"/>
      <c r="X7" s="65"/>
      <c r="Y7" s="53"/>
      <c r="Z7" s="68"/>
      <c r="AA7" s="65"/>
      <c r="AB7" s="53"/>
      <c r="AC7" s="68"/>
      <c r="AG7" s="373"/>
      <c r="AH7" s="373" t="s">
        <v>115</v>
      </c>
      <c r="AI7" s="96" t="s">
        <v>990</v>
      </c>
      <c r="AJ7" s="65"/>
      <c r="AK7" s="53"/>
      <c r="AL7" s="68"/>
      <c r="AM7" s="65"/>
      <c r="AN7" s="53"/>
      <c r="AO7" s="68"/>
      <c r="AP7" s="65"/>
      <c r="AQ7" s="53"/>
      <c r="AR7" s="68"/>
      <c r="AS7" s="65"/>
      <c r="AT7" s="53"/>
      <c r="AU7" s="68"/>
      <c r="AV7" s="65"/>
      <c r="AW7" s="53"/>
      <c r="AX7" s="68"/>
      <c r="AY7" s="65"/>
      <c r="AZ7" s="53"/>
      <c r="BA7" s="68"/>
      <c r="BB7" s="65"/>
      <c r="BC7" s="53"/>
      <c r="BD7" s="68"/>
      <c r="BE7" s="65"/>
      <c r="BF7" s="53"/>
      <c r="BG7" s="68"/>
      <c r="BS7">
        <v>0</v>
      </c>
      <c r="BW7" s="373"/>
      <c r="BX7" s="373" t="s">
        <v>115</v>
      </c>
      <c r="BY7" s="96" t="s">
        <v>990</v>
      </c>
      <c r="BZ7" s="65" t="s">
        <v>1888</v>
      </c>
      <c r="CA7" s="53" t="s">
        <v>941</v>
      </c>
      <c r="CB7" s="68">
        <v>5</v>
      </c>
      <c r="CC7" s="65" t="s">
        <v>246</v>
      </c>
      <c r="CD7" s="53" t="s">
        <v>134</v>
      </c>
      <c r="CE7" s="68">
        <v>5</v>
      </c>
      <c r="CF7" s="65" t="s">
        <v>246</v>
      </c>
      <c r="CG7" s="53" t="s">
        <v>136</v>
      </c>
      <c r="CH7" s="68">
        <v>5</v>
      </c>
      <c r="CI7" s="65"/>
      <c r="CJ7" s="53"/>
      <c r="CK7" s="68"/>
      <c r="CL7" s="65"/>
      <c r="CM7" s="53"/>
      <c r="CN7" s="68"/>
      <c r="CO7" s="65"/>
      <c r="CP7" s="53"/>
      <c r="CQ7" s="68"/>
      <c r="CR7" s="65"/>
      <c r="CS7" s="53"/>
      <c r="CT7" s="68"/>
      <c r="CU7" s="65"/>
      <c r="CV7" s="53"/>
      <c r="CW7" s="68"/>
      <c r="DA7" s="373"/>
      <c r="DB7" s="373" t="s">
        <v>115</v>
      </c>
      <c r="DC7" s="96" t="s">
        <v>990</v>
      </c>
      <c r="DD7" s="65"/>
      <c r="DE7" s="53"/>
      <c r="DF7" s="68"/>
      <c r="DG7" s="65"/>
      <c r="DH7" s="53"/>
      <c r="DI7" s="68"/>
      <c r="DJ7" s="65"/>
      <c r="DK7" s="53"/>
      <c r="DL7" s="68"/>
      <c r="DM7" s="65"/>
      <c r="DN7" s="53"/>
      <c r="DO7" s="68"/>
      <c r="DP7" s="65"/>
      <c r="DQ7" s="53"/>
      <c r="DR7" s="68"/>
      <c r="DS7" s="65"/>
      <c r="DT7" s="53"/>
      <c r="DU7" s="68"/>
      <c r="DV7" s="65"/>
      <c r="DW7" s="53"/>
      <c r="DX7" s="68"/>
      <c r="DY7" s="65"/>
      <c r="DZ7" s="53"/>
      <c r="EA7" s="68"/>
      <c r="EG7" s="1" t="s">
        <v>2358</v>
      </c>
      <c r="EH7" t="s">
        <v>568</v>
      </c>
    </row>
    <row r="8" spans="2:138" ht="15.75" thickBot="1" x14ac:dyDescent="0.3">
      <c r="C8" s="374"/>
      <c r="D8" s="374" t="s">
        <v>115</v>
      </c>
      <c r="E8" s="97" t="s">
        <v>991</v>
      </c>
      <c r="F8" s="367" t="s">
        <v>1000</v>
      </c>
      <c r="G8" s="131" t="s">
        <v>941</v>
      </c>
      <c r="H8" s="54">
        <v>10</v>
      </c>
      <c r="I8" s="367" t="s">
        <v>246</v>
      </c>
      <c r="J8" s="131" t="s">
        <v>134</v>
      </c>
      <c r="K8" s="54">
        <v>10</v>
      </c>
      <c r="L8" s="367" t="s">
        <v>246</v>
      </c>
      <c r="M8" s="131" t="s">
        <v>136</v>
      </c>
      <c r="N8" s="54">
        <v>10</v>
      </c>
      <c r="O8" s="367"/>
      <c r="P8" s="131"/>
      <c r="Q8" s="54"/>
      <c r="R8" s="367"/>
      <c r="S8" s="131"/>
      <c r="T8" s="54"/>
      <c r="U8" s="367"/>
      <c r="V8" s="131"/>
      <c r="W8" s="54"/>
      <c r="X8" s="367"/>
      <c r="Y8" s="131"/>
      <c r="Z8" s="54"/>
      <c r="AA8" s="367"/>
      <c r="AB8" s="131"/>
      <c r="AC8" s="54"/>
      <c r="AG8" s="374"/>
      <c r="AH8" s="374" t="s">
        <v>115</v>
      </c>
      <c r="AI8" s="97" t="s">
        <v>991</v>
      </c>
      <c r="AJ8" s="367"/>
      <c r="AK8" s="131"/>
      <c r="AL8" s="54"/>
      <c r="AM8" s="367"/>
      <c r="AN8" s="131"/>
      <c r="AO8" s="54"/>
      <c r="AP8" s="367"/>
      <c r="AQ8" s="131"/>
      <c r="AR8" s="54"/>
      <c r="AS8" s="367"/>
      <c r="AT8" s="131"/>
      <c r="AU8" s="54"/>
      <c r="AV8" s="367"/>
      <c r="AW8" s="131"/>
      <c r="AX8" s="54"/>
      <c r="AY8" s="367"/>
      <c r="AZ8" s="131"/>
      <c r="BA8" s="54"/>
      <c r="BB8" s="367"/>
      <c r="BC8" s="131"/>
      <c r="BD8" s="54"/>
      <c r="BE8" s="367"/>
      <c r="BF8" s="131"/>
      <c r="BG8" s="54"/>
      <c r="BW8" s="374"/>
      <c r="BX8" s="374" t="s">
        <v>115</v>
      </c>
      <c r="BY8" s="97" t="s">
        <v>991</v>
      </c>
      <c r="BZ8" s="367" t="s">
        <v>1888</v>
      </c>
      <c r="CA8" s="131" t="s">
        <v>941</v>
      </c>
      <c r="CB8" s="54">
        <v>10</v>
      </c>
      <c r="CC8" s="367" t="s">
        <v>246</v>
      </c>
      <c r="CD8" s="131" t="s">
        <v>134</v>
      </c>
      <c r="CE8" s="54">
        <v>10</v>
      </c>
      <c r="CF8" s="367" t="s">
        <v>246</v>
      </c>
      <c r="CG8" s="131" t="s">
        <v>136</v>
      </c>
      <c r="CH8" s="54">
        <v>10</v>
      </c>
      <c r="CI8" s="367"/>
      <c r="CJ8" s="131"/>
      <c r="CK8" s="54"/>
      <c r="CL8" s="367"/>
      <c r="CM8" s="131"/>
      <c r="CN8" s="54"/>
      <c r="CO8" s="367"/>
      <c r="CP8" s="131"/>
      <c r="CQ8" s="54"/>
      <c r="CR8" s="367"/>
      <c r="CS8" s="131"/>
      <c r="CT8" s="54"/>
      <c r="CU8" s="367"/>
      <c r="CV8" s="131"/>
      <c r="CW8" s="54"/>
      <c r="DA8" s="374"/>
      <c r="DB8" s="374" t="s">
        <v>115</v>
      </c>
      <c r="DC8" s="97" t="s">
        <v>991</v>
      </c>
      <c r="DD8" s="367"/>
      <c r="DE8" s="131"/>
      <c r="DF8" s="54"/>
      <c r="DG8" s="367"/>
      <c r="DH8" s="131"/>
      <c r="DI8" s="54"/>
      <c r="DJ8" s="367"/>
      <c r="DK8" s="131"/>
      <c r="DL8" s="54"/>
      <c r="DM8" s="367"/>
      <c r="DN8" s="131"/>
      <c r="DO8" s="54"/>
      <c r="DP8" s="367"/>
      <c r="DQ8" s="131"/>
      <c r="DR8" s="54"/>
      <c r="DS8" s="367"/>
      <c r="DT8" s="131"/>
      <c r="DU8" s="54"/>
      <c r="DV8" s="367"/>
      <c r="DW8" s="131"/>
      <c r="DX8" s="54"/>
      <c r="DY8" s="367"/>
      <c r="DZ8" s="131"/>
      <c r="EA8" s="54"/>
      <c r="EG8" s="1" t="s">
        <v>2359</v>
      </c>
      <c r="EH8" t="s">
        <v>561</v>
      </c>
    </row>
    <row r="9" spans="2:138" x14ac:dyDescent="0.25">
      <c r="C9" s="372" t="s">
        <v>988</v>
      </c>
      <c r="D9" s="372" t="s">
        <v>115</v>
      </c>
      <c r="E9" s="125" t="s">
        <v>115</v>
      </c>
      <c r="F9" s="366"/>
      <c r="G9" s="368"/>
      <c r="H9" s="232"/>
      <c r="I9" s="366"/>
      <c r="J9" s="368"/>
      <c r="K9" s="232"/>
      <c r="L9" s="366"/>
      <c r="M9" s="368"/>
      <c r="N9" s="232"/>
      <c r="O9" s="366"/>
      <c r="P9" s="368"/>
      <c r="Q9" s="232"/>
      <c r="R9" s="366"/>
      <c r="S9" s="368"/>
      <c r="T9" s="232"/>
      <c r="U9" s="366"/>
      <c r="V9" s="368"/>
      <c r="W9" s="232"/>
      <c r="X9" s="366"/>
      <c r="Y9" s="368"/>
      <c r="Z9" s="232"/>
      <c r="AA9" s="366"/>
      <c r="AB9" s="368"/>
      <c r="AC9" s="232"/>
      <c r="AG9" s="372" t="s">
        <v>988</v>
      </c>
      <c r="AH9" s="372" t="s">
        <v>115</v>
      </c>
      <c r="AI9" s="125" t="s">
        <v>115</v>
      </c>
      <c r="AJ9" s="366"/>
      <c r="AK9" s="368"/>
      <c r="AL9" s="232"/>
      <c r="AM9" s="366"/>
      <c r="AN9" s="368"/>
      <c r="AO9" s="232"/>
      <c r="AP9" s="366"/>
      <c r="AQ9" s="368"/>
      <c r="AR9" s="232"/>
      <c r="AS9" s="366"/>
      <c r="AT9" s="368"/>
      <c r="AU9" s="232"/>
      <c r="AV9" s="366"/>
      <c r="AW9" s="368"/>
      <c r="AX9" s="232"/>
      <c r="AY9" s="366"/>
      <c r="AZ9" s="368"/>
      <c r="BA9" s="232"/>
      <c r="BB9" s="366"/>
      <c r="BC9" s="368"/>
      <c r="BD9" s="232"/>
      <c r="BE9" s="366"/>
      <c r="BF9" s="368"/>
      <c r="BG9" s="232"/>
      <c r="BW9" s="372"/>
      <c r="BX9" s="372" t="s">
        <v>115</v>
      </c>
      <c r="BY9" s="125" t="s">
        <v>115</v>
      </c>
      <c r="BZ9" s="366"/>
      <c r="CA9" s="368"/>
      <c r="CB9" s="232"/>
      <c r="CC9" s="366"/>
      <c r="CD9" s="368"/>
      <c r="CE9" s="232"/>
      <c r="CF9" s="366"/>
      <c r="CG9" s="368"/>
      <c r="CH9" s="232"/>
      <c r="CI9" s="366"/>
      <c r="CJ9" s="368"/>
      <c r="CK9" s="232"/>
      <c r="CL9" s="366"/>
      <c r="CM9" s="368"/>
      <c r="CN9" s="232"/>
      <c r="CO9" s="366"/>
      <c r="CP9" s="368"/>
      <c r="CQ9" s="232"/>
      <c r="CR9" s="366"/>
      <c r="CS9" s="368"/>
      <c r="CT9" s="232"/>
      <c r="CU9" s="366"/>
      <c r="CV9" s="368"/>
      <c r="CW9" s="232"/>
      <c r="DA9" s="372" t="s">
        <v>988</v>
      </c>
      <c r="DB9" s="372" t="s">
        <v>115</v>
      </c>
      <c r="DC9" s="125" t="s">
        <v>115</v>
      </c>
      <c r="DD9" s="366"/>
      <c r="DE9" s="368"/>
      <c r="DF9" s="232"/>
      <c r="DG9" s="366"/>
      <c r="DH9" s="368"/>
      <c r="DI9" s="232"/>
      <c r="DJ9" s="366"/>
      <c r="DK9" s="368"/>
      <c r="DL9" s="232"/>
      <c r="DM9" s="366"/>
      <c r="DN9" s="368"/>
      <c r="DO9" s="232"/>
      <c r="DP9" s="366"/>
      <c r="DQ9" s="368"/>
      <c r="DR9" s="232"/>
      <c r="DS9" s="366"/>
      <c r="DT9" s="368"/>
      <c r="DU9" s="232"/>
      <c r="DV9" s="366"/>
      <c r="DW9" s="368"/>
      <c r="DX9" s="232"/>
      <c r="DY9" s="366"/>
      <c r="DZ9" s="368"/>
      <c r="EA9" s="232"/>
      <c r="EG9" s="1" t="s">
        <v>2649</v>
      </c>
      <c r="EH9" t="s">
        <v>2644</v>
      </c>
    </row>
    <row r="10" spans="2:138" x14ac:dyDescent="0.25">
      <c r="C10" s="373"/>
      <c r="D10" s="373" t="s">
        <v>115</v>
      </c>
      <c r="E10" s="96" t="s">
        <v>990</v>
      </c>
      <c r="F10" s="65"/>
      <c r="G10" s="53"/>
      <c r="H10" s="68"/>
      <c r="I10" s="65"/>
      <c r="J10" s="53"/>
      <c r="K10" s="68"/>
      <c r="L10" s="65"/>
      <c r="M10" s="53"/>
      <c r="N10" s="68"/>
      <c r="O10" s="65"/>
      <c r="P10" s="53"/>
      <c r="Q10" s="68"/>
      <c r="R10" s="65"/>
      <c r="S10" s="53"/>
      <c r="T10" s="68"/>
      <c r="U10" s="65"/>
      <c r="V10" s="53"/>
      <c r="W10" s="68"/>
      <c r="X10" s="65"/>
      <c r="Y10" s="53"/>
      <c r="Z10" s="68"/>
      <c r="AA10" s="65"/>
      <c r="AB10" s="53"/>
      <c r="AC10" s="68"/>
      <c r="AG10" s="373"/>
      <c r="AH10" s="373" t="s">
        <v>115</v>
      </c>
      <c r="AI10" s="96" t="s">
        <v>990</v>
      </c>
      <c r="AJ10" s="65"/>
      <c r="AK10" s="53"/>
      <c r="AL10" s="68"/>
      <c r="AM10" s="65"/>
      <c r="AN10" s="53"/>
      <c r="AO10" s="68"/>
      <c r="AP10" s="65"/>
      <c r="AQ10" s="53"/>
      <c r="AR10" s="68"/>
      <c r="AS10" s="65"/>
      <c r="AT10" s="53"/>
      <c r="AU10" s="68"/>
      <c r="AV10" s="65"/>
      <c r="AW10" s="53"/>
      <c r="AX10" s="68"/>
      <c r="AY10" s="65"/>
      <c r="AZ10" s="53"/>
      <c r="BA10" s="68"/>
      <c r="BB10" s="65"/>
      <c r="BC10" s="53"/>
      <c r="BD10" s="68"/>
      <c r="BE10" s="65"/>
      <c r="BF10" s="53"/>
      <c r="BG10" s="68"/>
      <c r="BW10" s="373"/>
      <c r="BX10" s="373" t="s">
        <v>115</v>
      </c>
      <c r="BY10" s="96" t="s">
        <v>990</v>
      </c>
      <c r="BZ10" s="65"/>
      <c r="CA10" s="53"/>
      <c r="CB10" s="68"/>
      <c r="CC10" s="65"/>
      <c r="CD10" s="53"/>
      <c r="CE10" s="68"/>
      <c r="CF10" s="65"/>
      <c r="CG10" s="53"/>
      <c r="CH10" s="68"/>
      <c r="CI10" s="65"/>
      <c r="CJ10" s="53"/>
      <c r="CK10" s="68"/>
      <c r="CL10" s="65"/>
      <c r="CM10" s="53"/>
      <c r="CN10" s="68"/>
      <c r="CO10" s="65"/>
      <c r="CP10" s="53"/>
      <c r="CQ10" s="68"/>
      <c r="CR10" s="65"/>
      <c r="CS10" s="53"/>
      <c r="CT10" s="68"/>
      <c r="CU10" s="65"/>
      <c r="CV10" s="53"/>
      <c r="CW10" s="68"/>
      <c r="DA10" s="373"/>
      <c r="DB10" s="373" t="s">
        <v>115</v>
      </c>
      <c r="DC10" s="96" t="s">
        <v>990</v>
      </c>
      <c r="DD10" s="65"/>
      <c r="DE10" s="53"/>
      <c r="DF10" s="68"/>
      <c r="DG10" s="65"/>
      <c r="DH10" s="53"/>
      <c r="DI10" s="68"/>
      <c r="DJ10" s="65"/>
      <c r="DK10" s="53"/>
      <c r="DL10" s="68"/>
      <c r="DM10" s="65"/>
      <c r="DN10" s="53"/>
      <c r="DO10" s="68"/>
      <c r="DP10" s="65"/>
      <c r="DQ10" s="53"/>
      <c r="DR10" s="68"/>
      <c r="DS10" s="65"/>
      <c r="DT10" s="53"/>
      <c r="DU10" s="68"/>
      <c r="DV10" s="65"/>
      <c r="DW10" s="53"/>
      <c r="DX10" s="68"/>
      <c r="DY10" s="65"/>
      <c r="DZ10" s="53"/>
      <c r="EA10" s="68"/>
    </row>
    <row r="11" spans="2:138" ht="15.75" thickBot="1" x14ac:dyDescent="0.3">
      <c r="C11" s="374"/>
      <c r="D11" s="374" t="s">
        <v>115</v>
      </c>
      <c r="E11" s="97" t="s">
        <v>991</v>
      </c>
      <c r="F11" s="367"/>
      <c r="G11" s="131"/>
      <c r="H11" s="54"/>
      <c r="I11" s="367"/>
      <c r="J11" s="131"/>
      <c r="K11" s="54"/>
      <c r="L11" s="367"/>
      <c r="M11" s="131"/>
      <c r="N11" s="54"/>
      <c r="O11" s="367"/>
      <c r="P11" s="131"/>
      <c r="Q11" s="54"/>
      <c r="R11" s="367"/>
      <c r="S11" s="131"/>
      <c r="T11" s="54"/>
      <c r="U11" s="367"/>
      <c r="V11" s="131"/>
      <c r="W11" s="54"/>
      <c r="X11" s="367"/>
      <c r="Y11" s="131"/>
      <c r="Z11" s="54"/>
      <c r="AA11" s="367"/>
      <c r="AB11" s="131"/>
      <c r="AC11" s="54"/>
      <c r="AG11" s="374"/>
      <c r="AH11" s="374" t="s">
        <v>115</v>
      </c>
      <c r="AI11" s="97" t="s">
        <v>991</v>
      </c>
      <c r="AJ11" s="367"/>
      <c r="AK11" s="131"/>
      <c r="AL11" s="54"/>
      <c r="AM11" s="367"/>
      <c r="AN11" s="131"/>
      <c r="AO11" s="54"/>
      <c r="AP11" s="367"/>
      <c r="AQ11" s="131"/>
      <c r="AR11" s="54"/>
      <c r="AS11" s="367"/>
      <c r="AT11" s="131"/>
      <c r="AU11" s="54"/>
      <c r="AV11" s="367"/>
      <c r="AW11" s="131"/>
      <c r="AX11" s="54"/>
      <c r="AY11" s="367"/>
      <c r="AZ11" s="131"/>
      <c r="BA11" s="54"/>
      <c r="BB11" s="367"/>
      <c r="BC11" s="131"/>
      <c r="BD11" s="54"/>
      <c r="BE11" s="367"/>
      <c r="BF11" s="131"/>
      <c r="BG11" s="54"/>
      <c r="BW11" s="374"/>
      <c r="BX11" s="374" t="s">
        <v>115</v>
      </c>
      <c r="BY11" s="97" t="s">
        <v>991</v>
      </c>
      <c r="BZ11" s="367"/>
      <c r="CA11" s="131"/>
      <c r="CB11" s="54"/>
      <c r="CC11" s="367"/>
      <c r="CD11" s="131"/>
      <c r="CE11" s="54"/>
      <c r="CF11" s="367"/>
      <c r="CG11" s="131"/>
      <c r="CH11" s="54"/>
      <c r="CI11" s="367"/>
      <c r="CJ11" s="131"/>
      <c r="CK11" s="54"/>
      <c r="CL11" s="367"/>
      <c r="CM11" s="131"/>
      <c r="CN11" s="54"/>
      <c r="CO11" s="367"/>
      <c r="CP11" s="131"/>
      <c r="CQ11" s="54"/>
      <c r="CR11" s="367"/>
      <c r="CS11" s="131"/>
      <c r="CT11" s="54"/>
      <c r="CU11" s="367"/>
      <c r="CV11" s="131"/>
      <c r="CW11" s="54"/>
      <c r="DA11" s="374"/>
      <c r="DB11" s="374" t="s">
        <v>115</v>
      </c>
      <c r="DC11" s="97" t="s">
        <v>991</v>
      </c>
      <c r="DD11" s="367"/>
      <c r="DE11" s="131"/>
      <c r="DF11" s="54"/>
      <c r="DG11" s="367"/>
      <c r="DH11" s="131"/>
      <c r="DI11" s="54"/>
      <c r="DJ11" s="367"/>
      <c r="DK11" s="131"/>
      <c r="DL11" s="54"/>
      <c r="DM11" s="367"/>
      <c r="DN11" s="131"/>
      <c r="DO11" s="54"/>
      <c r="DP11" s="367"/>
      <c r="DQ11" s="131"/>
      <c r="DR11" s="54"/>
      <c r="DS11" s="367"/>
      <c r="DT11" s="131"/>
      <c r="DU11" s="54"/>
      <c r="DV11" s="367"/>
      <c r="DW11" s="131"/>
      <c r="DX11" s="54"/>
      <c r="DY11" s="367"/>
      <c r="DZ11" s="131"/>
      <c r="EA11" s="54"/>
    </row>
    <row r="12" spans="2:138" x14ac:dyDescent="0.25">
      <c r="C12" s="372" t="s">
        <v>3050</v>
      </c>
      <c r="D12" s="372" t="s">
        <v>115</v>
      </c>
      <c r="E12" s="125" t="s">
        <v>115</v>
      </c>
      <c r="F12" s="366"/>
      <c r="G12" s="368"/>
      <c r="H12" s="232"/>
      <c r="I12" s="366"/>
      <c r="J12" s="368"/>
      <c r="K12" s="232"/>
      <c r="L12" s="366"/>
      <c r="M12" s="368"/>
      <c r="N12" s="232"/>
      <c r="O12" s="366"/>
      <c r="P12" s="368"/>
      <c r="Q12" s="232"/>
      <c r="R12" s="366"/>
      <c r="S12" s="368"/>
      <c r="T12" s="232"/>
      <c r="U12" s="366"/>
      <c r="V12" s="368"/>
      <c r="W12" s="232"/>
      <c r="X12" s="366"/>
      <c r="Y12" s="368"/>
      <c r="Z12" s="232"/>
      <c r="AA12" s="366"/>
      <c r="AB12" s="368"/>
      <c r="AC12" s="232"/>
      <c r="AG12" s="372" t="s">
        <v>3050</v>
      </c>
      <c r="AH12" s="372" t="s">
        <v>115</v>
      </c>
      <c r="AI12" s="125" t="s">
        <v>115</v>
      </c>
      <c r="AJ12" s="366"/>
      <c r="AK12" s="368"/>
      <c r="AL12" s="232"/>
      <c r="AM12" s="366"/>
      <c r="AN12" s="368"/>
      <c r="AO12" s="232"/>
      <c r="AP12" s="366"/>
      <c r="AQ12" s="368"/>
      <c r="AR12" s="232"/>
      <c r="AS12" s="366"/>
      <c r="AT12" s="368"/>
      <c r="AU12" s="232"/>
      <c r="AV12" s="366"/>
      <c r="AW12" s="368"/>
      <c r="AX12" s="232"/>
      <c r="AY12" s="366"/>
      <c r="AZ12" s="368"/>
      <c r="BA12" s="232"/>
      <c r="BB12" s="366"/>
      <c r="BC12" s="368"/>
      <c r="BD12" s="232"/>
      <c r="BE12" s="366"/>
      <c r="BF12" s="368"/>
      <c r="BG12" s="232"/>
      <c r="BW12" s="372" t="s">
        <v>988</v>
      </c>
      <c r="BX12" s="372" t="s">
        <v>115</v>
      </c>
      <c r="BY12" s="125" t="s">
        <v>115</v>
      </c>
      <c r="BZ12" s="366"/>
      <c r="CA12" s="368"/>
      <c r="CB12" s="232"/>
      <c r="CC12" s="366"/>
      <c r="CD12" s="368"/>
      <c r="CE12" s="232"/>
      <c r="CF12" s="366"/>
      <c r="CG12" s="368"/>
      <c r="CH12" s="232"/>
      <c r="CI12" s="366"/>
      <c r="CJ12" s="368"/>
      <c r="CK12" s="232"/>
      <c r="CL12" s="366"/>
      <c r="CM12" s="368"/>
      <c r="CN12" s="232"/>
      <c r="CO12" s="366"/>
      <c r="CP12" s="368"/>
      <c r="CQ12" s="232"/>
      <c r="CR12" s="366"/>
      <c r="CS12" s="368"/>
      <c r="CT12" s="232"/>
      <c r="CU12" s="366"/>
      <c r="CV12" s="368"/>
      <c r="CW12" s="232"/>
      <c r="DA12" s="372" t="s">
        <v>3050</v>
      </c>
      <c r="DB12" s="372" t="s">
        <v>115</v>
      </c>
      <c r="DC12" s="125" t="s">
        <v>115</v>
      </c>
      <c r="DD12" s="366"/>
      <c r="DE12" s="368"/>
      <c r="DF12" s="232"/>
      <c r="DG12" s="366"/>
      <c r="DH12" s="368"/>
      <c r="DI12" s="232"/>
      <c r="DJ12" s="366"/>
      <c r="DK12" s="368"/>
      <c r="DL12" s="232"/>
      <c r="DM12" s="366"/>
      <c r="DN12" s="368"/>
      <c r="DO12" s="232"/>
      <c r="DP12" s="366"/>
      <c r="DQ12" s="368"/>
      <c r="DR12" s="232"/>
      <c r="DS12" s="366"/>
      <c r="DT12" s="368"/>
      <c r="DU12" s="232"/>
      <c r="DV12" s="366"/>
      <c r="DW12" s="368"/>
      <c r="DX12" s="232"/>
      <c r="DY12" s="366"/>
      <c r="DZ12" s="368"/>
      <c r="EA12" s="232"/>
    </row>
    <row r="13" spans="2:138" x14ac:dyDescent="0.25">
      <c r="C13" s="373"/>
      <c r="D13" s="373" t="s">
        <v>115</v>
      </c>
      <c r="E13" s="96" t="s">
        <v>990</v>
      </c>
      <c r="F13" s="129"/>
      <c r="G13" s="52"/>
      <c r="H13" s="66"/>
      <c r="I13" s="129"/>
      <c r="J13" s="52"/>
      <c r="K13" s="66"/>
      <c r="L13" s="129"/>
      <c r="M13" s="52"/>
      <c r="N13" s="66"/>
      <c r="O13" s="129"/>
      <c r="P13" s="52"/>
      <c r="Q13" s="66"/>
      <c r="R13" s="129"/>
      <c r="S13" s="52"/>
      <c r="T13" s="66"/>
      <c r="U13" s="129"/>
      <c r="V13" s="52"/>
      <c r="W13" s="66"/>
      <c r="X13" s="129"/>
      <c r="Y13" s="52"/>
      <c r="Z13" s="66"/>
      <c r="AA13" s="129"/>
      <c r="AB13" s="52"/>
      <c r="AC13" s="66"/>
      <c r="AG13" s="373"/>
      <c r="AH13" s="373" t="s">
        <v>115</v>
      </c>
      <c r="AI13" s="96" t="s">
        <v>990</v>
      </c>
      <c r="AJ13" s="129"/>
      <c r="AK13" s="52"/>
      <c r="AL13" s="66"/>
      <c r="AM13" s="129"/>
      <c r="AN13" s="52"/>
      <c r="AO13" s="66"/>
      <c r="AP13" s="129"/>
      <c r="AQ13" s="52"/>
      <c r="AR13" s="66"/>
      <c r="AS13" s="129"/>
      <c r="AT13" s="52"/>
      <c r="AU13" s="66"/>
      <c r="AV13" s="129"/>
      <c r="AW13" s="52"/>
      <c r="AX13" s="66"/>
      <c r="AY13" s="129"/>
      <c r="AZ13" s="52"/>
      <c r="BA13" s="66"/>
      <c r="BB13" s="129"/>
      <c r="BC13" s="52"/>
      <c r="BD13" s="66"/>
      <c r="BE13" s="129"/>
      <c r="BF13" s="52"/>
      <c r="BG13" s="66"/>
      <c r="BW13" s="373"/>
      <c r="BX13" s="373" t="s">
        <v>115</v>
      </c>
      <c r="BY13" s="96" t="s">
        <v>990</v>
      </c>
      <c r="BZ13" s="129"/>
      <c r="CA13" s="52"/>
      <c r="CB13" s="66"/>
      <c r="CC13" s="129"/>
      <c r="CD13" s="52"/>
      <c r="CE13" s="66"/>
      <c r="CF13" s="129"/>
      <c r="CG13" s="52"/>
      <c r="CH13" s="66"/>
      <c r="CI13" s="129"/>
      <c r="CJ13" s="52"/>
      <c r="CK13" s="66"/>
      <c r="CL13" s="129"/>
      <c r="CM13" s="52"/>
      <c r="CN13" s="66"/>
      <c r="CO13" s="129"/>
      <c r="CP13" s="52"/>
      <c r="CQ13" s="66"/>
      <c r="CR13" s="129"/>
      <c r="CS13" s="52"/>
      <c r="CT13" s="66"/>
      <c r="CU13" s="129"/>
      <c r="CV13" s="52"/>
      <c r="CW13" s="66"/>
      <c r="DA13" s="373"/>
      <c r="DB13" s="373" t="s">
        <v>115</v>
      </c>
      <c r="DC13" s="96" t="s">
        <v>990</v>
      </c>
      <c r="DD13" s="129"/>
      <c r="DE13" s="52"/>
      <c r="DF13" s="66"/>
      <c r="DG13" s="129"/>
      <c r="DH13" s="52"/>
      <c r="DI13" s="66"/>
      <c r="DJ13" s="129"/>
      <c r="DK13" s="52"/>
      <c r="DL13" s="66"/>
      <c r="DM13" s="129"/>
      <c r="DN13" s="52"/>
      <c r="DO13" s="66"/>
      <c r="DP13" s="129"/>
      <c r="DQ13" s="52"/>
      <c r="DR13" s="66"/>
      <c r="DS13" s="129"/>
      <c r="DT13" s="52"/>
      <c r="DU13" s="66"/>
      <c r="DV13" s="129"/>
      <c r="DW13" s="52"/>
      <c r="DX13" s="66"/>
      <c r="DY13" s="129"/>
      <c r="DZ13" s="52"/>
      <c r="EA13" s="66"/>
    </row>
    <row r="14" spans="2:138" ht="15.75" thickBot="1" x14ac:dyDescent="0.3">
      <c r="B14" s="187"/>
      <c r="C14" s="374"/>
      <c r="D14" s="374" t="s">
        <v>115</v>
      </c>
      <c r="E14" s="97" t="s">
        <v>991</v>
      </c>
      <c r="F14" s="50"/>
      <c r="G14" s="130"/>
      <c r="H14" s="51"/>
      <c r="I14" s="50"/>
      <c r="J14" s="130"/>
      <c r="K14" s="51"/>
      <c r="L14" s="50"/>
      <c r="M14" s="130"/>
      <c r="N14" s="51"/>
      <c r="O14" s="50"/>
      <c r="P14" s="130"/>
      <c r="Q14" s="51"/>
      <c r="R14" s="50"/>
      <c r="S14" s="130"/>
      <c r="T14" s="51"/>
      <c r="U14" s="50"/>
      <c r="V14" s="130"/>
      <c r="W14" s="51"/>
      <c r="X14" s="50"/>
      <c r="Y14" s="130"/>
      <c r="Z14" s="51"/>
      <c r="AA14" s="50"/>
      <c r="AB14" s="130"/>
      <c r="AC14" s="51"/>
      <c r="AF14" s="187"/>
      <c r="AG14" s="374"/>
      <c r="AH14" s="374" t="s">
        <v>115</v>
      </c>
      <c r="AI14" s="97" t="s">
        <v>991</v>
      </c>
      <c r="AJ14" s="50"/>
      <c r="AK14" s="130"/>
      <c r="AL14" s="51"/>
      <c r="AM14" s="50"/>
      <c r="AN14" s="130"/>
      <c r="AO14" s="51"/>
      <c r="AP14" s="50"/>
      <c r="AQ14" s="130"/>
      <c r="AR14" s="51"/>
      <c r="AS14" s="50"/>
      <c r="AT14" s="130"/>
      <c r="AU14" s="51"/>
      <c r="AV14" s="50"/>
      <c r="AW14" s="130"/>
      <c r="AX14" s="51"/>
      <c r="AY14" s="50"/>
      <c r="AZ14" s="130"/>
      <c r="BA14" s="51"/>
      <c r="BB14" s="50"/>
      <c r="BC14" s="130"/>
      <c r="BD14" s="51"/>
      <c r="BE14" s="50"/>
      <c r="BF14" s="130"/>
      <c r="BG14" s="51"/>
      <c r="BV14" s="187"/>
      <c r="BW14" s="374"/>
      <c r="BX14" s="374" t="s">
        <v>115</v>
      </c>
      <c r="BY14" s="97" t="s">
        <v>991</v>
      </c>
      <c r="BZ14" s="50"/>
      <c r="CA14" s="130"/>
      <c r="CB14" s="51"/>
      <c r="CC14" s="50"/>
      <c r="CD14" s="130"/>
      <c r="CE14" s="51"/>
      <c r="CF14" s="50"/>
      <c r="CG14" s="130"/>
      <c r="CH14" s="51"/>
      <c r="CI14" s="50"/>
      <c r="CJ14" s="130"/>
      <c r="CK14" s="51"/>
      <c r="CL14" s="50"/>
      <c r="CM14" s="130"/>
      <c r="CN14" s="51"/>
      <c r="CO14" s="50"/>
      <c r="CP14" s="130"/>
      <c r="CQ14" s="51"/>
      <c r="CR14" s="50"/>
      <c r="CS14" s="130"/>
      <c r="CT14" s="51"/>
      <c r="CU14" s="50"/>
      <c r="CV14" s="130"/>
      <c r="CW14" s="51"/>
      <c r="CZ14" s="187"/>
      <c r="DA14" s="374"/>
      <c r="DB14" s="374" t="s">
        <v>115</v>
      </c>
      <c r="DC14" s="97" t="s">
        <v>991</v>
      </c>
      <c r="DD14" s="50"/>
      <c r="DE14" s="130"/>
      <c r="DF14" s="51"/>
      <c r="DG14" s="50"/>
      <c r="DH14" s="130"/>
      <c r="DI14" s="51"/>
      <c r="DJ14" s="50"/>
      <c r="DK14" s="130"/>
      <c r="DL14" s="51"/>
      <c r="DM14" s="50"/>
      <c r="DN14" s="130"/>
      <c r="DO14" s="51"/>
      <c r="DP14" s="50"/>
      <c r="DQ14" s="130"/>
      <c r="DR14" s="51"/>
      <c r="DS14" s="50"/>
      <c r="DT14" s="130"/>
      <c r="DU14" s="51"/>
      <c r="DV14" s="50"/>
      <c r="DW14" s="130"/>
      <c r="DX14" s="51"/>
      <c r="DY14" s="50"/>
      <c r="DZ14" s="130"/>
      <c r="EA14" s="51"/>
    </row>
    <row r="15" spans="2:138" x14ac:dyDescent="0.25">
      <c r="C15" s="375" t="s">
        <v>986</v>
      </c>
      <c r="D15" s="375" t="s">
        <v>998</v>
      </c>
      <c r="E15" s="125" t="s">
        <v>115</v>
      </c>
      <c r="F15" s="366" t="s">
        <v>246</v>
      </c>
      <c r="G15" s="368" t="s">
        <v>138</v>
      </c>
      <c r="H15" s="432"/>
      <c r="I15" s="366"/>
      <c r="J15" s="368"/>
      <c r="K15" s="232"/>
      <c r="L15" s="366"/>
      <c r="M15" s="368"/>
      <c r="N15" s="232"/>
      <c r="O15" s="366"/>
      <c r="P15" s="368"/>
      <c r="Q15" s="232"/>
      <c r="R15" s="366"/>
      <c r="S15" s="368"/>
      <c r="T15" s="232"/>
      <c r="U15" s="366"/>
      <c r="V15" s="368"/>
      <c r="W15" s="232"/>
      <c r="X15" s="366"/>
      <c r="Y15" s="368"/>
      <c r="Z15" s="232"/>
      <c r="AA15" s="366"/>
      <c r="AB15" s="368"/>
      <c r="AC15" s="232"/>
      <c r="AG15" s="375" t="s">
        <v>986</v>
      </c>
      <c r="AH15" s="375" t="s">
        <v>998</v>
      </c>
      <c r="AI15" s="125" t="s">
        <v>115</v>
      </c>
      <c r="AJ15" s="366"/>
      <c r="AK15" s="368"/>
      <c r="AL15" s="232"/>
      <c r="AM15" s="366"/>
      <c r="AN15" s="368"/>
      <c r="AO15" s="232"/>
      <c r="AP15" s="366"/>
      <c r="AQ15" s="368"/>
      <c r="AR15" s="232"/>
      <c r="AS15" s="366"/>
      <c r="AT15" s="368"/>
      <c r="AU15" s="232"/>
      <c r="AV15" s="366"/>
      <c r="AW15" s="368"/>
      <c r="AX15" s="232"/>
      <c r="AY15" s="366"/>
      <c r="AZ15" s="368"/>
      <c r="BA15" s="232"/>
      <c r="BB15" s="366"/>
      <c r="BC15" s="368"/>
      <c r="BD15" s="232"/>
      <c r="BE15" s="366"/>
      <c r="BF15" s="368"/>
      <c r="BG15" s="232"/>
      <c r="BW15" s="375" t="s">
        <v>986</v>
      </c>
      <c r="BX15" s="375" t="s">
        <v>998</v>
      </c>
      <c r="BY15" s="125" t="s">
        <v>115</v>
      </c>
      <c r="BZ15" s="366"/>
      <c r="CA15" s="368"/>
      <c r="CB15" s="232"/>
      <c r="CC15" s="366"/>
      <c r="CD15" s="368"/>
      <c r="CE15" s="232"/>
      <c r="CF15" s="366"/>
      <c r="CG15" s="368"/>
      <c r="CH15" s="232"/>
      <c r="CI15" s="366"/>
      <c r="CJ15" s="368"/>
      <c r="CK15" s="432"/>
      <c r="CL15" s="366" t="s">
        <v>246</v>
      </c>
      <c r="CM15" s="368" t="s">
        <v>140</v>
      </c>
      <c r="CN15" s="432"/>
      <c r="CO15" s="366"/>
      <c r="CP15" s="368"/>
      <c r="CQ15" s="232"/>
      <c r="CR15" s="366"/>
      <c r="CS15" s="368"/>
      <c r="CT15" s="232"/>
      <c r="CU15" s="366"/>
      <c r="CV15" s="368"/>
      <c r="CW15" s="232"/>
      <c r="DA15" s="375" t="s">
        <v>986</v>
      </c>
      <c r="DB15" s="375" t="s">
        <v>998</v>
      </c>
      <c r="DC15" s="125" t="s">
        <v>115</v>
      </c>
      <c r="DD15" s="366"/>
      <c r="DE15" s="368"/>
      <c r="DF15" s="232"/>
      <c r="DG15" s="366"/>
      <c r="DH15" s="368"/>
      <c r="DI15" s="232"/>
      <c r="DJ15" s="366"/>
      <c r="DK15" s="368"/>
      <c r="DL15" s="232"/>
      <c r="DM15" s="366"/>
      <c r="DN15" s="368"/>
      <c r="DO15" s="232"/>
      <c r="DP15" s="366"/>
      <c r="DQ15" s="368"/>
      <c r="DR15" s="232"/>
      <c r="DS15" s="366"/>
      <c r="DT15" s="368"/>
      <c r="DU15" s="232"/>
      <c r="DV15" s="366"/>
      <c r="DW15" s="368"/>
      <c r="DX15" s="232"/>
      <c r="DY15" s="366"/>
      <c r="DZ15" s="368"/>
      <c r="EA15" s="232"/>
    </row>
    <row r="16" spans="2:138" x14ac:dyDescent="0.25">
      <c r="C16" s="376"/>
      <c r="D16" s="376" t="s">
        <v>998</v>
      </c>
      <c r="E16" s="96" t="s">
        <v>990</v>
      </c>
      <c r="F16" s="65" t="s">
        <v>246</v>
      </c>
      <c r="G16" s="53" t="s">
        <v>139</v>
      </c>
      <c r="H16" s="430"/>
      <c r="I16" s="65"/>
      <c r="J16" s="53"/>
      <c r="K16" s="68"/>
      <c r="L16" s="65"/>
      <c r="M16" s="53"/>
      <c r="N16" s="68"/>
      <c r="O16" s="65"/>
      <c r="P16" s="53"/>
      <c r="Q16" s="68"/>
      <c r="R16" s="65"/>
      <c r="S16" s="53"/>
      <c r="T16" s="68"/>
      <c r="U16" s="65"/>
      <c r="V16" s="53"/>
      <c r="W16" s="68"/>
      <c r="X16" s="65"/>
      <c r="Y16" s="53"/>
      <c r="Z16" s="68"/>
      <c r="AA16" s="65"/>
      <c r="AB16" s="53"/>
      <c r="AC16" s="68"/>
      <c r="AG16" s="376"/>
      <c r="AH16" s="376" t="s">
        <v>998</v>
      </c>
      <c r="AI16" s="96" t="s">
        <v>990</v>
      </c>
      <c r="AJ16" s="65"/>
      <c r="AK16" s="53"/>
      <c r="AL16" s="68"/>
      <c r="AM16" s="65"/>
      <c r="AN16" s="53"/>
      <c r="AO16" s="68"/>
      <c r="AP16" s="65"/>
      <c r="AQ16" s="53"/>
      <c r="AR16" s="68"/>
      <c r="AS16" s="65"/>
      <c r="AT16" s="53"/>
      <c r="AU16" s="68"/>
      <c r="AV16" s="65"/>
      <c r="AW16" s="53"/>
      <c r="AX16" s="68"/>
      <c r="AY16" s="65"/>
      <c r="AZ16" s="53"/>
      <c r="BA16" s="68"/>
      <c r="BB16" s="65"/>
      <c r="BC16" s="53"/>
      <c r="BD16" s="68"/>
      <c r="BE16" s="65"/>
      <c r="BF16" s="53"/>
      <c r="BG16" s="68"/>
      <c r="BW16" s="376"/>
      <c r="BX16" s="376" t="s">
        <v>998</v>
      </c>
      <c r="BY16" s="96" t="s">
        <v>990</v>
      </c>
      <c r="BZ16" s="65"/>
      <c r="CA16" s="53"/>
      <c r="CB16" s="68"/>
      <c r="CC16" s="65"/>
      <c r="CD16" s="53"/>
      <c r="CE16" s="68"/>
      <c r="CF16" s="65"/>
      <c r="CG16" s="53"/>
      <c r="CH16" s="68"/>
      <c r="CI16" s="65"/>
      <c r="CJ16" s="53"/>
      <c r="CK16" s="68"/>
      <c r="CL16" s="65"/>
      <c r="CM16" s="53"/>
      <c r="CN16" s="68"/>
      <c r="CO16" s="65"/>
      <c r="CP16" s="53"/>
      <c r="CQ16" s="68"/>
      <c r="CR16" s="65"/>
      <c r="CS16" s="53"/>
      <c r="CT16" s="68"/>
      <c r="CU16" s="65"/>
      <c r="CV16" s="53"/>
      <c r="CW16" s="68"/>
      <c r="DA16" s="376"/>
      <c r="DB16" s="376" t="s">
        <v>998</v>
      </c>
      <c r="DC16" s="96" t="s">
        <v>990</v>
      </c>
      <c r="DD16" s="65"/>
      <c r="DE16" s="53"/>
      <c r="DF16" s="68"/>
      <c r="DG16" s="65"/>
      <c r="DH16" s="53"/>
      <c r="DI16" s="68"/>
      <c r="DJ16" s="65"/>
      <c r="DK16" s="53"/>
      <c r="DL16" s="68"/>
      <c r="DM16" s="65"/>
      <c r="DN16" s="53"/>
      <c r="DO16" s="68"/>
      <c r="DP16" s="65"/>
      <c r="DQ16" s="53"/>
      <c r="DR16" s="68"/>
      <c r="DS16" s="65"/>
      <c r="DT16" s="53"/>
      <c r="DU16" s="68"/>
      <c r="DV16" s="65"/>
      <c r="DW16" s="53"/>
      <c r="DX16" s="68"/>
      <c r="DY16" s="65"/>
      <c r="DZ16" s="53"/>
      <c r="EA16" s="68"/>
    </row>
    <row r="17" spans="3:131" ht="15.75" thickBot="1" x14ac:dyDescent="0.3">
      <c r="C17" s="377"/>
      <c r="D17" s="377" t="s">
        <v>998</v>
      </c>
      <c r="E17" s="97" t="s">
        <v>991</v>
      </c>
      <c r="F17" s="367"/>
      <c r="G17" s="131"/>
      <c r="H17" s="54"/>
      <c r="I17" s="367"/>
      <c r="J17" s="131"/>
      <c r="K17" s="54"/>
      <c r="L17" s="367"/>
      <c r="M17" s="131"/>
      <c r="N17" s="54"/>
      <c r="O17" s="367"/>
      <c r="P17" s="131"/>
      <c r="Q17" s="54"/>
      <c r="R17" s="367"/>
      <c r="S17" s="131"/>
      <c r="T17" s="54"/>
      <c r="U17" s="367"/>
      <c r="V17" s="131"/>
      <c r="W17" s="54"/>
      <c r="X17" s="367"/>
      <c r="Y17" s="131"/>
      <c r="Z17" s="54"/>
      <c r="AA17" s="367"/>
      <c r="AB17" s="131"/>
      <c r="AC17" s="54"/>
      <c r="AG17" s="377"/>
      <c r="AH17" s="377" t="s">
        <v>998</v>
      </c>
      <c r="AI17" s="97" t="s">
        <v>991</v>
      </c>
      <c r="AJ17" s="367"/>
      <c r="AK17" s="131"/>
      <c r="AL17" s="54"/>
      <c r="AM17" s="367"/>
      <c r="AN17" s="131"/>
      <c r="AO17" s="54"/>
      <c r="AP17" s="367"/>
      <c r="AQ17" s="131"/>
      <c r="AR17" s="54"/>
      <c r="AS17" s="367"/>
      <c r="AT17" s="131"/>
      <c r="AU17" s="54"/>
      <c r="AV17" s="367"/>
      <c r="AW17" s="131"/>
      <c r="AX17" s="54"/>
      <c r="AY17" s="367"/>
      <c r="AZ17" s="131"/>
      <c r="BA17" s="54"/>
      <c r="BB17" s="367"/>
      <c r="BC17" s="131"/>
      <c r="BD17" s="54"/>
      <c r="BE17" s="367"/>
      <c r="BF17" s="131"/>
      <c r="BG17" s="54"/>
      <c r="BW17" s="377"/>
      <c r="BX17" s="377" t="s">
        <v>998</v>
      </c>
      <c r="BY17" s="97" t="s">
        <v>991</v>
      </c>
      <c r="BZ17" s="367"/>
      <c r="CA17" s="131"/>
      <c r="CB17" s="54"/>
      <c r="CC17" s="367"/>
      <c r="CD17" s="131"/>
      <c r="CE17" s="54"/>
      <c r="CF17" s="367"/>
      <c r="CG17" s="131"/>
      <c r="CH17" s="54"/>
      <c r="CI17" s="367"/>
      <c r="CJ17" s="131"/>
      <c r="CK17" s="54"/>
      <c r="CL17" s="367"/>
      <c r="CM17" s="131"/>
      <c r="CN17" s="54"/>
      <c r="CO17" s="367"/>
      <c r="CP17" s="131"/>
      <c r="CQ17" s="54"/>
      <c r="CR17" s="367"/>
      <c r="CS17" s="131"/>
      <c r="CT17" s="54"/>
      <c r="CU17" s="367"/>
      <c r="CV17" s="131"/>
      <c r="CW17" s="54"/>
      <c r="DA17" s="377"/>
      <c r="DB17" s="377" t="s">
        <v>998</v>
      </c>
      <c r="DC17" s="97" t="s">
        <v>991</v>
      </c>
      <c r="DD17" s="367"/>
      <c r="DE17" s="131"/>
      <c r="DF17" s="54"/>
      <c r="DG17" s="367"/>
      <c r="DH17" s="131"/>
      <c r="DI17" s="54"/>
      <c r="DJ17" s="367"/>
      <c r="DK17" s="131"/>
      <c r="DL17" s="54"/>
      <c r="DM17" s="367"/>
      <c r="DN17" s="131"/>
      <c r="DO17" s="54"/>
      <c r="DP17" s="367"/>
      <c r="DQ17" s="131"/>
      <c r="DR17" s="54"/>
      <c r="DS17" s="367"/>
      <c r="DT17" s="131"/>
      <c r="DU17" s="54"/>
      <c r="DV17" s="367"/>
      <c r="DW17" s="131"/>
      <c r="DX17" s="54"/>
      <c r="DY17" s="367"/>
      <c r="DZ17" s="131"/>
      <c r="EA17" s="54"/>
    </row>
    <row r="18" spans="3:131" x14ac:dyDescent="0.25">
      <c r="C18" s="375" t="s">
        <v>987</v>
      </c>
      <c r="D18" s="375" t="s">
        <v>998</v>
      </c>
      <c r="E18" s="125" t="s">
        <v>115</v>
      </c>
      <c r="F18" s="366"/>
      <c r="G18" s="368"/>
      <c r="H18" s="232"/>
      <c r="I18" s="366"/>
      <c r="J18" s="368"/>
      <c r="K18" s="232"/>
      <c r="L18" s="366"/>
      <c r="M18" s="368"/>
      <c r="N18" s="232"/>
      <c r="O18" s="366"/>
      <c r="P18" s="368"/>
      <c r="Q18" s="232"/>
      <c r="R18" s="366"/>
      <c r="S18" s="368"/>
      <c r="T18" s="232"/>
      <c r="U18" s="366"/>
      <c r="V18" s="368"/>
      <c r="W18" s="232"/>
      <c r="X18" s="366"/>
      <c r="Y18" s="368"/>
      <c r="Z18" s="232"/>
      <c r="AA18" s="366"/>
      <c r="AB18" s="368"/>
      <c r="AC18" s="232"/>
      <c r="AG18" s="375" t="s">
        <v>987</v>
      </c>
      <c r="AH18" s="375" t="s">
        <v>998</v>
      </c>
      <c r="AI18" s="125" t="s">
        <v>115</v>
      </c>
      <c r="AJ18" s="366"/>
      <c r="AK18" s="368"/>
      <c r="AL18" s="232"/>
      <c r="AM18" s="366"/>
      <c r="AN18" s="368"/>
      <c r="AO18" s="232"/>
      <c r="AP18" s="366"/>
      <c r="AQ18" s="368"/>
      <c r="AR18" s="232"/>
      <c r="AS18" s="366"/>
      <c r="AT18" s="368"/>
      <c r="AU18" s="232"/>
      <c r="AV18" s="366"/>
      <c r="AW18" s="368"/>
      <c r="AX18" s="232"/>
      <c r="AY18" s="366"/>
      <c r="AZ18" s="368"/>
      <c r="BA18" s="232"/>
      <c r="BB18" s="366"/>
      <c r="BC18" s="368"/>
      <c r="BD18" s="232"/>
      <c r="BE18" s="366"/>
      <c r="BF18" s="368"/>
      <c r="BG18" s="232"/>
      <c r="BW18" s="375" t="s">
        <v>987</v>
      </c>
      <c r="BX18" s="375" t="s">
        <v>998</v>
      </c>
      <c r="BY18" s="125" t="s">
        <v>115</v>
      </c>
      <c r="BZ18" s="366"/>
      <c r="CA18" s="368"/>
      <c r="CB18" s="232"/>
      <c r="CC18" s="366"/>
      <c r="CD18" s="368"/>
      <c r="CE18" s="232"/>
      <c r="CF18" s="366"/>
      <c r="CG18" s="368"/>
      <c r="CH18" s="232"/>
      <c r="CI18" s="366"/>
      <c r="CJ18" s="368"/>
      <c r="CK18" s="232"/>
      <c r="CL18" s="366"/>
      <c r="CM18" s="368"/>
      <c r="CN18" s="232"/>
      <c r="CO18" s="366"/>
      <c r="CP18" s="368"/>
      <c r="CQ18" s="232"/>
      <c r="CR18" s="366"/>
      <c r="CS18" s="368"/>
      <c r="CT18" s="232"/>
      <c r="CU18" s="366"/>
      <c r="CV18" s="368"/>
      <c r="CW18" s="232"/>
      <c r="DA18" s="375" t="s">
        <v>987</v>
      </c>
      <c r="DB18" s="375" t="s">
        <v>998</v>
      </c>
      <c r="DC18" s="125" t="s">
        <v>115</v>
      </c>
      <c r="DD18" s="366"/>
      <c r="DE18" s="368"/>
      <c r="DF18" s="232"/>
      <c r="DG18" s="366"/>
      <c r="DH18" s="368"/>
      <c r="DI18" s="232"/>
      <c r="DJ18" s="366"/>
      <c r="DK18" s="368"/>
      <c r="DL18" s="232"/>
      <c r="DM18" s="366"/>
      <c r="DN18" s="368"/>
      <c r="DO18" s="232"/>
      <c r="DP18" s="366"/>
      <c r="DQ18" s="368"/>
      <c r="DR18" s="232"/>
      <c r="DS18" s="366"/>
      <c r="DT18" s="368"/>
      <c r="DU18" s="232"/>
      <c r="DV18" s="366"/>
      <c r="DW18" s="368"/>
      <c r="DX18" s="232"/>
      <c r="DY18" s="366"/>
      <c r="DZ18" s="368"/>
      <c r="EA18" s="232"/>
    </row>
    <row r="19" spans="3:131" x14ac:dyDescent="0.25">
      <c r="C19" s="376"/>
      <c r="D19" s="376" t="s">
        <v>998</v>
      </c>
      <c r="E19" s="96" t="s">
        <v>990</v>
      </c>
      <c r="F19" s="65"/>
      <c r="G19" s="53"/>
      <c r="H19" s="68"/>
      <c r="I19" s="65"/>
      <c r="J19" s="53"/>
      <c r="K19" s="68"/>
      <c r="L19" s="65"/>
      <c r="M19" s="53"/>
      <c r="N19" s="68"/>
      <c r="O19" s="65"/>
      <c r="P19" s="53"/>
      <c r="Q19" s="68"/>
      <c r="R19" s="65"/>
      <c r="S19" s="53"/>
      <c r="T19" s="68"/>
      <c r="U19" s="65"/>
      <c r="V19" s="53"/>
      <c r="W19" s="68"/>
      <c r="X19" s="65"/>
      <c r="Y19" s="53"/>
      <c r="Z19" s="68"/>
      <c r="AA19" s="65"/>
      <c r="AB19" s="53"/>
      <c r="AC19" s="68"/>
      <c r="AG19" s="376"/>
      <c r="AH19" s="376" t="s">
        <v>998</v>
      </c>
      <c r="AI19" s="96" t="s">
        <v>990</v>
      </c>
      <c r="AJ19" s="65"/>
      <c r="AK19" s="53"/>
      <c r="AL19" s="68"/>
      <c r="AM19" s="65"/>
      <c r="AN19" s="53"/>
      <c r="AO19" s="68"/>
      <c r="AP19" s="65"/>
      <c r="AQ19" s="53"/>
      <c r="AR19" s="68"/>
      <c r="AS19" s="65"/>
      <c r="AT19" s="53"/>
      <c r="AU19" s="68"/>
      <c r="AV19" s="65"/>
      <c r="AW19" s="53"/>
      <c r="AX19" s="68"/>
      <c r="AY19" s="65"/>
      <c r="AZ19" s="53"/>
      <c r="BA19" s="68"/>
      <c r="BB19" s="65"/>
      <c r="BC19" s="53"/>
      <c r="BD19" s="68"/>
      <c r="BE19" s="65"/>
      <c r="BF19" s="53"/>
      <c r="BG19" s="68"/>
      <c r="BW19" s="376"/>
      <c r="BX19" s="376" t="s">
        <v>998</v>
      </c>
      <c r="BY19" s="96" t="s">
        <v>990</v>
      </c>
      <c r="BZ19" s="65"/>
      <c r="CA19" s="53"/>
      <c r="CB19" s="68"/>
      <c r="CC19" s="65"/>
      <c r="CD19" s="53"/>
      <c r="CE19" s="68"/>
      <c r="CF19" s="65"/>
      <c r="CG19" s="53"/>
      <c r="CH19" s="68"/>
      <c r="CI19" s="65"/>
      <c r="CJ19" s="53"/>
      <c r="CK19" s="68"/>
      <c r="CL19" s="65"/>
      <c r="CM19" s="53"/>
      <c r="CN19" s="68"/>
      <c r="CO19" s="65"/>
      <c r="CP19" s="53"/>
      <c r="CQ19" s="68"/>
      <c r="CR19" s="65"/>
      <c r="CS19" s="53"/>
      <c r="CT19" s="68"/>
      <c r="CU19" s="65"/>
      <c r="CV19" s="53"/>
      <c r="CW19" s="68"/>
      <c r="DA19" s="376"/>
      <c r="DB19" s="376" t="s">
        <v>998</v>
      </c>
      <c r="DC19" s="96" t="s">
        <v>990</v>
      </c>
      <c r="DD19" s="65"/>
      <c r="DE19" s="53"/>
      <c r="DF19" s="68"/>
      <c r="DG19" s="65"/>
      <c r="DH19" s="53"/>
      <c r="DI19" s="68"/>
      <c r="DJ19" s="65"/>
      <c r="DK19" s="53"/>
      <c r="DL19" s="68"/>
      <c r="DM19" s="65"/>
      <c r="DN19" s="53"/>
      <c r="DO19" s="68"/>
      <c r="DP19" s="65"/>
      <c r="DQ19" s="53"/>
      <c r="DR19" s="68"/>
      <c r="DS19" s="65"/>
      <c r="DT19" s="53"/>
      <c r="DU19" s="68"/>
      <c r="DV19" s="65"/>
      <c r="DW19" s="53"/>
      <c r="DX19" s="68"/>
      <c r="DY19" s="65"/>
      <c r="DZ19" s="53"/>
      <c r="EA19" s="68"/>
    </row>
    <row r="20" spans="3:131" ht="15.75" thickBot="1" x14ac:dyDescent="0.3">
      <c r="C20" s="377"/>
      <c r="D20" s="377" t="s">
        <v>998</v>
      </c>
      <c r="E20" s="97" t="s">
        <v>991</v>
      </c>
      <c r="F20" s="367"/>
      <c r="G20" s="131"/>
      <c r="H20" s="54"/>
      <c r="I20" s="367"/>
      <c r="J20" s="131"/>
      <c r="K20" s="54"/>
      <c r="L20" s="367"/>
      <c r="M20" s="131"/>
      <c r="N20" s="54"/>
      <c r="O20" s="367"/>
      <c r="P20" s="131"/>
      <c r="Q20" s="54"/>
      <c r="R20" s="367"/>
      <c r="S20" s="131"/>
      <c r="T20" s="54"/>
      <c r="U20" s="367"/>
      <c r="V20" s="131"/>
      <c r="W20" s="54"/>
      <c r="X20" s="367"/>
      <c r="Y20" s="131"/>
      <c r="Z20" s="54"/>
      <c r="AA20" s="367"/>
      <c r="AB20" s="131"/>
      <c r="AC20" s="54"/>
      <c r="AG20" s="377"/>
      <c r="AH20" s="377" t="s">
        <v>998</v>
      </c>
      <c r="AI20" s="97" t="s">
        <v>991</v>
      </c>
      <c r="AJ20" s="367"/>
      <c r="AK20" s="131"/>
      <c r="AL20" s="54"/>
      <c r="AM20" s="367"/>
      <c r="AN20" s="131"/>
      <c r="AO20" s="54"/>
      <c r="AP20" s="367"/>
      <c r="AQ20" s="131"/>
      <c r="AR20" s="54"/>
      <c r="AS20" s="367"/>
      <c r="AT20" s="131"/>
      <c r="AU20" s="54"/>
      <c r="AV20" s="367"/>
      <c r="AW20" s="131"/>
      <c r="AX20" s="54"/>
      <c r="AY20" s="367"/>
      <c r="AZ20" s="131"/>
      <c r="BA20" s="54"/>
      <c r="BB20" s="367"/>
      <c r="BC20" s="131"/>
      <c r="BD20" s="54"/>
      <c r="BE20" s="367"/>
      <c r="BF20" s="131"/>
      <c r="BG20" s="54"/>
      <c r="BW20" s="377"/>
      <c r="BX20" s="377" t="s">
        <v>998</v>
      </c>
      <c r="BY20" s="97" t="s">
        <v>991</v>
      </c>
      <c r="BZ20" s="367"/>
      <c r="CA20" s="131"/>
      <c r="CB20" s="54"/>
      <c r="CC20" s="367"/>
      <c r="CD20" s="131"/>
      <c r="CE20" s="54"/>
      <c r="CF20" s="367"/>
      <c r="CG20" s="131"/>
      <c r="CH20" s="54"/>
      <c r="CI20" s="367"/>
      <c r="CJ20" s="131"/>
      <c r="CK20" s="54"/>
      <c r="CL20" s="367"/>
      <c r="CM20" s="131"/>
      <c r="CN20" s="54"/>
      <c r="CO20" s="367"/>
      <c r="CP20" s="131"/>
      <c r="CQ20" s="54"/>
      <c r="CR20" s="367"/>
      <c r="CS20" s="131"/>
      <c r="CT20" s="54"/>
      <c r="CU20" s="367"/>
      <c r="CV20" s="131"/>
      <c r="CW20" s="54"/>
      <c r="DA20" s="377"/>
      <c r="DB20" s="377" t="s">
        <v>998</v>
      </c>
      <c r="DC20" s="97" t="s">
        <v>991</v>
      </c>
      <c r="DD20" s="367"/>
      <c r="DE20" s="131"/>
      <c r="DF20" s="54"/>
      <c r="DG20" s="367"/>
      <c r="DH20" s="131"/>
      <c r="DI20" s="54"/>
      <c r="DJ20" s="367"/>
      <c r="DK20" s="131"/>
      <c r="DL20" s="54"/>
      <c r="DM20" s="367"/>
      <c r="DN20" s="131"/>
      <c r="DO20" s="54"/>
      <c r="DP20" s="367"/>
      <c r="DQ20" s="131"/>
      <c r="DR20" s="54"/>
      <c r="DS20" s="367"/>
      <c r="DT20" s="131"/>
      <c r="DU20" s="54"/>
      <c r="DV20" s="367"/>
      <c r="DW20" s="131"/>
      <c r="DX20" s="54"/>
      <c r="DY20" s="367"/>
      <c r="DZ20" s="131"/>
      <c r="EA20" s="54"/>
    </row>
    <row r="21" spans="3:131" x14ac:dyDescent="0.25">
      <c r="C21" s="375" t="s">
        <v>988</v>
      </c>
      <c r="D21" s="375" t="s">
        <v>998</v>
      </c>
      <c r="E21" s="125" t="s">
        <v>115</v>
      </c>
      <c r="F21" s="366"/>
      <c r="G21" s="368"/>
      <c r="H21" s="232"/>
      <c r="I21" s="366"/>
      <c r="J21" s="368"/>
      <c r="K21" s="232"/>
      <c r="L21" s="366"/>
      <c r="M21" s="368"/>
      <c r="N21" s="232"/>
      <c r="O21" s="366"/>
      <c r="P21" s="368"/>
      <c r="Q21" s="232"/>
      <c r="R21" s="366"/>
      <c r="S21" s="368"/>
      <c r="T21" s="232"/>
      <c r="U21" s="366"/>
      <c r="V21" s="368"/>
      <c r="W21" s="232"/>
      <c r="X21" s="366"/>
      <c r="Y21" s="368"/>
      <c r="Z21" s="232"/>
      <c r="AA21" s="366"/>
      <c r="AB21" s="368"/>
      <c r="AC21" s="232"/>
      <c r="AG21" s="375" t="s">
        <v>988</v>
      </c>
      <c r="AH21" s="375" t="s">
        <v>998</v>
      </c>
      <c r="AI21" s="125" t="s">
        <v>115</v>
      </c>
      <c r="AJ21" s="366"/>
      <c r="AK21" s="368"/>
      <c r="AL21" s="232"/>
      <c r="AM21" s="366"/>
      <c r="AN21" s="368"/>
      <c r="AO21" s="232"/>
      <c r="AP21" s="366"/>
      <c r="AQ21" s="368"/>
      <c r="AR21" s="232"/>
      <c r="AS21" s="366"/>
      <c r="AT21" s="368"/>
      <c r="AU21" s="232"/>
      <c r="AV21" s="366"/>
      <c r="AW21" s="368"/>
      <c r="AX21" s="232"/>
      <c r="AY21" s="366"/>
      <c r="AZ21" s="368"/>
      <c r="BA21" s="232"/>
      <c r="BB21" s="366"/>
      <c r="BC21" s="368"/>
      <c r="BD21" s="232"/>
      <c r="BE21" s="366"/>
      <c r="BF21" s="368"/>
      <c r="BG21" s="232"/>
      <c r="BW21" s="375"/>
      <c r="BX21" s="375" t="s">
        <v>998</v>
      </c>
      <c r="BY21" s="125" t="s">
        <v>115</v>
      </c>
      <c r="BZ21" s="366"/>
      <c r="CA21" s="368"/>
      <c r="CB21" s="232"/>
      <c r="CC21" s="366"/>
      <c r="CD21" s="368"/>
      <c r="CE21" s="232"/>
      <c r="CF21" s="366"/>
      <c r="CG21" s="368"/>
      <c r="CH21" s="232"/>
      <c r="CI21" s="366"/>
      <c r="CJ21" s="368"/>
      <c r="CK21" s="232"/>
      <c r="CL21" s="366"/>
      <c r="CM21" s="368"/>
      <c r="CN21" s="232"/>
      <c r="CO21" s="366"/>
      <c r="CP21" s="368"/>
      <c r="CQ21" s="232"/>
      <c r="CR21" s="366"/>
      <c r="CS21" s="368"/>
      <c r="CT21" s="232"/>
      <c r="CU21" s="366"/>
      <c r="CV21" s="368"/>
      <c r="CW21" s="232"/>
      <c r="DA21" s="375" t="s">
        <v>988</v>
      </c>
      <c r="DB21" s="375" t="s">
        <v>998</v>
      </c>
      <c r="DC21" s="125" t="s">
        <v>115</v>
      </c>
      <c r="DD21" s="366"/>
      <c r="DE21" s="368"/>
      <c r="DF21" s="232"/>
      <c r="DG21" s="366"/>
      <c r="DH21" s="368"/>
      <c r="DI21" s="232"/>
      <c r="DJ21" s="366"/>
      <c r="DK21" s="368"/>
      <c r="DL21" s="232"/>
      <c r="DM21" s="366"/>
      <c r="DN21" s="368"/>
      <c r="DO21" s="232"/>
      <c r="DP21" s="366"/>
      <c r="DQ21" s="368"/>
      <c r="DR21" s="232"/>
      <c r="DS21" s="366"/>
      <c r="DT21" s="368"/>
      <c r="DU21" s="232"/>
      <c r="DV21" s="366"/>
      <c r="DW21" s="368"/>
      <c r="DX21" s="232"/>
      <c r="DY21" s="366"/>
      <c r="DZ21" s="368"/>
      <c r="EA21" s="232"/>
    </row>
    <row r="22" spans="3:131" x14ac:dyDescent="0.25">
      <c r="C22" s="376"/>
      <c r="D22" s="376" t="s">
        <v>998</v>
      </c>
      <c r="E22" s="96" t="s">
        <v>990</v>
      </c>
      <c r="F22" s="65"/>
      <c r="G22" s="53"/>
      <c r="H22" s="68"/>
      <c r="I22" s="65"/>
      <c r="J22" s="53"/>
      <c r="K22" s="68"/>
      <c r="L22" s="65"/>
      <c r="M22" s="53"/>
      <c r="N22" s="68"/>
      <c r="O22" s="65"/>
      <c r="P22" s="53"/>
      <c r="Q22" s="68"/>
      <c r="R22" s="65"/>
      <c r="S22" s="53"/>
      <c r="T22" s="68"/>
      <c r="U22" s="65"/>
      <c r="V22" s="53"/>
      <c r="W22" s="68"/>
      <c r="X22" s="65"/>
      <c r="Y22" s="53"/>
      <c r="Z22" s="68"/>
      <c r="AA22" s="65"/>
      <c r="AB22" s="53"/>
      <c r="AC22" s="68"/>
      <c r="AG22" s="376"/>
      <c r="AH22" s="376" t="s">
        <v>998</v>
      </c>
      <c r="AI22" s="96" t="s">
        <v>990</v>
      </c>
      <c r="AJ22" s="65"/>
      <c r="AK22" s="53"/>
      <c r="AL22" s="68"/>
      <c r="AM22" s="65"/>
      <c r="AN22" s="53"/>
      <c r="AO22" s="68"/>
      <c r="AP22" s="65"/>
      <c r="AQ22" s="53"/>
      <c r="AR22" s="68"/>
      <c r="AS22" s="65"/>
      <c r="AT22" s="53"/>
      <c r="AU22" s="68"/>
      <c r="AV22" s="65"/>
      <c r="AW22" s="53"/>
      <c r="AX22" s="68"/>
      <c r="AY22" s="65"/>
      <c r="AZ22" s="53"/>
      <c r="BA22" s="68"/>
      <c r="BB22" s="65"/>
      <c r="BC22" s="53"/>
      <c r="BD22" s="68"/>
      <c r="BE22" s="65"/>
      <c r="BF22" s="53"/>
      <c r="BG22" s="68"/>
      <c r="BW22" s="376"/>
      <c r="BX22" s="376" t="s">
        <v>998</v>
      </c>
      <c r="BY22" s="96" t="s">
        <v>990</v>
      </c>
      <c r="BZ22" s="65"/>
      <c r="CA22" s="53"/>
      <c r="CB22" s="68"/>
      <c r="CC22" s="65"/>
      <c r="CD22" s="53"/>
      <c r="CE22" s="68"/>
      <c r="CF22" s="65"/>
      <c r="CG22" s="53"/>
      <c r="CH22" s="68"/>
      <c r="CI22" s="65"/>
      <c r="CJ22" s="53"/>
      <c r="CK22" s="68"/>
      <c r="CL22" s="65"/>
      <c r="CM22" s="53"/>
      <c r="CN22" s="68"/>
      <c r="CO22" s="65"/>
      <c r="CP22" s="53"/>
      <c r="CQ22" s="68"/>
      <c r="CR22" s="65"/>
      <c r="CS22" s="53"/>
      <c r="CT22" s="68"/>
      <c r="CU22" s="65"/>
      <c r="CV22" s="53"/>
      <c r="CW22" s="68"/>
      <c r="DA22" s="376"/>
      <c r="DB22" s="376" t="s">
        <v>998</v>
      </c>
      <c r="DC22" s="96" t="s">
        <v>990</v>
      </c>
      <c r="DD22" s="65"/>
      <c r="DE22" s="53"/>
      <c r="DF22" s="68"/>
      <c r="DG22" s="65"/>
      <c r="DH22" s="53"/>
      <c r="DI22" s="68"/>
      <c r="DJ22" s="65"/>
      <c r="DK22" s="53"/>
      <c r="DL22" s="68"/>
      <c r="DM22" s="65"/>
      <c r="DN22" s="53"/>
      <c r="DO22" s="68"/>
      <c r="DP22" s="65"/>
      <c r="DQ22" s="53"/>
      <c r="DR22" s="68"/>
      <c r="DS22" s="65"/>
      <c r="DT22" s="53"/>
      <c r="DU22" s="68"/>
      <c r="DV22" s="65"/>
      <c r="DW22" s="53"/>
      <c r="DX22" s="68"/>
      <c r="DY22" s="65"/>
      <c r="DZ22" s="53"/>
      <c r="EA22" s="68"/>
    </row>
    <row r="23" spans="3:131" ht="15.75" thickBot="1" x14ac:dyDescent="0.3">
      <c r="C23" s="377"/>
      <c r="D23" s="377" t="s">
        <v>998</v>
      </c>
      <c r="E23" s="97" t="s">
        <v>991</v>
      </c>
      <c r="F23" s="367"/>
      <c r="G23" s="131"/>
      <c r="H23" s="54"/>
      <c r="I23" s="367"/>
      <c r="J23" s="131"/>
      <c r="K23" s="54"/>
      <c r="L23" s="367"/>
      <c r="M23" s="131"/>
      <c r="N23" s="54"/>
      <c r="O23" s="367"/>
      <c r="P23" s="131"/>
      <c r="Q23" s="54"/>
      <c r="R23" s="367"/>
      <c r="S23" s="131"/>
      <c r="T23" s="54"/>
      <c r="U23" s="367"/>
      <c r="V23" s="131"/>
      <c r="W23" s="54"/>
      <c r="X23" s="367"/>
      <c r="Y23" s="131"/>
      <c r="Z23" s="54"/>
      <c r="AA23" s="367"/>
      <c r="AB23" s="131"/>
      <c r="AC23" s="54"/>
      <c r="AG23" s="377"/>
      <c r="AH23" s="377" t="s">
        <v>998</v>
      </c>
      <c r="AI23" s="97" t="s">
        <v>991</v>
      </c>
      <c r="AJ23" s="367"/>
      <c r="AK23" s="131"/>
      <c r="AL23" s="54"/>
      <c r="AM23" s="367"/>
      <c r="AN23" s="131"/>
      <c r="AO23" s="54"/>
      <c r="AP23" s="367"/>
      <c r="AQ23" s="131"/>
      <c r="AR23" s="54"/>
      <c r="AS23" s="367"/>
      <c r="AT23" s="131"/>
      <c r="AU23" s="54"/>
      <c r="AV23" s="367"/>
      <c r="AW23" s="131"/>
      <c r="AX23" s="54"/>
      <c r="AY23" s="367"/>
      <c r="AZ23" s="131"/>
      <c r="BA23" s="54"/>
      <c r="BB23" s="367"/>
      <c r="BC23" s="131"/>
      <c r="BD23" s="54"/>
      <c r="BE23" s="367"/>
      <c r="BF23" s="131"/>
      <c r="BG23" s="54"/>
      <c r="BW23" s="377"/>
      <c r="BX23" s="377" t="s">
        <v>998</v>
      </c>
      <c r="BY23" s="97" t="s">
        <v>991</v>
      </c>
      <c r="BZ23" s="367"/>
      <c r="CA23" s="131"/>
      <c r="CB23" s="54"/>
      <c r="CC23" s="367"/>
      <c r="CD23" s="131"/>
      <c r="CE23" s="54"/>
      <c r="CF23" s="367"/>
      <c r="CG23" s="131"/>
      <c r="CH23" s="54"/>
      <c r="CI23" s="367"/>
      <c r="CJ23" s="131"/>
      <c r="CK23" s="54"/>
      <c r="CL23" s="367"/>
      <c r="CM23" s="131"/>
      <c r="CN23" s="54"/>
      <c r="CO23" s="367"/>
      <c r="CP23" s="131"/>
      <c r="CQ23" s="54"/>
      <c r="CR23" s="367"/>
      <c r="CS23" s="131"/>
      <c r="CT23" s="54"/>
      <c r="CU23" s="367"/>
      <c r="CV23" s="131"/>
      <c r="CW23" s="54"/>
      <c r="DA23" s="377"/>
      <c r="DB23" s="377" t="s">
        <v>998</v>
      </c>
      <c r="DC23" s="97" t="s">
        <v>991</v>
      </c>
      <c r="DD23" s="367"/>
      <c r="DE23" s="131"/>
      <c r="DF23" s="54"/>
      <c r="DG23" s="367"/>
      <c r="DH23" s="131"/>
      <c r="DI23" s="54"/>
      <c r="DJ23" s="367"/>
      <c r="DK23" s="131"/>
      <c r="DL23" s="54"/>
      <c r="DM23" s="367"/>
      <c r="DN23" s="131"/>
      <c r="DO23" s="54"/>
      <c r="DP23" s="367"/>
      <c r="DQ23" s="131"/>
      <c r="DR23" s="54"/>
      <c r="DS23" s="367"/>
      <c r="DT23" s="131"/>
      <c r="DU23" s="54"/>
      <c r="DV23" s="367"/>
      <c r="DW23" s="131"/>
      <c r="DX23" s="54"/>
      <c r="DY23" s="367"/>
      <c r="DZ23" s="131"/>
      <c r="EA23" s="54"/>
    </row>
    <row r="24" spans="3:131" x14ac:dyDescent="0.25">
      <c r="C24" s="375" t="s">
        <v>3050</v>
      </c>
      <c r="D24" s="375" t="s">
        <v>998</v>
      </c>
      <c r="E24" s="125" t="s">
        <v>115</v>
      </c>
      <c r="F24" s="366"/>
      <c r="G24" s="368"/>
      <c r="H24" s="232"/>
      <c r="I24" s="366"/>
      <c r="J24" s="368"/>
      <c r="K24" s="232"/>
      <c r="L24" s="366"/>
      <c r="M24" s="368"/>
      <c r="N24" s="232"/>
      <c r="O24" s="366"/>
      <c r="P24" s="368"/>
      <c r="Q24" s="232"/>
      <c r="R24" s="366"/>
      <c r="S24" s="368"/>
      <c r="T24" s="232"/>
      <c r="U24" s="366"/>
      <c r="V24" s="368"/>
      <c r="W24" s="232"/>
      <c r="X24" s="366"/>
      <c r="Y24" s="368"/>
      <c r="Z24" s="232"/>
      <c r="AA24" s="366"/>
      <c r="AB24" s="368"/>
      <c r="AC24" s="232"/>
      <c r="AG24" s="375" t="s">
        <v>3050</v>
      </c>
      <c r="AH24" s="375" t="s">
        <v>998</v>
      </c>
      <c r="AI24" s="125" t="s">
        <v>115</v>
      </c>
      <c r="AJ24" s="366"/>
      <c r="AK24" s="368"/>
      <c r="AL24" s="232"/>
      <c r="AM24" s="366"/>
      <c r="AN24" s="368"/>
      <c r="AO24" s="232"/>
      <c r="AP24" s="366"/>
      <c r="AQ24" s="368"/>
      <c r="AR24" s="232"/>
      <c r="AS24" s="366"/>
      <c r="AT24" s="368"/>
      <c r="AU24" s="232"/>
      <c r="AV24" s="366"/>
      <c r="AW24" s="368"/>
      <c r="AX24" s="232"/>
      <c r="AY24" s="366"/>
      <c r="AZ24" s="368"/>
      <c r="BA24" s="232"/>
      <c r="BB24" s="366"/>
      <c r="BC24" s="368"/>
      <c r="BD24" s="232"/>
      <c r="BE24" s="366"/>
      <c r="BF24" s="368"/>
      <c r="BG24" s="232"/>
      <c r="BW24" s="375" t="s">
        <v>988</v>
      </c>
      <c r="BX24" s="375" t="s">
        <v>998</v>
      </c>
      <c r="BY24" s="125" t="s">
        <v>115</v>
      </c>
      <c r="BZ24" s="366"/>
      <c r="CA24" s="368"/>
      <c r="CB24" s="232"/>
      <c r="CC24" s="366"/>
      <c r="CD24" s="368"/>
      <c r="CE24" s="232"/>
      <c r="CF24" s="366"/>
      <c r="CG24" s="368"/>
      <c r="CH24" s="232"/>
      <c r="CI24" s="366"/>
      <c r="CJ24" s="368"/>
      <c r="CK24" s="232"/>
      <c r="CL24" s="366"/>
      <c r="CM24" s="368"/>
      <c r="CN24" s="232"/>
      <c r="CO24" s="366"/>
      <c r="CP24" s="368"/>
      <c r="CQ24" s="232"/>
      <c r="CR24" s="366"/>
      <c r="CS24" s="368"/>
      <c r="CT24" s="232"/>
      <c r="CU24" s="366"/>
      <c r="CV24" s="368"/>
      <c r="CW24" s="232"/>
      <c r="DA24" s="375" t="s">
        <v>3050</v>
      </c>
      <c r="DB24" s="375" t="s">
        <v>998</v>
      </c>
      <c r="DC24" s="125" t="s">
        <v>115</v>
      </c>
      <c r="DD24" s="366"/>
      <c r="DE24" s="368"/>
      <c r="DF24" s="232"/>
      <c r="DG24" s="366"/>
      <c r="DH24" s="368"/>
      <c r="DI24" s="232"/>
      <c r="DJ24" s="366"/>
      <c r="DK24" s="368"/>
      <c r="DL24" s="232"/>
      <c r="DM24" s="366"/>
      <c r="DN24" s="368"/>
      <c r="DO24" s="232"/>
      <c r="DP24" s="366"/>
      <c r="DQ24" s="368"/>
      <c r="DR24" s="232"/>
      <c r="DS24" s="366"/>
      <c r="DT24" s="368"/>
      <c r="DU24" s="232"/>
      <c r="DV24" s="366"/>
      <c r="DW24" s="368"/>
      <c r="DX24" s="232"/>
      <c r="DY24" s="366"/>
      <c r="DZ24" s="368"/>
      <c r="EA24" s="232"/>
    </row>
    <row r="25" spans="3:131" x14ac:dyDescent="0.25">
      <c r="C25" s="376"/>
      <c r="D25" s="376" t="s">
        <v>998</v>
      </c>
      <c r="E25" s="96" t="s">
        <v>990</v>
      </c>
      <c r="F25" s="129"/>
      <c r="G25" s="52"/>
      <c r="H25" s="66"/>
      <c r="I25" s="129"/>
      <c r="J25" s="52"/>
      <c r="K25" s="66"/>
      <c r="L25" s="129"/>
      <c r="M25" s="52"/>
      <c r="N25" s="66"/>
      <c r="O25" s="129"/>
      <c r="P25" s="52"/>
      <c r="Q25" s="66"/>
      <c r="R25" s="129"/>
      <c r="S25" s="52"/>
      <c r="T25" s="66"/>
      <c r="U25" s="129"/>
      <c r="V25" s="52"/>
      <c r="W25" s="66"/>
      <c r="X25" s="129"/>
      <c r="Y25" s="52"/>
      <c r="Z25" s="66"/>
      <c r="AA25" s="129"/>
      <c r="AB25" s="52"/>
      <c r="AC25" s="66"/>
      <c r="AG25" s="376"/>
      <c r="AH25" s="376" t="s">
        <v>998</v>
      </c>
      <c r="AI25" s="96" t="s">
        <v>990</v>
      </c>
      <c r="AJ25" s="129"/>
      <c r="AK25" s="52"/>
      <c r="AL25" s="66"/>
      <c r="AM25" s="129"/>
      <c r="AN25" s="52"/>
      <c r="AO25" s="66"/>
      <c r="AP25" s="129"/>
      <c r="AQ25" s="52"/>
      <c r="AR25" s="66"/>
      <c r="AS25" s="129"/>
      <c r="AT25" s="52"/>
      <c r="AU25" s="66"/>
      <c r="AV25" s="129"/>
      <c r="AW25" s="52"/>
      <c r="AX25" s="66"/>
      <c r="AY25" s="129"/>
      <c r="AZ25" s="52"/>
      <c r="BA25" s="66"/>
      <c r="BB25" s="129"/>
      <c r="BC25" s="52"/>
      <c r="BD25" s="66"/>
      <c r="BE25" s="129"/>
      <c r="BF25" s="52"/>
      <c r="BG25" s="66"/>
      <c r="BW25" s="376"/>
      <c r="BX25" s="376" t="s">
        <v>998</v>
      </c>
      <c r="BY25" s="96" t="s">
        <v>990</v>
      </c>
      <c r="BZ25" s="129"/>
      <c r="CA25" s="52"/>
      <c r="CB25" s="66"/>
      <c r="CC25" s="129"/>
      <c r="CD25" s="52"/>
      <c r="CE25" s="66"/>
      <c r="CF25" s="129"/>
      <c r="CG25" s="52"/>
      <c r="CH25" s="66"/>
      <c r="CI25" s="129"/>
      <c r="CJ25" s="52"/>
      <c r="CK25" s="66"/>
      <c r="CL25" s="129"/>
      <c r="CM25" s="52"/>
      <c r="CN25" s="66"/>
      <c r="CO25" s="129"/>
      <c r="CP25" s="52"/>
      <c r="CQ25" s="66"/>
      <c r="CR25" s="129"/>
      <c r="CS25" s="52"/>
      <c r="CT25" s="66"/>
      <c r="CU25" s="129"/>
      <c r="CV25" s="52"/>
      <c r="CW25" s="66"/>
      <c r="DA25" s="376"/>
      <c r="DB25" s="376" t="s">
        <v>998</v>
      </c>
      <c r="DC25" s="96" t="s">
        <v>990</v>
      </c>
      <c r="DD25" s="129"/>
      <c r="DE25" s="52"/>
      <c r="DF25" s="66"/>
      <c r="DG25" s="129"/>
      <c r="DH25" s="52"/>
      <c r="DI25" s="66"/>
      <c r="DJ25" s="129"/>
      <c r="DK25" s="52"/>
      <c r="DL25" s="66"/>
      <c r="DM25" s="129"/>
      <c r="DN25" s="52"/>
      <c r="DO25" s="66"/>
      <c r="DP25" s="129"/>
      <c r="DQ25" s="52"/>
      <c r="DR25" s="66"/>
      <c r="DS25" s="129"/>
      <c r="DT25" s="52"/>
      <c r="DU25" s="66"/>
      <c r="DV25" s="129"/>
      <c r="DW25" s="52"/>
      <c r="DX25" s="66"/>
      <c r="DY25" s="129"/>
      <c r="DZ25" s="52"/>
      <c r="EA25" s="66"/>
    </row>
    <row r="26" spans="3:131" ht="15.75" thickBot="1" x14ac:dyDescent="0.3">
      <c r="C26" s="377"/>
      <c r="D26" s="377" t="s">
        <v>998</v>
      </c>
      <c r="E26" s="97" t="s">
        <v>991</v>
      </c>
      <c r="F26" s="50"/>
      <c r="G26" s="130"/>
      <c r="H26" s="51"/>
      <c r="I26" s="50"/>
      <c r="J26" s="130"/>
      <c r="K26" s="51"/>
      <c r="L26" s="50"/>
      <c r="M26" s="130"/>
      <c r="N26" s="51"/>
      <c r="O26" s="50"/>
      <c r="P26" s="130"/>
      <c r="Q26" s="51"/>
      <c r="R26" s="50"/>
      <c r="S26" s="130"/>
      <c r="T26" s="51"/>
      <c r="U26" s="50"/>
      <c r="V26" s="130"/>
      <c r="W26" s="51"/>
      <c r="X26" s="50"/>
      <c r="Y26" s="130"/>
      <c r="Z26" s="51"/>
      <c r="AA26" s="50"/>
      <c r="AB26" s="130"/>
      <c r="AC26" s="51"/>
      <c r="AG26" s="377"/>
      <c r="AH26" s="377" t="s">
        <v>998</v>
      </c>
      <c r="AI26" s="97" t="s">
        <v>991</v>
      </c>
      <c r="AJ26" s="50"/>
      <c r="AK26" s="130"/>
      <c r="AL26" s="51"/>
      <c r="AM26" s="50"/>
      <c r="AN26" s="130"/>
      <c r="AO26" s="51"/>
      <c r="AP26" s="50"/>
      <c r="AQ26" s="130"/>
      <c r="AR26" s="51"/>
      <c r="AS26" s="50"/>
      <c r="AT26" s="130"/>
      <c r="AU26" s="51"/>
      <c r="AV26" s="50"/>
      <c r="AW26" s="130"/>
      <c r="AX26" s="51"/>
      <c r="AY26" s="50"/>
      <c r="AZ26" s="130"/>
      <c r="BA26" s="51"/>
      <c r="BB26" s="50"/>
      <c r="BC26" s="130"/>
      <c r="BD26" s="51"/>
      <c r="BE26" s="50"/>
      <c r="BF26" s="130"/>
      <c r="BG26" s="51"/>
      <c r="BW26" s="377"/>
      <c r="BX26" s="377" t="s">
        <v>998</v>
      </c>
      <c r="BY26" s="97" t="s">
        <v>991</v>
      </c>
      <c r="BZ26" s="50"/>
      <c r="CA26" s="130"/>
      <c r="CB26" s="51"/>
      <c r="CC26" s="50"/>
      <c r="CD26" s="130"/>
      <c r="CE26" s="51"/>
      <c r="CF26" s="50"/>
      <c r="CG26" s="130"/>
      <c r="CH26" s="51"/>
      <c r="CI26" s="50"/>
      <c r="CJ26" s="130"/>
      <c r="CK26" s="51"/>
      <c r="CL26" s="50"/>
      <c r="CM26" s="130"/>
      <c r="CN26" s="51"/>
      <c r="CO26" s="50"/>
      <c r="CP26" s="130"/>
      <c r="CQ26" s="51"/>
      <c r="CR26" s="50"/>
      <c r="CS26" s="130"/>
      <c r="CT26" s="51"/>
      <c r="CU26" s="50"/>
      <c r="CV26" s="130"/>
      <c r="CW26" s="51"/>
      <c r="DA26" s="377"/>
      <c r="DB26" s="377" t="s">
        <v>998</v>
      </c>
      <c r="DC26" s="97" t="s">
        <v>991</v>
      </c>
      <c r="DD26" s="50"/>
      <c r="DE26" s="130"/>
      <c r="DF26" s="51"/>
      <c r="DG26" s="50"/>
      <c r="DH26" s="130"/>
      <c r="DI26" s="51"/>
      <c r="DJ26" s="50"/>
      <c r="DK26" s="130"/>
      <c r="DL26" s="51"/>
      <c r="DM26" s="50"/>
      <c r="DN26" s="130"/>
      <c r="DO26" s="51"/>
      <c r="DP26" s="50"/>
      <c r="DQ26" s="130"/>
      <c r="DR26" s="51"/>
      <c r="DS26" s="50"/>
      <c r="DT26" s="130"/>
      <c r="DU26" s="51"/>
      <c r="DV26" s="50"/>
      <c r="DW26" s="130"/>
      <c r="DX26" s="51"/>
      <c r="DY26" s="50"/>
      <c r="DZ26" s="130"/>
      <c r="EA26" s="51"/>
    </row>
    <row r="27" spans="3:131" ht="15.75" thickBot="1" x14ac:dyDescent="0.3">
      <c r="C27" s="378" t="s">
        <v>986</v>
      </c>
      <c r="D27" s="378" t="s">
        <v>115</v>
      </c>
      <c r="E27" s="363" t="s">
        <v>989</v>
      </c>
      <c r="F27" s="356" t="s">
        <v>1000</v>
      </c>
      <c r="G27" s="358" t="s">
        <v>996</v>
      </c>
      <c r="H27" s="431" t="s">
        <v>90</v>
      </c>
      <c r="I27" s="356" t="s">
        <v>1000</v>
      </c>
      <c r="J27" s="358" t="s">
        <v>996</v>
      </c>
      <c r="K27" s="121">
        <v>5</v>
      </c>
      <c r="L27" s="356" t="s">
        <v>1000</v>
      </c>
      <c r="M27" s="358" t="s">
        <v>996</v>
      </c>
      <c r="N27" s="121">
        <v>10</v>
      </c>
      <c r="O27" s="356"/>
      <c r="P27" s="358"/>
      <c r="Q27" s="121"/>
      <c r="R27" s="356"/>
      <c r="S27" s="358"/>
      <c r="T27" s="121"/>
      <c r="U27" s="356"/>
      <c r="V27" s="358"/>
      <c r="W27" s="121"/>
      <c r="X27" s="356"/>
      <c r="Y27" s="358"/>
      <c r="Z27" s="121"/>
      <c r="AA27" s="356"/>
      <c r="AB27" s="358"/>
      <c r="AC27" s="121"/>
      <c r="AG27" s="378" t="s">
        <v>986</v>
      </c>
      <c r="AH27" s="378" t="s">
        <v>115</v>
      </c>
      <c r="AI27" s="363" t="s">
        <v>989</v>
      </c>
      <c r="AJ27" s="356"/>
      <c r="AK27" s="358"/>
      <c r="AL27" s="121"/>
      <c r="AM27" s="356"/>
      <c r="AN27" s="358"/>
      <c r="AO27" s="121"/>
      <c r="AP27" s="356"/>
      <c r="AQ27" s="358"/>
      <c r="AR27" s="121"/>
      <c r="AS27" s="356"/>
      <c r="AT27" s="358"/>
      <c r="AU27" s="121"/>
      <c r="AV27" s="356"/>
      <c r="AW27" s="358"/>
      <c r="AX27" s="121"/>
      <c r="AY27" s="356"/>
      <c r="AZ27" s="358"/>
      <c r="BA27" s="121"/>
      <c r="BB27" s="356"/>
      <c r="BC27" s="358"/>
      <c r="BD27" s="121"/>
      <c r="BE27" s="356"/>
      <c r="BF27" s="358"/>
      <c r="BG27" s="121"/>
      <c r="BW27" s="378" t="s">
        <v>986</v>
      </c>
      <c r="BX27" s="378" t="s">
        <v>115</v>
      </c>
      <c r="BY27" s="363" t="s">
        <v>989</v>
      </c>
      <c r="BZ27" s="356" t="s">
        <v>1888</v>
      </c>
      <c r="CA27" s="358" t="s">
        <v>996</v>
      </c>
      <c r="CB27" s="431" t="s">
        <v>90</v>
      </c>
      <c r="CC27" s="356" t="s">
        <v>1888</v>
      </c>
      <c r="CD27" s="358" t="s">
        <v>996</v>
      </c>
      <c r="CE27" s="121">
        <v>5</v>
      </c>
      <c r="CF27" s="356" t="s">
        <v>1888</v>
      </c>
      <c r="CG27" s="358" t="s">
        <v>996</v>
      </c>
      <c r="CH27" s="121">
        <v>10</v>
      </c>
      <c r="CI27" s="356"/>
      <c r="CJ27" s="358"/>
      <c r="CK27" s="121"/>
      <c r="CL27" s="356"/>
      <c r="CM27" s="358"/>
      <c r="CN27" s="121"/>
      <c r="CO27" s="356"/>
      <c r="CP27" s="358"/>
      <c r="CQ27" s="121"/>
      <c r="CR27" s="356"/>
      <c r="CS27" s="358"/>
      <c r="CT27" s="121"/>
      <c r="CU27" s="356"/>
      <c r="CV27" s="358"/>
      <c r="CW27" s="121"/>
      <c r="DA27" s="378" t="s">
        <v>986</v>
      </c>
      <c r="DB27" s="378" t="s">
        <v>115</v>
      </c>
      <c r="DC27" s="363" t="s">
        <v>989</v>
      </c>
      <c r="DD27" s="356"/>
      <c r="DE27" s="358"/>
      <c r="DF27" s="121"/>
      <c r="DG27" s="356"/>
      <c r="DH27" s="358"/>
      <c r="DI27" s="121"/>
      <c r="DJ27" s="356"/>
      <c r="DK27" s="358"/>
      <c r="DL27" s="121"/>
      <c r="DM27" s="356"/>
      <c r="DN27" s="358"/>
      <c r="DO27" s="121"/>
      <c r="DP27" s="356"/>
      <c r="DQ27" s="358"/>
      <c r="DR27" s="121"/>
      <c r="DS27" s="356"/>
      <c r="DT27" s="358"/>
      <c r="DU27" s="121"/>
      <c r="DV27" s="356"/>
      <c r="DW27" s="358"/>
      <c r="DX27" s="121"/>
      <c r="DY27" s="356"/>
      <c r="DZ27" s="358"/>
      <c r="EA27" s="121"/>
    </row>
    <row r="28" spans="3:131" ht="15.75" thickBot="1" x14ac:dyDescent="0.3">
      <c r="C28" s="379" t="s">
        <v>987</v>
      </c>
      <c r="D28" s="379" t="s">
        <v>115</v>
      </c>
      <c r="E28" s="97" t="s">
        <v>989</v>
      </c>
      <c r="F28" s="367" t="s">
        <v>1000</v>
      </c>
      <c r="G28" s="131" t="s">
        <v>941</v>
      </c>
      <c r="H28" s="54">
        <v>1</v>
      </c>
      <c r="I28" s="367" t="s">
        <v>1000</v>
      </c>
      <c r="J28" s="131" t="s">
        <v>941</v>
      </c>
      <c r="K28" s="54">
        <v>5</v>
      </c>
      <c r="L28" s="367" t="s">
        <v>1000</v>
      </c>
      <c r="M28" s="131" t="s">
        <v>941</v>
      </c>
      <c r="N28" s="54">
        <v>10</v>
      </c>
      <c r="O28" s="367"/>
      <c r="P28" s="131"/>
      <c r="Q28" s="54"/>
      <c r="R28" s="367"/>
      <c r="S28" s="131"/>
      <c r="T28" s="54"/>
      <c r="U28" s="367"/>
      <c r="V28" s="131"/>
      <c r="W28" s="54"/>
      <c r="X28" s="367"/>
      <c r="Y28" s="131"/>
      <c r="Z28" s="54"/>
      <c r="AA28" s="367"/>
      <c r="AB28" s="131"/>
      <c r="AC28" s="54"/>
      <c r="AG28" s="379" t="s">
        <v>987</v>
      </c>
      <c r="AH28" s="379" t="s">
        <v>115</v>
      </c>
      <c r="AI28" s="97" t="s">
        <v>989</v>
      </c>
      <c r="AJ28" s="367"/>
      <c r="AK28" s="131"/>
      <c r="AL28" s="54"/>
      <c r="AM28" s="367"/>
      <c r="AN28" s="131"/>
      <c r="AO28" s="54"/>
      <c r="AP28" s="367"/>
      <c r="AQ28" s="131"/>
      <c r="AR28" s="54"/>
      <c r="AS28" s="367"/>
      <c r="AT28" s="131"/>
      <c r="AU28" s="54"/>
      <c r="AV28" s="367"/>
      <c r="AW28" s="131"/>
      <c r="AX28" s="54"/>
      <c r="AY28" s="367"/>
      <c r="AZ28" s="131"/>
      <c r="BA28" s="54"/>
      <c r="BB28" s="367"/>
      <c r="BC28" s="131"/>
      <c r="BD28" s="54"/>
      <c r="BE28" s="367"/>
      <c r="BF28" s="131"/>
      <c r="BG28" s="54"/>
      <c r="BW28" s="379" t="s">
        <v>987</v>
      </c>
      <c r="BX28" s="379" t="s">
        <v>115</v>
      </c>
      <c r="BY28" s="97" t="s">
        <v>989</v>
      </c>
      <c r="BZ28" s="367" t="s">
        <v>1888</v>
      </c>
      <c r="CA28" s="131" t="s">
        <v>941</v>
      </c>
      <c r="CB28" s="54">
        <v>1</v>
      </c>
      <c r="CC28" s="367" t="s">
        <v>1888</v>
      </c>
      <c r="CD28" s="131" t="s">
        <v>941</v>
      </c>
      <c r="CE28" s="54">
        <v>5</v>
      </c>
      <c r="CF28" s="367" t="s">
        <v>1888</v>
      </c>
      <c r="CG28" s="131" t="s">
        <v>941</v>
      </c>
      <c r="CH28" s="54">
        <v>10</v>
      </c>
      <c r="CI28" s="367"/>
      <c r="CJ28" s="131"/>
      <c r="CK28" s="54"/>
      <c r="CL28" s="367"/>
      <c r="CM28" s="131"/>
      <c r="CN28" s="54"/>
      <c r="CO28" s="367"/>
      <c r="CP28" s="131"/>
      <c r="CQ28" s="54"/>
      <c r="CR28" s="367"/>
      <c r="CS28" s="131"/>
      <c r="CT28" s="54"/>
      <c r="CU28" s="367"/>
      <c r="CV28" s="131"/>
      <c r="CW28" s="54"/>
      <c r="DA28" s="379" t="s">
        <v>987</v>
      </c>
      <c r="DB28" s="379" t="s">
        <v>115</v>
      </c>
      <c r="DC28" s="97" t="s">
        <v>989</v>
      </c>
      <c r="DD28" s="367"/>
      <c r="DE28" s="131"/>
      <c r="DF28" s="54"/>
      <c r="DG28" s="367"/>
      <c r="DH28" s="131"/>
      <c r="DI28" s="54"/>
      <c r="DJ28" s="367"/>
      <c r="DK28" s="131"/>
      <c r="DL28" s="54"/>
      <c r="DM28" s="367"/>
      <c r="DN28" s="131"/>
      <c r="DO28" s="54"/>
      <c r="DP28" s="367"/>
      <c r="DQ28" s="131"/>
      <c r="DR28" s="54"/>
      <c r="DS28" s="367"/>
      <c r="DT28" s="131"/>
      <c r="DU28" s="54"/>
      <c r="DV28" s="367"/>
      <c r="DW28" s="131"/>
      <c r="DX28" s="54"/>
      <c r="DY28" s="367"/>
      <c r="DZ28" s="131"/>
      <c r="EA28" s="54"/>
    </row>
    <row r="29" spans="3:131" ht="15.75" thickBot="1" x14ac:dyDescent="0.3">
      <c r="C29" s="379" t="s">
        <v>988</v>
      </c>
      <c r="D29" s="379" t="s">
        <v>115</v>
      </c>
      <c r="E29" s="97" t="s">
        <v>989</v>
      </c>
      <c r="F29" s="50"/>
      <c r="G29" s="130"/>
      <c r="H29" s="51"/>
      <c r="I29" s="50"/>
      <c r="J29" s="130"/>
      <c r="K29" s="51"/>
      <c r="L29" s="50"/>
      <c r="M29" s="130"/>
      <c r="N29" s="51"/>
      <c r="O29" s="50"/>
      <c r="P29" s="130"/>
      <c r="Q29" s="51"/>
      <c r="R29" s="50"/>
      <c r="S29" s="130"/>
      <c r="T29" s="51"/>
      <c r="U29" s="50"/>
      <c r="V29" s="130"/>
      <c r="W29" s="51"/>
      <c r="X29" s="50"/>
      <c r="Y29" s="130"/>
      <c r="Z29" s="51"/>
      <c r="AA29" s="50"/>
      <c r="AB29" s="130"/>
      <c r="AC29" s="51"/>
      <c r="AG29" s="379" t="s">
        <v>988</v>
      </c>
      <c r="AH29" s="379" t="s">
        <v>115</v>
      </c>
      <c r="AI29" s="97" t="s">
        <v>989</v>
      </c>
      <c r="AJ29" s="50"/>
      <c r="AK29" s="130"/>
      <c r="AL29" s="51"/>
      <c r="AM29" s="50"/>
      <c r="AN29" s="130"/>
      <c r="AO29" s="51"/>
      <c r="AP29" s="50"/>
      <c r="AQ29" s="130"/>
      <c r="AR29" s="51"/>
      <c r="AS29" s="50"/>
      <c r="AT29" s="130"/>
      <c r="AU29" s="51"/>
      <c r="AV29" s="50"/>
      <c r="AW29" s="130"/>
      <c r="AX29" s="51"/>
      <c r="AY29" s="50"/>
      <c r="AZ29" s="130"/>
      <c r="BA29" s="51"/>
      <c r="BB29" s="50"/>
      <c r="BC29" s="130"/>
      <c r="BD29" s="51"/>
      <c r="BE29" s="50"/>
      <c r="BF29" s="130"/>
      <c r="BG29" s="51"/>
      <c r="BW29" s="379"/>
      <c r="BX29" s="379" t="s">
        <v>115</v>
      </c>
      <c r="BY29" s="97" t="s">
        <v>989</v>
      </c>
      <c r="BZ29" s="50"/>
      <c r="CA29" s="130"/>
      <c r="CB29" s="51"/>
      <c r="CC29" s="50"/>
      <c r="CD29" s="130"/>
      <c r="CE29" s="51"/>
      <c r="CF29" s="50"/>
      <c r="CG29" s="130"/>
      <c r="CH29" s="51"/>
      <c r="CI29" s="50"/>
      <c r="CJ29" s="130"/>
      <c r="CK29" s="51"/>
      <c r="CL29" s="50"/>
      <c r="CM29" s="130"/>
      <c r="CN29" s="51"/>
      <c r="CO29" s="50"/>
      <c r="CP29" s="130"/>
      <c r="CQ29" s="51"/>
      <c r="CR29" s="50"/>
      <c r="CS29" s="130"/>
      <c r="CT29" s="51"/>
      <c r="CU29" s="50"/>
      <c r="CV29" s="130"/>
      <c r="CW29" s="51"/>
      <c r="DA29" s="379" t="s">
        <v>988</v>
      </c>
      <c r="DB29" s="379" t="s">
        <v>115</v>
      </c>
      <c r="DC29" s="97" t="s">
        <v>989</v>
      </c>
      <c r="DD29" s="50"/>
      <c r="DE29" s="130"/>
      <c r="DF29" s="51"/>
      <c r="DG29" s="50"/>
      <c r="DH29" s="130"/>
      <c r="DI29" s="51"/>
      <c r="DJ29" s="50"/>
      <c r="DK29" s="130"/>
      <c r="DL29" s="51"/>
      <c r="DM29" s="50"/>
      <c r="DN29" s="130"/>
      <c r="DO29" s="51"/>
      <c r="DP29" s="50"/>
      <c r="DQ29" s="130"/>
      <c r="DR29" s="51"/>
      <c r="DS29" s="50"/>
      <c r="DT29" s="130"/>
      <c r="DU29" s="51"/>
      <c r="DV29" s="50"/>
      <c r="DW29" s="130"/>
      <c r="DX29" s="51"/>
      <c r="DY29" s="50"/>
      <c r="DZ29" s="130"/>
      <c r="EA29" s="51"/>
    </row>
    <row r="30" spans="3:131" ht="15.75" thickBot="1" x14ac:dyDescent="0.3">
      <c r="C30" s="379" t="s">
        <v>3050</v>
      </c>
      <c r="D30" s="379" t="s">
        <v>115</v>
      </c>
      <c r="E30" s="97" t="s">
        <v>989</v>
      </c>
      <c r="F30" s="50"/>
      <c r="G30" s="130"/>
      <c r="H30" s="51"/>
      <c r="I30" s="50"/>
      <c r="J30" s="130"/>
      <c r="K30" s="51"/>
      <c r="L30" s="50"/>
      <c r="M30" s="130"/>
      <c r="N30" s="51"/>
      <c r="O30" s="50"/>
      <c r="P30" s="130"/>
      <c r="Q30" s="51"/>
      <c r="R30" s="50"/>
      <c r="S30" s="130"/>
      <c r="T30" s="51"/>
      <c r="U30" s="50"/>
      <c r="V30" s="130"/>
      <c r="W30" s="51"/>
      <c r="X30" s="50"/>
      <c r="Y30" s="130"/>
      <c r="Z30" s="51"/>
      <c r="AA30" s="50"/>
      <c r="AB30" s="130"/>
      <c r="AC30" s="51"/>
      <c r="AG30" s="379" t="s">
        <v>3050</v>
      </c>
      <c r="AH30" s="379" t="s">
        <v>115</v>
      </c>
      <c r="AI30" s="97" t="s">
        <v>989</v>
      </c>
      <c r="AJ30" s="50"/>
      <c r="AK30" s="130"/>
      <c r="AL30" s="51"/>
      <c r="AM30" s="50"/>
      <c r="AN30" s="130"/>
      <c r="AO30" s="51"/>
      <c r="AP30" s="50"/>
      <c r="AQ30" s="130"/>
      <c r="AR30" s="51"/>
      <c r="AS30" s="50"/>
      <c r="AT30" s="130"/>
      <c r="AU30" s="51"/>
      <c r="AV30" s="50"/>
      <c r="AW30" s="130"/>
      <c r="AX30" s="51"/>
      <c r="AY30" s="50"/>
      <c r="AZ30" s="130"/>
      <c r="BA30" s="51"/>
      <c r="BB30" s="50"/>
      <c r="BC30" s="130"/>
      <c r="BD30" s="51"/>
      <c r="BE30" s="50"/>
      <c r="BF30" s="130"/>
      <c r="BG30" s="51"/>
      <c r="BW30" s="379" t="s">
        <v>988</v>
      </c>
      <c r="BX30" s="379" t="s">
        <v>115</v>
      </c>
      <c r="BY30" s="97" t="s">
        <v>989</v>
      </c>
      <c r="BZ30" s="50"/>
      <c r="CA30" s="130"/>
      <c r="CB30" s="51"/>
      <c r="CC30" s="50"/>
      <c r="CD30" s="130"/>
      <c r="CE30" s="51"/>
      <c r="CF30" s="50"/>
      <c r="CG30" s="130"/>
      <c r="CH30" s="51"/>
      <c r="CI30" s="50"/>
      <c r="CJ30" s="130"/>
      <c r="CK30" s="51"/>
      <c r="CL30" s="50"/>
      <c r="CM30" s="130"/>
      <c r="CN30" s="51"/>
      <c r="CO30" s="50"/>
      <c r="CP30" s="130"/>
      <c r="CQ30" s="51"/>
      <c r="CR30" s="50"/>
      <c r="CS30" s="130"/>
      <c r="CT30" s="51"/>
      <c r="CU30" s="50"/>
      <c r="CV30" s="130"/>
      <c r="CW30" s="51"/>
      <c r="DA30" s="379" t="s">
        <v>3050</v>
      </c>
      <c r="DB30" s="379" t="s">
        <v>115</v>
      </c>
      <c r="DC30" s="97" t="s">
        <v>989</v>
      </c>
      <c r="DD30" s="50"/>
      <c r="DE30" s="130"/>
      <c r="DF30" s="51"/>
      <c r="DG30" s="50"/>
      <c r="DH30" s="130"/>
      <c r="DI30" s="51"/>
      <c r="DJ30" s="50"/>
      <c r="DK30" s="130"/>
      <c r="DL30" s="51"/>
      <c r="DM30" s="50"/>
      <c r="DN30" s="130"/>
      <c r="DO30" s="51"/>
      <c r="DP30" s="50"/>
      <c r="DQ30" s="130"/>
      <c r="DR30" s="51"/>
      <c r="DS30" s="50"/>
      <c r="DT30" s="130"/>
      <c r="DU30" s="51"/>
      <c r="DV30" s="50"/>
      <c r="DW30" s="130"/>
      <c r="DX30" s="51"/>
      <c r="DY30" s="50"/>
      <c r="DZ30" s="130"/>
      <c r="EA30" s="51"/>
    </row>
    <row r="32" spans="3:131" ht="15.75" thickBot="1" x14ac:dyDescent="0.3"/>
    <row r="33" spans="2:131" ht="15.75" thickBot="1" x14ac:dyDescent="0.3">
      <c r="B33" s="185"/>
      <c r="C33" s="625" t="s">
        <v>6</v>
      </c>
      <c r="D33" s="185"/>
      <c r="E33" s="185"/>
      <c r="F33" s="370" t="s">
        <v>997</v>
      </c>
      <c r="G33" s="448" t="s">
        <v>3051</v>
      </c>
      <c r="H33" s="148"/>
      <c r="I33" s="370" t="s">
        <v>997</v>
      </c>
      <c r="J33" s="448" t="s">
        <v>3052</v>
      </c>
      <c r="K33" s="148"/>
      <c r="L33" s="370" t="s">
        <v>997</v>
      </c>
      <c r="M33" s="448" t="s">
        <v>3053</v>
      </c>
      <c r="N33" s="148"/>
      <c r="O33" s="370" t="s">
        <v>997</v>
      </c>
      <c r="P33" s="448" t="s">
        <v>3054</v>
      </c>
      <c r="Q33" s="148"/>
      <c r="R33" s="370" t="s">
        <v>997</v>
      </c>
      <c r="S33" s="448" t="s">
        <v>3055</v>
      </c>
      <c r="T33" s="148"/>
      <c r="U33" s="370" t="s">
        <v>997</v>
      </c>
      <c r="V33" s="448" t="s">
        <v>3056</v>
      </c>
      <c r="W33" s="148"/>
      <c r="X33" s="370" t="s">
        <v>997</v>
      </c>
      <c r="Y33" s="448" t="s">
        <v>3057</v>
      </c>
      <c r="Z33" s="148"/>
      <c r="AA33" s="370" t="s">
        <v>997</v>
      </c>
      <c r="AB33" s="624" t="s">
        <v>3058</v>
      </c>
      <c r="AC33" s="148"/>
      <c r="AF33" s="185"/>
      <c r="AG33" s="625" t="s">
        <v>3063</v>
      </c>
      <c r="AH33" s="185"/>
      <c r="AI33" s="185"/>
      <c r="AJ33" s="370" t="s">
        <v>997</v>
      </c>
      <c r="AK33" s="448" t="s">
        <v>3051</v>
      </c>
      <c r="AL33" s="148"/>
      <c r="AM33" s="370" t="s">
        <v>997</v>
      </c>
      <c r="AN33" s="448" t="s">
        <v>3052</v>
      </c>
      <c r="AO33" s="148"/>
      <c r="AP33" s="370" t="s">
        <v>997</v>
      </c>
      <c r="AQ33" s="448" t="s">
        <v>3053</v>
      </c>
      <c r="AR33" s="148"/>
      <c r="AS33" s="370" t="s">
        <v>997</v>
      </c>
      <c r="AT33" s="448" t="s">
        <v>3054</v>
      </c>
      <c r="AU33" s="148"/>
      <c r="AV33" s="370" t="s">
        <v>997</v>
      </c>
      <c r="AW33" s="448" t="s">
        <v>3055</v>
      </c>
      <c r="AX33" s="148"/>
      <c r="AY33" s="370" t="s">
        <v>997</v>
      </c>
      <c r="AZ33" s="448" t="s">
        <v>3056</v>
      </c>
      <c r="BA33" s="148"/>
      <c r="BB33" s="370" t="s">
        <v>997</v>
      </c>
      <c r="BC33" s="448" t="s">
        <v>3057</v>
      </c>
      <c r="BD33" s="148"/>
      <c r="BE33" s="370" t="s">
        <v>997</v>
      </c>
      <c r="BF33" s="624" t="s">
        <v>3058</v>
      </c>
      <c r="BG33" s="148"/>
      <c r="BV33" s="185"/>
      <c r="BW33" s="625" t="s">
        <v>6</v>
      </c>
      <c r="BX33" s="185"/>
      <c r="BY33" s="185"/>
      <c r="BZ33" s="370" t="s">
        <v>997</v>
      </c>
      <c r="CA33" s="448" t="s">
        <v>3051</v>
      </c>
      <c r="CB33" s="148"/>
      <c r="CC33" s="370" t="s">
        <v>997</v>
      </c>
      <c r="CD33" s="448" t="s">
        <v>3052</v>
      </c>
      <c r="CE33" s="148"/>
      <c r="CF33" s="370" t="s">
        <v>997</v>
      </c>
      <c r="CG33" s="448" t="s">
        <v>3053</v>
      </c>
      <c r="CH33" s="148"/>
      <c r="CI33" s="370" t="s">
        <v>997</v>
      </c>
      <c r="CJ33" s="448" t="s">
        <v>3054</v>
      </c>
      <c r="CK33" s="148"/>
      <c r="CL33" s="370" t="s">
        <v>997</v>
      </c>
      <c r="CM33" s="448" t="s">
        <v>3055</v>
      </c>
      <c r="CN33" s="148"/>
      <c r="CO33" s="370" t="s">
        <v>997</v>
      </c>
      <c r="CP33" s="448" t="s">
        <v>3056</v>
      </c>
      <c r="CQ33" s="148"/>
      <c r="CR33" s="370" t="s">
        <v>997</v>
      </c>
      <c r="CS33" s="448" t="s">
        <v>3057</v>
      </c>
      <c r="CT33" s="148"/>
      <c r="CU33" s="370" t="s">
        <v>997</v>
      </c>
      <c r="CV33" s="624" t="s">
        <v>3058</v>
      </c>
      <c r="CW33" s="148"/>
      <c r="CZ33" s="185"/>
      <c r="DA33" s="625" t="s">
        <v>3063</v>
      </c>
      <c r="DB33" s="185"/>
      <c r="DC33" s="185"/>
      <c r="DD33" s="370" t="s">
        <v>997</v>
      </c>
      <c r="DE33" s="448" t="s">
        <v>3051</v>
      </c>
      <c r="DF33" s="148"/>
      <c r="DG33" s="370" t="s">
        <v>997</v>
      </c>
      <c r="DH33" s="448" t="s">
        <v>3052</v>
      </c>
      <c r="DI33" s="148"/>
      <c r="DJ33" s="370" t="s">
        <v>997</v>
      </c>
      <c r="DK33" s="448" t="s">
        <v>3053</v>
      </c>
      <c r="DL33" s="148"/>
      <c r="DM33" s="370" t="s">
        <v>997</v>
      </c>
      <c r="DN33" s="448" t="s">
        <v>3054</v>
      </c>
      <c r="DO33" s="148"/>
      <c r="DP33" s="370" t="s">
        <v>997</v>
      </c>
      <c r="DQ33" s="448" t="s">
        <v>3055</v>
      </c>
      <c r="DR33" s="148"/>
      <c r="DS33" s="370" t="s">
        <v>997</v>
      </c>
      <c r="DT33" s="448" t="s">
        <v>3056</v>
      </c>
      <c r="DU33" s="148"/>
      <c r="DV33" s="370" t="s">
        <v>997</v>
      </c>
      <c r="DW33" s="448" t="s">
        <v>3057</v>
      </c>
      <c r="DX33" s="148"/>
      <c r="DY33" s="370" t="s">
        <v>997</v>
      </c>
      <c r="DZ33" s="624" t="s">
        <v>3058</v>
      </c>
      <c r="EA33" s="148"/>
    </row>
    <row r="34" spans="2:131" ht="15.75" thickBot="1" x14ac:dyDescent="0.3">
      <c r="B34" s="187" t="s">
        <v>992</v>
      </c>
      <c r="C34" s="364" t="s">
        <v>993</v>
      </c>
      <c r="D34" s="369" t="s">
        <v>999</v>
      </c>
      <c r="E34" s="369" t="s">
        <v>93</v>
      </c>
      <c r="F34" s="371" t="s">
        <v>70</v>
      </c>
      <c r="G34" s="154" t="s">
        <v>995</v>
      </c>
      <c r="H34" s="155" t="s">
        <v>251</v>
      </c>
      <c r="I34" s="371" t="s">
        <v>70</v>
      </c>
      <c r="J34" s="154" t="s">
        <v>995</v>
      </c>
      <c r="K34" s="155" t="s">
        <v>251</v>
      </c>
      <c r="L34" s="371" t="s">
        <v>70</v>
      </c>
      <c r="M34" s="154" t="s">
        <v>995</v>
      </c>
      <c r="N34" s="155" t="s">
        <v>251</v>
      </c>
      <c r="O34" s="371" t="s">
        <v>70</v>
      </c>
      <c r="P34" s="154" t="s">
        <v>995</v>
      </c>
      <c r="Q34" s="155" t="s">
        <v>251</v>
      </c>
      <c r="R34" s="371" t="s">
        <v>70</v>
      </c>
      <c r="S34" s="154" t="s">
        <v>995</v>
      </c>
      <c r="T34" s="155" t="s">
        <v>251</v>
      </c>
      <c r="U34" s="371" t="s">
        <v>70</v>
      </c>
      <c r="V34" s="154" t="s">
        <v>995</v>
      </c>
      <c r="W34" s="155" t="s">
        <v>251</v>
      </c>
      <c r="X34" s="371" t="s">
        <v>70</v>
      </c>
      <c r="Y34" s="154" t="s">
        <v>995</v>
      </c>
      <c r="Z34" s="155" t="s">
        <v>251</v>
      </c>
      <c r="AA34" s="371" t="s">
        <v>70</v>
      </c>
      <c r="AB34" s="154" t="s">
        <v>995</v>
      </c>
      <c r="AC34" s="155" t="s">
        <v>251</v>
      </c>
      <c r="AF34" s="187" t="s">
        <v>992</v>
      </c>
      <c r="AG34" s="364" t="s">
        <v>993</v>
      </c>
      <c r="AH34" s="369" t="s">
        <v>999</v>
      </c>
      <c r="AI34" s="369" t="s">
        <v>93</v>
      </c>
      <c r="AJ34" s="371" t="s">
        <v>70</v>
      </c>
      <c r="AK34" s="154" t="s">
        <v>995</v>
      </c>
      <c r="AL34" s="155" t="s">
        <v>251</v>
      </c>
      <c r="AM34" s="371" t="s">
        <v>70</v>
      </c>
      <c r="AN34" s="154" t="s">
        <v>995</v>
      </c>
      <c r="AO34" s="155" t="s">
        <v>251</v>
      </c>
      <c r="AP34" s="371" t="s">
        <v>70</v>
      </c>
      <c r="AQ34" s="154" t="s">
        <v>995</v>
      </c>
      <c r="AR34" s="155" t="s">
        <v>251</v>
      </c>
      <c r="AS34" s="371" t="s">
        <v>70</v>
      </c>
      <c r="AT34" s="154" t="s">
        <v>995</v>
      </c>
      <c r="AU34" s="155" t="s">
        <v>251</v>
      </c>
      <c r="AV34" s="371" t="s">
        <v>70</v>
      </c>
      <c r="AW34" s="154" t="s">
        <v>995</v>
      </c>
      <c r="AX34" s="155" t="s">
        <v>251</v>
      </c>
      <c r="AY34" s="371" t="s">
        <v>70</v>
      </c>
      <c r="AZ34" s="154" t="s">
        <v>995</v>
      </c>
      <c r="BA34" s="155" t="s">
        <v>251</v>
      </c>
      <c r="BB34" s="371" t="s">
        <v>70</v>
      </c>
      <c r="BC34" s="154" t="s">
        <v>995</v>
      </c>
      <c r="BD34" s="155" t="s">
        <v>251</v>
      </c>
      <c r="BE34" s="371" t="s">
        <v>70</v>
      </c>
      <c r="BF34" s="154" t="s">
        <v>995</v>
      </c>
      <c r="BG34" s="155" t="s">
        <v>251</v>
      </c>
      <c r="BV34" s="187" t="s">
        <v>992</v>
      </c>
      <c r="BW34" s="364" t="s">
        <v>993</v>
      </c>
      <c r="BX34" s="369" t="s">
        <v>999</v>
      </c>
      <c r="BY34" s="369" t="s">
        <v>93</v>
      </c>
      <c r="BZ34" s="371" t="s">
        <v>70</v>
      </c>
      <c r="CA34" s="154" t="s">
        <v>995</v>
      </c>
      <c r="CB34" s="155" t="s">
        <v>251</v>
      </c>
      <c r="CC34" s="371" t="s">
        <v>70</v>
      </c>
      <c r="CD34" s="154" t="s">
        <v>995</v>
      </c>
      <c r="CE34" s="155" t="s">
        <v>251</v>
      </c>
      <c r="CF34" s="371" t="s">
        <v>70</v>
      </c>
      <c r="CG34" s="154" t="s">
        <v>995</v>
      </c>
      <c r="CH34" s="155" t="s">
        <v>251</v>
      </c>
      <c r="CI34" s="371" t="s">
        <v>70</v>
      </c>
      <c r="CJ34" s="154" t="s">
        <v>995</v>
      </c>
      <c r="CK34" s="155" t="s">
        <v>251</v>
      </c>
      <c r="CL34" s="371" t="s">
        <v>70</v>
      </c>
      <c r="CM34" s="154" t="s">
        <v>995</v>
      </c>
      <c r="CN34" s="155" t="s">
        <v>251</v>
      </c>
      <c r="CO34" s="371" t="s">
        <v>70</v>
      </c>
      <c r="CP34" s="154" t="s">
        <v>995</v>
      </c>
      <c r="CQ34" s="155" t="s">
        <v>251</v>
      </c>
      <c r="CR34" s="371" t="s">
        <v>70</v>
      </c>
      <c r="CS34" s="154" t="s">
        <v>995</v>
      </c>
      <c r="CT34" s="155" t="s">
        <v>251</v>
      </c>
      <c r="CU34" s="371" t="s">
        <v>70</v>
      </c>
      <c r="CV34" s="154" t="s">
        <v>995</v>
      </c>
      <c r="CW34" s="155" t="s">
        <v>251</v>
      </c>
      <c r="CZ34" s="187" t="s">
        <v>992</v>
      </c>
      <c r="DA34" s="364" t="s">
        <v>993</v>
      </c>
      <c r="DB34" s="369" t="s">
        <v>999</v>
      </c>
      <c r="DC34" s="369" t="s">
        <v>93</v>
      </c>
      <c r="DD34" s="371" t="s">
        <v>70</v>
      </c>
      <c r="DE34" s="154" t="s">
        <v>995</v>
      </c>
      <c r="DF34" s="155" t="s">
        <v>251</v>
      </c>
      <c r="DG34" s="371" t="s">
        <v>70</v>
      </c>
      <c r="DH34" s="154" t="s">
        <v>995</v>
      </c>
      <c r="DI34" s="155" t="s">
        <v>251</v>
      </c>
      <c r="DJ34" s="371" t="s">
        <v>70</v>
      </c>
      <c r="DK34" s="154" t="s">
        <v>995</v>
      </c>
      <c r="DL34" s="155" t="s">
        <v>251</v>
      </c>
      <c r="DM34" s="371" t="s">
        <v>70</v>
      </c>
      <c r="DN34" s="154" t="s">
        <v>995</v>
      </c>
      <c r="DO34" s="155" t="s">
        <v>251</v>
      </c>
      <c r="DP34" s="371" t="s">
        <v>70</v>
      </c>
      <c r="DQ34" s="154" t="s">
        <v>995</v>
      </c>
      <c r="DR34" s="155" t="s">
        <v>251</v>
      </c>
      <c r="DS34" s="371" t="s">
        <v>70</v>
      </c>
      <c r="DT34" s="154" t="s">
        <v>995</v>
      </c>
      <c r="DU34" s="155" t="s">
        <v>251</v>
      </c>
      <c r="DV34" s="371" t="s">
        <v>70</v>
      </c>
      <c r="DW34" s="154" t="s">
        <v>995</v>
      </c>
      <c r="DX34" s="155" t="s">
        <v>251</v>
      </c>
      <c r="DY34" s="371" t="s">
        <v>70</v>
      </c>
      <c r="DZ34" s="154" t="s">
        <v>995</v>
      </c>
      <c r="EA34" s="155" t="s">
        <v>251</v>
      </c>
    </row>
    <row r="35" spans="2:131" x14ac:dyDescent="0.25">
      <c r="B35" s="187" t="s">
        <v>1011</v>
      </c>
      <c r="C35" s="372" t="s">
        <v>986</v>
      </c>
      <c r="D35" s="372" t="s">
        <v>115</v>
      </c>
      <c r="E35" s="125" t="s">
        <v>115</v>
      </c>
      <c r="F35" s="366" t="s">
        <v>246</v>
      </c>
      <c r="G35" s="368" t="s">
        <v>399</v>
      </c>
      <c r="H35" s="232">
        <v>-1</v>
      </c>
      <c r="I35" s="366"/>
      <c r="J35" s="368"/>
      <c r="K35" s="232"/>
      <c r="L35" s="366"/>
      <c r="M35" s="368"/>
      <c r="N35" s="232"/>
      <c r="O35" s="366"/>
      <c r="P35" s="368"/>
      <c r="Q35" s="232"/>
      <c r="R35" s="366"/>
      <c r="S35" s="368"/>
      <c r="T35" s="232"/>
      <c r="U35" s="366"/>
      <c r="V35" s="368"/>
      <c r="W35" s="232"/>
      <c r="X35" s="366"/>
      <c r="Y35" s="368"/>
      <c r="Z35" s="232"/>
      <c r="AA35" s="366"/>
      <c r="AB35" s="368"/>
      <c r="AC35" s="232"/>
      <c r="AF35" s="187" t="s">
        <v>1014</v>
      </c>
      <c r="AG35" s="372" t="s">
        <v>986</v>
      </c>
      <c r="AH35" s="372" t="s">
        <v>115</v>
      </c>
      <c r="AI35" s="125" t="s">
        <v>115</v>
      </c>
      <c r="AJ35" s="366" t="s">
        <v>1162</v>
      </c>
      <c r="AK35" s="368" t="s">
        <v>363</v>
      </c>
      <c r="AL35" s="432" t="s">
        <v>667</v>
      </c>
      <c r="AM35" s="366" t="s">
        <v>1163</v>
      </c>
      <c r="AN35" s="368" t="s">
        <v>1178</v>
      </c>
      <c r="AO35" s="432" t="s">
        <v>90</v>
      </c>
      <c r="AP35" s="366" t="s">
        <v>1162</v>
      </c>
      <c r="AQ35" s="368" t="s">
        <v>1214</v>
      </c>
      <c r="AR35" s="432"/>
      <c r="AS35" s="366"/>
      <c r="AT35" s="368"/>
      <c r="AU35" s="232"/>
      <c r="AV35" s="366"/>
      <c r="AW35" s="368"/>
      <c r="AX35" s="232"/>
      <c r="AY35" s="366"/>
      <c r="AZ35" s="368"/>
      <c r="BA35" s="232"/>
      <c r="BB35" s="366"/>
      <c r="BC35" s="368"/>
      <c r="BD35" s="232"/>
      <c r="BE35" s="366"/>
      <c r="BF35" s="368"/>
      <c r="BG35" s="232"/>
      <c r="BV35" s="187" t="s">
        <v>1011</v>
      </c>
      <c r="BW35" s="372" t="s">
        <v>986</v>
      </c>
      <c r="BX35" s="372" t="s">
        <v>115</v>
      </c>
      <c r="BY35" s="125" t="s">
        <v>115</v>
      </c>
      <c r="BZ35" s="366" t="s">
        <v>246</v>
      </c>
      <c r="CA35" s="368" t="s">
        <v>399</v>
      </c>
      <c r="CB35" s="232">
        <v>-1</v>
      </c>
      <c r="CC35" s="366"/>
      <c r="CD35" s="368"/>
      <c r="CE35" s="232"/>
      <c r="CF35" s="366"/>
      <c r="CG35" s="368"/>
      <c r="CH35" s="232"/>
      <c r="CI35" s="366"/>
      <c r="CJ35" s="368"/>
      <c r="CK35" s="232"/>
      <c r="CL35" s="366"/>
      <c r="CM35" s="368"/>
      <c r="CN35" s="232"/>
      <c r="CO35" s="366"/>
      <c r="CP35" s="368"/>
      <c r="CQ35" s="232"/>
      <c r="CR35" s="366"/>
      <c r="CS35" s="368"/>
      <c r="CT35" s="232"/>
      <c r="CU35" s="366"/>
      <c r="CV35" s="368"/>
      <c r="CW35" s="232"/>
      <c r="CZ35" s="187" t="s">
        <v>1014</v>
      </c>
      <c r="DA35" s="372" t="s">
        <v>986</v>
      </c>
      <c r="DB35" s="372" t="s">
        <v>115</v>
      </c>
      <c r="DC35" s="125" t="s">
        <v>115</v>
      </c>
      <c r="DD35" s="366"/>
      <c r="DE35" s="368"/>
      <c r="DF35" s="432" t="s">
        <v>667</v>
      </c>
      <c r="DG35" s="366"/>
      <c r="DH35" s="368"/>
      <c r="DI35" s="432" t="s">
        <v>667</v>
      </c>
      <c r="DJ35" s="366"/>
      <c r="DK35" s="368"/>
      <c r="DL35" s="432" t="s">
        <v>667</v>
      </c>
      <c r="DM35" s="366"/>
      <c r="DN35" s="368"/>
      <c r="DO35" s="232"/>
      <c r="DP35" s="366"/>
      <c r="DQ35" s="368"/>
      <c r="DR35" s="232"/>
      <c r="DS35" s="366"/>
      <c r="DT35" s="368"/>
      <c r="DU35" s="232"/>
      <c r="DV35" s="366"/>
      <c r="DW35" s="368"/>
      <c r="DX35" s="232"/>
      <c r="DY35" s="366"/>
      <c r="DZ35" s="368"/>
      <c r="EA35" s="232"/>
    </row>
    <row r="36" spans="2:131" x14ac:dyDescent="0.25">
      <c r="C36" s="373"/>
      <c r="D36" s="373" t="s">
        <v>115</v>
      </c>
      <c r="E36" s="96" t="s">
        <v>990</v>
      </c>
      <c r="F36" s="65" t="s">
        <v>246</v>
      </c>
      <c r="G36" s="53" t="s">
        <v>399</v>
      </c>
      <c r="H36" s="68">
        <v>-5</v>
      </c>
      <c r="I36" s="65"/>
      <c r="J36" s="53"/>
      <c r="K36" s="68"/>
      <c r="L36" s="65"/>
      <c r="M36" s="53"/>
      <c r="N36" s="68"/>
      <c r="O36" s="65"/>
      <c r="P36" s="53"/>
      <c r="Q36" s="68"/>
      <c r="R36" s="65"/>
      <c r="S36" s="53"/>
      <c r="T36" s="68"/>
      <c r="U36" s="65"/>
      <c r="V36" s="53"/>
      <c r="W36" s="68"/>
      <c r="X36" s="65"/>
      <c r="Y36" s="53"/>
      <c r="Z36" s="68"/>
      <c r="AA36" s="65"/>
      <c r="AB36" s="53"/>
      <c r="AC36" s="68"/>
      <c r="AG36" s="373"/>
      <c r="AH36" s="373" t="s">
        <v>115</v>
      </c>
      <c r="AI36" s="96" t="s">
        <v>990</v>
      </c>
      <c r="AJ36" s="65"/>
      <c r="AK36" s="53"/>
      <c r="AL36" s="68"/>
      <c r="AM36" s="65"/>
      <c r="AN36" s="53"/>
      <c r="AO36" s="68"/>
      <c r="AP36" s="65"/>
      <c r="AQ36" s="53"/>
      <c r="AR36" s="68"/>
      <c r="AS36" s="65"/>
      <c r="AT36" s="53"/>
      <c r="AU36" s="68"/>
      <c r="AV36" s="65"/>
      <c r="AW36" s="53"/>
      <c r="AX36" s="68"/>
      <c r="AY36" s="65"/>
      <c r="AZ36" s="53"/>
      <c r="BA36" s="68"/>
      <c r="BB36" s="65"/>
      <c r="BC36" s="53"/>
      <c r="BD36" s="68"/>
      <c r="BE36" s="65"/>
      <c r="BF36" s="53"/>
      <c r="BG36" s="68"/>
      <c r="BW36" s="373"/>
      <c r="BX36" s="373" t="s">
        <v>115</v>
      </c>
      <c r="BY36" s="96" t="s">
        <v>990</v>
      </c>
      <c r="BZ36" s="65" t="s">
        <v>246</v>
      </c>
      <c r="CA36" s="53" t="s">
        <v>399</v>
      </c>
      <c r="CB36" s="68">
        <v>-5</v>
      </c>
      <c r="CC36" s="65"/>
      <c r="CD36" s="53"/>
      <c r="CE36" s="68"/>
      <c r="CF36" s="65"/>
      <c r="CG36" s="53"/>
      <c r="CH36" s="68"/>
      <c r="CI36" s="65"/>
      <c r="CJ36" s="53"/>
      <c r="CK36" s="68"/>
      <c r="CL36" s="65"/>
      <c r="CM36" s="53"/>
      <c r="CN36" s="68"/>
      <c r="CO36" s="65"/>
      <c r="CP36" s="53"/>
      <c r="CQ36" s="68"/>
      <c r="CR36" s="65"/>
      <c r="CS36" s="53"/>
      <c r="CT36" s="68"/>
      <c r="CU36" s="65"/>
      <c r="CV36" s="53"/>
      <c r="CW36" s="68"/>
      <c r="DA36" s="373"/>
      <c r="DB36" s="373" t="s">
        <v>115</v>
      </c>
      <c r="DC36" s="96" t="s">
        <v>990</v>
      </c>
      <c r="DD36" s="65"/>
      <c r="DE36" s="53"/>
      <c r="DF36" s="68"/>
      <c r="DG36" s="65"/>
      <c r="DH36" s="53"/>
      <c r="DI36" s="68"/>
      <c r="DJ36" s="65"/>
      <c r="DK36" s="53"/>
      <c r="DL36" s="68"/>
      <c r="DM36" s="65"/>
      <c r="DN36" s="53"/>
      <c r="DO36" s="68"/>
      <c r="DP36" s="65"/>
      <c r="DQ36" s="53"/>
      <c r="DR36" s="68"/>
      <c r="DS36" s="65"/>
      <c r="DT36" s="53"/>
      <c r="DU36" s="68"/>
      <c r="DV36" s="65"/>
      <c r="DW36" s="53"/>
      <c r="DX36" s="68"/>
      <c r="DY36" s="65"/>
      <c r="DZ36" s="53"/>
      <c r="EA36" s="68"/>
    </row>
    <row r="37" spans="2:131" ht="15.75" thickBot="1" x14ac:dyDescent="0.3">
      <c r="C37" s="374"/>
      <c r="D37" s="374" t="s">
        <v>115</v>
      </c>
      <c r="E37" s="97" t="s">
        <v>991</v>
      </c>
      <c r="F37" s="367" t="s">
        <v>246</v>
      </c>
      <c r="G37" s="131" t="s">
        <v>399</v>
      </c>
      <c r="H37" s="54">
        <v>-10</v>
      </c>
      <c r="I37" s="367"/>
      <c r="J37" s="131"/>
      <c r="K37" s="54"/>
      <c r="L37" s="367"/>
      <c r="M37" s="131"/>
      <c r="N37" s="54"/>
      <c r="O37" s="367"/>
      <c r="P37" s="131"/>
      <c r="Q37" s="54"/>
      <c r="R37" s="367"/>
      <c r="S37" s="131"/>
      <c r="T37" s="54"/>
      <c r="U37" s="367"/>
      <c r="V37" s="131"/>
      <c r="W37" s="54"/>
      <c r="X37" s="367"/>
      <c r="Y37" s="131"/>
      <c r="Z37" s="54"/>
      <c r="AA37" s="367"/>
      <c r="AB37" s="131"/>
      <c r="AC37" s="54"/>
      <c r="AG37" s="374"/>
      <c r="AH37" s="374" t="s">
        <v>115</v>
      </c>
      <c r="AI37" s="97" t="s">
        <v>991</v>
      </c>
      <c r="AJ37" s="367" t="s">
        <v>246</v>
      </c>
      <c r="AK37" s="131" t="s">
        <v>1179</v>
      </c>
      <c r="AL37" s="429" t="s">
        <v>667</v>
      </c>
      <c r="AM37" s="367"/>
      <c r="AN37" s="131"/>
      <c r="AO37" s="429" t="s">
        <v>667</v>
      </c>
      <c r="AP37" s="367" t="s">
        <v>1162</v>
      </c>
      <c r="AQ37" s="131" t="s">
        <v>365</v>
      </c>
      <c r="AR37" s="429" t="s">
        <v>667</v>
      </c>
      <c r="AS37" s="367"/>
      <c r="AT37" s="131"/>
      <c r="AU37" s="54"/>
      <c r="AV37" s="367"/>
      <c r="AW37" s="131"/>
      <c r="AX37" s="54"/>
      <c r="AY37" s="367"/>
      <c r="AZ37" s="131"/>
      <c r="BA37" s="54"/>
      <c r="BB37" s="367"/>
      <c r="BC37" s="131"/>
      <c r="BD37" s="54"/>
      <c r="BE37" s="367"/>
      <c r="BF37" s="131"/>
      <c r="BG37" s="54"/>
      <c r="BW37" s="374"/>
      <c r="BX37" s="374" t="s">
        <v>115</v>
      </c>
      <c r="BY37" s="97" t="s">
        <v>991</v>
      </c>
      <c r="BZ37" s="367" t="s">
        <v>246</v>
      </c>
      <c r="CA37" s="131" t="s">
        <v>399</v>
      </c>
      <c r="CB37" s="54">
        <v>-10</v>
      </c>
      <c r="CC37" s="367"/>
      <c r="CD37" s="131"/>
      <c r="CE37" s="54"/>
      <c r="CF37" s="367"/>
      <c r="CG37" s="131"/>
      <c r="CH37" s="54"/>
      <c r="CI37" s="367"/>
      <c r="CJ37" s="131"/>
      <c r="CK37" s="54"/>
      <c r="CL37" s="367"/>
      <c r="CM37" s="131"/>
      <c r="CN37" s="54"/>
      <c r="CO37" s="367"/>
      <c r="CP37" s="131"/>
      <c r="CQ37" s="54"/>
      <c r="CR37" s="367"/>
      <c r="CS37" s="131"/>
      <c r="CT37" s="54"/>
      <c r="CU37" s="367"/>
      <c r="CV37" s="131"/>
      <c r="CW37" s="54"/>
      <c r="DA37" s="374"/>
      <c r="DB37" s="374" t="s">
        <v>115</v>
      </c>
      <c r="DC37" s="97" t="s">
        <v>991</v>
      </c>
      <c r="DD37" s="367"/>
      <c r="DE37" s="131"/>
      <c r="DF37" s="429" t="s">
        <v>667</v>
      </c>
      <c r="DG37" s="367"/>
      <c r="DH37" s="131"/>
      <c r="DI37" s="429" t="s">
        <v>667</v>
      </c>
      <c r="DJ37" s="367"/>
      <c r="DK37" s="131"/>
      <c r="DL37" s="429" t="s">
        <v>667</v>
      </c>
      <c r="DM37" s="367"/>
      <c r="DN37" s="131"/>
      <c r="DO37" s="54"/>
      <c r="DP37" s="367"/>
      <c r="DQ37" s="131"/>
      <c r="DR37" s="54"/>
      <c r="DS37" s="367"/>
      <c r="DT37" s="131"/>
      <c r="DU37" s="54"/>
      <c r="DV37" s="367"/>
      <c r="DW37" s="131"/>
      <c r="DX37" s="54"/>
      <c r="DY37" s="367"/>
      <c r="DZ37" s="131"/>
      <c r="EA37" s="54"/>
    </row>
    <row r="38" spans="2:131" x14ac:dyDescent="0.25">
      <c r="C38" s="372" t="s">
        <v>987</v>
      </c>
      <c r="D38" s="372" t="s">
        <v>115</v>
      </c>
      <c r="E38" s="125" t="s">
        <v>115</v>
      </c>
      <c r="F38" s="366" t="s">
        <v>246</v>
      </c>
      <c r="G38" s="368" t="s">
        <v>399</v>
      </c>
      <c r="H38" s="232">
        <v>1</v>
      </c>
      <c r="I38" s="366"/>
      <c r="J38" s="368"/>
      <c r="K38" s="232"/>
      <c r="L38" s="366"/>
      <c r="M38" s="368"/>
      <c r="N38" s="232"/>
      <c r="O38" s="366"/>
      <c r="P38" s="368"/>
      <c r="Q38" s="232"/>
      <c r="R38" s="366"/>
      <c r="S38" s="368"/>
      <c r="T38" s="232"/>
      <c r="U38" s="366"/>
      <c r="V38" s="368"/>
      <c r="W38" s="232"/>
      <c r="X38" s="366"/>
      <c r="Y38" s="368"/>
      <c r="Z38" s="232"/>
      <c r="AA38" s="366"/>
      <c r="AB38" s="368"/>
      <c r="AC38" s="232"/>
      <c r="AG38" s="372" t="s">
        <v>987</v>
      </c>
      <c r="AH38" s="372" t="s">
        <v>115</v>
      </c>
      <c r="AI38" s="125" t="s">
        <v>115</v>
      </c>
      <c r="AJ38" s="366" t="s">
        <v>1162</v>
      </c>
      <c r="AK38" s="368" t="s">
        <v>362</v>
      </c>
      <c r="AL38" s="432" t="s">
        <v>667</v>
      </c>
      <c r="AM38" s="366" t="s">
        <v>1163</v>
      </c>
      <c r="AN38" s="368" t="s">
        <v>968</v>
      </c>
      <c r="AO38" s="432" t="s">
        <v>90</v>
      </c>
      <c r="AP38" s="366"/>
      <c r="AQ38" s="368"/>
      <c r="AR38" s="232"/>
      <c r="AS38" s="366"/>
      <c r="AT38" s="368"/>
      <c r="AU38" s="232"/>
      <c r="AV38" s="366"/>
      <c r="AW38" s="368"/>
      <c r="AX38" s="232"/>
      <c r="AY38" s="366"/>
      <c r="AZ38" s="368"/>
      <c r="BA38" s="232"/>
      <c r="BB38" s="366"/>
      <c r="BC38" s="368"/>
      <c r="BD38" s="232"/>
      <c r="BE38" s="366"/>
      <c r="BF38" s="368"/>
      <c r="BG38" s="232"/>
      <c r="BW38" s="372" t="s">
        <v>987</v>
      </c>
      <c r="BX38" s="372" t="s">
        <v>115</v>
      </c>
      <c r="BY38" s="125" t="s">
        <v>115</v>
      </c>
      <c r="BZ38" s="366" t="s">
        <v>246</v>
      </c>
      <c r="CA38" s="368" t="s">
        <v>399</v>
      </c>
      <c r="CB38" s="232">
        <v>1</v>
      </c>
      <c r="CC38" s="366"/>
      <c r="CD38" s="368"/>
      <c r="CE38" s="232"/>
      <c r="CF38" s="366"/>
      <c r="CG38" s="368"/>
      <c r="CH38" s="232"/>
      <c r="CI38" s="366"/>
      <c r="CJ38" s="368"/>
      <c r="CK38" s="232"/>
      <c r="CL38" s="366"/>
      <c r="CM38" s="368"/>
      <c r="CN38" s="232"/>
      <c r="CO38" s="366"/>
      <c r="CP38" s="368"/>
      <c r="CQ38" s="232"/>
      <c r="CR38" s="366"/>
      <c r="CS38" s="368"/>
      <c r="CT38" s="232"/>
      <c r="CU38" s="366"/>
      <c r="CV38" s="368"/>
      <c r="CW38" s="232"/>
      <c r="DA38" s="372" t="s">
        <v>987</v>
      </c>
      <c r="DB38" s="372" t="s">
        <v>115</v>
      </c>
      <c r="DC38" s="125" t="s">
        <v>115</v>
      </c>
      <c r="DD38" s="366"/>
      <c r="DE38" s="368"/>
      <c r="DF38" s="432" t="s">
        <v>667</v>
      </c>
      <c r="DG38" s="366"/>
      <c r="DH38" s="368"/>
      <c r="DI38" s="432" t="s">
        <v>667</v>
      </c>
      <c r="DJ38" s="366"/>
      <c r="DK38" s="368"/>
      <c r="DL38" s="232"/>
      <c r="DM38" s="366"/>
      <c r="DN38" s="368"/>
      <c r="DO38" s="232"/>
      <c r="DP38" s="366"/>
      <c r="DQ38" s="368"/>
      <c r="DR38" s="232"/>
      <c r="DS38" s="366"/>
      <c r="DT38" s="368"/>
      <c r="DU38" s="232"/>
      <c r="DV38" s="366"/>
      <c r="DW38" s="368"/>
      <c r="DX38" s="232"/>
      <c r="DY38" s="366"/>
      <c r="DZ38" s="368"/>
      <c r="EA38" s="232"/>
    </row>
    <row r="39" spans="2:131" x14ac:dyDescent="0.25">
      <c r="C39" s="373"/>
      <c r="D39" s="373" t="s">
        <v>115</v>
      </c>
      <c r="E39" s="96" t="s">
        <v>990</v>
      </c>
      <c r="F39" s="65" t="s">
        <v>246</v>
      </c>
      <c r="G39" s="53" t="s">
        <v>399</v>
      </c>
      <c r="H39" s="68">
        <v>5</v>
      </c>
      <c r="I39" s="65"/>
      <c r="J39" s="53"/>
      <c r="K39" s="68"/>
      <c r="L39" s="65"/>
      <c r="M39" s="53"/>
      <c r="N39" s="68"/>
      <c r="O39" s="65"/>
      <c r="P39" s="53"/>
      <c r="Q39" s="68"/>
      <c r="R39" s="65"/>
      <c r="S39" s="53"/>
      <c r="T39" s="68"/>
      <c r="U39" s="65"/>
      <c r="V39" s="53"/>
      <c r="W39" s="68"/>
      <c r="X39" s="65"/>
      <c r="Y39" s="53"/>
      <c r="Z39" s="68"/>
      <c r="AA39" s="65"/>
      <c r="AB39" s="53"/>
      <c r="AC39" s="68"/>
      <c r="AG39" s="373"/>
      <c r="AH39" s="373" t="s">
        <v>115</v>
      </c>
      <c r="AI39" s="96" t="s">
        <v>990</v>
      </c>
      <c r="AJ39" s="65"/>
      <c r="AK39" s="53"/>
      <c r="AL39" s="68"/>
      <c r="AM39" s="65"/>
      <c r="AN39" s="53"/>
      <c r="AO39" s="68"/>
      <c r="AP39" s="65"/>
      <c r="AQ39" s="53"/>
      <c r="AR39" s="68"/>
      <c r="AS39" s="65"/>
      <c r="AT39" s="53"/>
      <c r="AU39" s="68"/>
      <c r="AV39" s="65"/>
      <c r="AW39" s="53"/>
      <c r="AX39" s="68"/>
      <c r="AY39" s="65"/>
      <c r="AZ39" s="53"/>
      <c r="BA39" s="68"/>
      <c r="BB39" s="65"/>
      <c r="BC39" s="53"/>
      <c r="BD39" s="68"/>
      <c r="BE39" s="65"/>
      <c r="BF39" s="53"/>
      <c r="BG39" s="68"/>
      <c r="BW39" s="373"/>
      <c r="BX39" s="373" t="s">
        <v>115</v>
      </c>
      <c r="BY39" s="96" t="s">
        <v>990</v>
      </c>
      <c r="BZ39" s="65" t="s">
        <v>246</v>
      </c>
      <c r="CA39" s="53" t="s">
        <v>399</v>
      </c>
      <c r="CB39" s="68">
        <v>5</v>
      </c>
      <c r="CC39" s="65"/>
      <c r="CD39" s="53"/>
      <c r="CE39" s="68"/>
      <c r="CF39" s="65"/>
      <c r="CG39" s="53"/>
      <c r="CH39" s="68"/>
      <c r="CI39" s="65"/>
      <c r="CJ39" s="53"/>
      <c r="CK39" s="68"/>
      <c r="CL39" s="65"/>
      <c r="CM39" s="53"/>
      <c r="CN39" s="68"/>
      <c r="CO39" s="65"/>
      <c r="CP39" s="53"/>
      <c r="CQ39" s="68"/>
      <c r="CR39" s="65"/>
      <c r="CS39" s="53"/>
      <c r="CT39" s="68"/>
      <c r="CU39" s="65"/>
      <c r="CV39" s="53"/>
      <c r="CW39" s="68"/>
      <c r="DA39" s="373"/>
      <c r="DB39" s="373" t="s">
        <v>115</v>
      </c>
      <c r="DC39" s="96" t="s">
        <v>990</v>
      </c>
      <c r="DD39" s="65"/>
      <c r="DE39" s="53"/>
      <c r="DF39" s="68"/>
      <c r="DG39" s="65"/>
      <c r="DH39" s="53"/>
      <c r="DI39" s="68"/>
      <c r="DJ39" s="65"/>
      <c r="DK39" s="53"/>
      <c r="DL39" s="68"/>
      <c r="DM39" s="65"/>
      <c r="DN39" s="53"/>
      <c r="DO39" s="68"/>
      <c r="DP39" s="65"/>
      <c r="DQ39" s="53"/>
      <c r="DR39" s="68"/>
      <c r="DS39" s="65"/>
      <c r="DT39" s="53"/>
      <c r="DU39" s="68"/>
      <c r="DV39" s="65"/>
      <c r="DW39" s="53"/>
      <c r="DX39" s="68"/>
      <c r="DY39" s="65"/>
      <c r="DZ39" s="53"/>
      <c r="EA39" s="68"/>
    </row>
    <row r="40" spans="2:131" ht="15.75" thickBot="1" x14ac:dyDescent="0.3">
      <c r="C40" s="374"/>
      <c r="D40" s="374" t="s">
        <v>115</v>
      </c>
      <c r="E40" s="97" t="s">
        <v>991</v>
      </c>
      <c r="F40" s="367" t="s">
        <v>246</v>
      </c>
      <c r="G40" s="131" t="s">
        <v>399</v>
      </c>
      <c r="H40" s="54">
        <v>10</v>
      </c>
      <c r="I40" s="367"/>
      <c r="J40" s="131"/>
      <c r="K40" s="54"/>
      <c r="L40" s="367"/>
      <c r="M40" s="131"/>
      <c r="N40" s="54"/>
      <c r="O40" s="367"/>
      <c r="P40" s="131"/>
      <c r="Q40" s="54"/>
      <c r="R40" s="367"/>
      <c r="S40" s="131"/>
      <c r="T40" s="54"/>
      <c r="U40" s="367"/>
      <c r="V40" s="131"/>
      <c r="W40" s="54"/>
      <c r="X40" s="367"/>
      <c r="Y40" s="131"/>
      <c r="Z40" s="54"/>
      <c r="AA40" s="367"/>
      <c r="AB40" s="131"/>
      <c r="AC40" s="54"/>
      <c r="AG40" s="374"/>
      <c r="AH40" s="374" t="s">
        <v>115</v>
      </c>
      <c r="AI40" s="97" t="s">
        <v>991</v>
      </c>
      <c r="AJ40" s="367"/>
      <c r="AK40" s="131"/>
      <c r="AL40" s="54"/>
      <c r="AM40" s="367"/>
      <c r="AN40" s="131"/>
      <c r="AO40" s="54"/>
      <c r="AP40" s="367"/>
      <c r="AQ40" s="131"/>
      <c r="AR40" s="54"/>
      <c r="AS40" s="367"/>
      <c r="AT40" s="131"/>
      <c r="AU40" s="54"/>
      <c r="AV40" s="367"/>
      <c r="AW40" s="131"/>
      <c r="AX40" s="54"/>
      <c r="AY40" s="367"/>
      <c r="AZ40" s="131"/>
      <c r="BA40" s="54"/>
      <c r="BB40" s="367"/>
      <c r="BC40" s="131"/>
      <c r="BD40" s="54"/>
      <c r="BE40" s="367"/>
      <c r="BF40" s="131"/>
      <c r="BG40" s="54"/>
      <c r="BW40" s="374"/>
      <c r="BX40" s="374" t="s">
        <v>115</v>
      </c>
      <c r="BY40" s="97" t="s">
        <v>991</v>
      </c>
      <c r="BZ40" s="367" t="s">
        <v>246</v>
      </c>
      <c r="CA40" s="131" t="s">
        <v>399</v>
      </c>
      <c r="CB40" s="54">
        <v>10</v>
      </c>
      <c r="CC40" s="367"/>
      <c r="CD40" s="131"/>
      <c r="CE40" s="54"/>
      <c r="CF40" s="367"/>
      <c r="CG40" s="131"/>
      <c r="CH40" s="54"/>
      <c r="CI40" s="367"/>
      <c r="CJ40" s="131"/>
      <c r="CK40" s="54"/>
      <c r="CL40" s="367"/>
      <c r="CM40" s="131"/>
      <c r="CN40" s="54"/>
      <c r="CO40" s="367"/>
      <c r="CP40" s="131"/>
      <c r="CQ40" s="54"/>
      <c r="CR40" s="367"/>
      <c r="CS40" s="131"/>
      <c r="CT40" s="54"/>
      <c r="CU40" s="367"/>
      <c r="CV40" s="131"/>
      <c r="CW40" s="54"/>
      <c r="DA40" s="374"/>
      <c r="DB40" s="374" t="s">
        <v>115</v>
      </c>
      <c r="DC40" s="97" t="s">
        <v>991</v>
      </c>
      <c r="DD40" s="367"/>
      <c r="DE40" s="131"/>
      <c r="DF40" s="54"/>
      <c r="DG40" s="367"/>
      <c r="DH40" s="131"/>
      <c r="DI40" s="54"/>
      <c r="DJ40" s="367"/>
      <c r="DK40" s="131"/>
      <c r="DL40" s="54"/>
      <c r="DM40" s="367"/>
      <c r="DN40" s="131"/>
      <c r="DO40" s="54"/>
      <c r="DP40" s="367"/>
      <c r="DQ40" s="131"/>
      <c r="DR40" s="54"/>
      <c r="DS40" s="367"/>
      <c r="DT40" s="131"/>
      <c r="DU40" s="54"/>
      <c r="DV40" s="367"/>
      <c r="DW40" s="131"/>
      <c r="DX40" s="54"/>
      <c r="DY40" s="367"/>
      <c r="DZ40" s="131"/>
      <c r="EA40" s="54"/>
    </row>
    <row r="41" spans="2:131" x14ac:dyDescent="0.25">
      <c r="C41" s="372" t="s">
        <v>988</v>
      </c>
      <c r="D41" s="372" t="s">
        <v>115</v>
      </c>
      <c r="E41" s="125" t="s">
        <v>115</v>
      </c>
      <c r="F41" s="366"/>
      <c r="G41" s="368"/>
      <c r="H41" s="232"/>
      <c r="I41" s="366"/>
      <c r="J41" s="368"/>
      <c r="K41" s="232"/>
      <c r="L41" s="366"/>
      <c r="M41" s="368"/>
      <c r="N41" s="232"/>
      <c r="O41" s="366"/>
      <c r="P41" s="368"/>
      <c r="Q41" s="232"/>
      <c r="R41" s="366"/>
      <c r="S41" s="368"/>
      <c r="T41" s="232"/>
      <c r="U41" s="366"/>
      <c r="V41" s="368"/>
      <c r="W41" s="232"/>
      <c r="X41" s="366"/>
      <c r="Y41" s="368"/>
      <c r="Z41" s="232"/>
      <c r="AA41" s="366"/>
      <c r="AB41" s="368"/>
      <c r="AC41" s="232"/>
      <c r="AG41" s="372" t="s">
        <v>988</v>
      </c>
      <c r="AH41" s="372" t="s">
        <v>115</v>
      </c>
      <c r="AI41" s="125" t="s">
        <v>115</v>
      </c>
      <c r="AJ41" s="366"/>
      <c r="AK41" s="368"/>
      <c r="AL41" s="232"/>
      <c r="AM41" s="366"/>
      <c r="AN41" s="368"/>
      <c r="AO41" s="232"/>
      <c r="AP41" s="366"/>
      <c r="AQ41" s="368"/>
      <c r="AR41" s="232"/>
      <c r="AS41" s="366"/>
      <c r="AT41" s="368"/>
      <c r="AU41" s="232"/>
      <c r="AV41" s="366"/>
      <c r="AW41" s="368"/>
      <c r="AX41" s="232"/>
      <c r="AY41" s="366"/>
      <c r="AZ41" s="368"/>
      <c r="BA41" s="232"/>
      <c r="BB41" s="366"/>
      <c r="BC41" s="368"/>
      <c r="BD41" s="232"/>
      <c r="BE41" s="366"/>
      <c r="BF41" s="368"/>
      <c r="BG41" s="232"/>
      <c r="BW41" s="372"/>
      <c r="BX41" s="372" t="s">
        <v>115</v>
      </c>
      <c r="BY41" s="125" t="s">
        <v>115</v>
      </c>
      <c r="BZ41" s="366"/>
      <c r="CA41" s="368"/>
      <c r="CB41" s="232"/>
      <c r="CC41" s="366"/>
      <c r="CD41" s="368"/>
      <c r="CE41" s="232"/>
      <c r="CF41" s="366"/>
      <c r="CG41" s="368"/>
      <c r="CH41" s="232"/>
      <c r="CI41" s="366"/>
      <c r="CJ41" s="368"/>
      <c r="CK41" s="232"/>
      <c r="CL41" s="366"/>
      <c r="CM41" s="368"/>
      <c r="CN41" s="232"/>
      <c r="CO41" s="366"/>
      <c r="CP41" s="368"/>
      <c r="CQ41" s="232"/>
      <c r="CR41" s="366"/>
      <c r="CS41" s="368"/>
      <c r="CT41" s="232"/>
      <c r="CU41" s="366"/>
      <c r="CV41" s="368"/>
      <c r="CW41" s="232"/>
      <c r="DA41" s="372" t="s">
        <v>988</v>
      </c>
      <c r="DB41" s="372" t="s">
        <v>115</v>
      </c>
      <c r="DC41" s="125" t="s">
        <v>115</v>
      </c>
      <c r="DD41" s="366"/>
      <c r="DE41" s="368"/>
      <c r="DF41" s="232"/>
      <c r="DG41" s="366"/>
      <c r="DH41" s="368"/>
      <c r="DI41" s="232"/>
      <c r="DJ41" s="366"/>
      <c r="DK41" s="368"/>
      <c r="DL41" s="232"/>
      <c r="DM41" s="366"/>
      <c r="DN41" s="368"/>
      <c r="DO41" s="232"/>
      <c r="DP41" s="366"/>
      <c r="DQ41" s="368"/>
      <c r="DR41" s="232"/>
      <c r="DS41" s="366"/>
      <c r="DT41" s="368"/>
      <c r="DU41" s="232"/>
      <c r="DV41" s="366"/>
      <c r="DW41" s="368"/>
      <c r="DX41" s="232"/>
      <c r="DY41" s="366"/>
      <c r="DZ41" s="368"/>
      <c r="EA41" s="232"/>
    </row>
    <row r="42" spans="2:131" x14ac:dyDescent="0.25">
      <c r="C42" s="373"/>
      <c r="D42" s="373" t="s">
        <v>115</v>
      </c>
      <c r="E42" s="96" t="s">
        <v>990</v>
      </c>
      <c r="F42" s="65"/>
      <c r="G42" s="53"/>
      <c r="H42" s="68"/>
      <c r="I42" s="65"/>
      <c r="J42" s="53"/>
      <c r="K42" s="68"/>
      <c r="L42" s="65"/>
      <c r="M42" s="53"/>
      <c r="N42" s="68"/>
      <c r="O42" s="65"/>
      <c r="P42" s="53"/>
      <c r="Q42" s="68"/>
      <c r="R42" s="65"/>
      <c r="S42" s="53"/>
      <c r="T42" s="68"/>
      <c r="U42" s="65"/>
      <c r="V42" s="53"/>
      <c r="W42" s="68"/>
      <c r="X42" s="65"/>
      <c r="Y42" s="53"/>
      <c r="Z42" s="68"/>
      <c r="AA42" s="65"/>
      <c r="AB42" s="53"/>
      <c r="AC42" s="68"/>
      <c r="AG42" s="373"/>
      <c r="AH42" s="373" t="s">
        <v>115</v>
      </c>
      <c r="AI42" s="96" t="s">
        <v>990</v>
      </c>
      <c r="AJ42" s="65"/>
      <c r="AK42" s="53"/>
      <c r="AL42" s="68"/>
      <c r="AM42" s="65"/>
      <c r="AN42" s="53"/>
      <c r="AO42" s="68"/>
      <c r="AP42" s="65"/>
      <c r="AQ42" s="53"/>
      <c r="AR42" s="68"/>
      <c r="AS42" s="65"/>
      <c r="AT42" s="53"/>
      <c r="AU42" s="68"/>
      <c r="AV42" s="65"/>
      <c r="AW42" s="53"/>
      <c r="AX42" s="68"/>
      <c r="AY42" s="65"/>
      <c r="AZ42" s="53"/>
      <c r="BA42" s="68"/>
      <c r="BB42" s="65"/>
      <c r="BC42" s="53"/>
      <c r="BD42" s="68"/>
      <c r="BE42" s="65"/>
      <c r="BF42" s="53"/>
      <c r="BG42" s="68"/>
      <c r="BW42" s="373"/>
      <c r="BX42" s="373" t="s">
        <v>115</v>
      </c>
      <c r="BY42" s="96" t="s">
        <v>990</v>
      </c>
      <c r="BZ42" s="65"/>
      <c r="CA42" s="53"/>
      <c r="CB42" s="68"/>
      <c r="CC42" s="65"/>
      <c r="CD42" s="53"/>
      <c r="CE42" s="68"/>
      <c r="CF42" s="65"/>
      <c r="CG42" s="53"/>
      <c r="CH42" s="68"/>
      <c r="CI42" s="65"/>
      <c r="CJ42" s="53"/>
      <c r="CK42" s="68"/>
      <c r="CL42" s="65"/>
      <c r="CM42" s="53"/>
      <c r="CN42" s="68"/>
      <c r="CO42" s="65"/>
      <c r="CP42" s="53"/>
      <c r="CQ42" s="68"/>
      <c r="CR42" s="65"/>
      <c r="CS42" s="53"/>
      <c r="CT42" s="68"/>
      <c r="CU42" s="65"/>
      <c r="CV42" s="53"/>
      <c r="CW42" s="68"/>
      <c r="DA42" s="373"/>
      <c r="DB42" s="373" t="s">
        <v>115</v>
      </c>
      <c r="DC42" s="96" t="s">
        <v>990</v>
      </c>
      <c r="DD42" s="65"/>
      <c r="DE42" s="53"/>
      <c r="DF42" s="68"/>
      <c r="DG42" s="65"/>
      <c r="DH42" s="53"/>
      <c r="DI42" s="68"/>
      <c r="DJ42" s="65"/>
      <c r="DK42" s="53"/>
      <c r="DL42" s="68"/>
      <c r="DM42" s="65"/>
      <c r="DN42" s="53"/>
      <c r="DO42" s="68"/>
      <c r="DP42" s="65"/>
      <c r="DQ42" s="53"/>
      <c r="DR42" s="68"/>
      <c r="DS42" s="65"/>
      <c r="DT42" s="53"/>
      <c r="DU42" s="68"/>
      <c r="DV42" s="65"/>
      <c r="DW42" s="53"/>
      <c r="DX42" s="68"/>
      <c r="DY42" s="65"/>
      <c r="DZ42" s="53"/>
      <c r="EA42" s="68"/>
    </row>
    <row r="43" spans="2:131" ht="15.75" thickBot="1" x14ac:dyDescent="0.3">
      <c r="C43" s="374"/>
      <c r="D43" s="374" t="s">
        <v>115</v>
      </c>
      <c r="E43" s="97" t="s">
        <v>991</v>
      </c>
      <c r="F43" s="367"/>
      <c r="G43" s="131"/>
      <c r="H43" s="54"/>
      <c r="I43" s="367"/>
      <c r="J43" s="131"/>
      <c r="K43" s="54"/>
      <c r="L43" s="367"/>
      <c r="M43" s="131"/>
      <c r="N43" s="54"/>
      <c r="O43" s="367"/>
      <c r="P43" s="131"/>
      <c r="Q43" s="54"/>
      <c r="R43" s="367"/>
      <c r="S43" s="131"/>
      <c r="T43" s="54"/>
      <c r="U43" s="367"/>
      <c r="V43" s="131"/>
      <c r="W43" s="54"/>
      <c r="X43" s="367"/>
      <c r="Y43" s="131"/>
      <c r="Z43" s="54"/>
      <c r="AA43" s="367"/>
      <c r="AB43" s="131"/>
      <c r="AC43" s="54"/>
      <c r="AG43" s="374"/>
      <c r="AH43" s="374" t="s">
        <v>115</v>
      </c>
      <c r="AI43" s="97" t="s">
        <v>991</v>
      </c>
      <c r="AJ43" s="367"/>
      <c r="AK43" s="131"/>
      <c r="AL43" s="54"/>
      <c r="AM43" s="367"/>
      <c r="AN43" s="131"/>
      <c r="AO43" s="54"/>
      <c r="AP43" s="367"/>
      <c r="AQ43" s="131"/>
      <c r="AR43" s="54"/>
      <c r="AS43" s="367"/>
      <c r="AT43" s="131"/>
      <c r="AU43" s="54"/>
      <c r="AV43" s="367"/>
      <c r="AW43" s="131"/>
      <c r="AX43" s="54"/>
      <c r="AY43" s="367"/>
      <c r="AZ43" s="131"/>
      <c r="BA43" s="54"/>
      <c r="BB43" s="367" t="s">
        <v>887</v>
      </c>
      <c r="BC43" s="131"/>
      <c r="BD43" s="429" t="s">
        <v>667</v>
      </c>
      <c r="BE43" s="367"/>
      <c r="BF43" s="131"/>
      <c r="BG43" s="54"/>
      <c r="BW43" s="374"/>
      <c r="BX43" s="374" t="s">
        <v>115</v>
      </c>
      <c r="BY43" s="97" t="s">
        <v>991</v>
      </c>
      <c r="BZ43" s="367"/>
      <c r="CA43" s="131"/>
      <c r="CB43" s="54"/>
      <c r="CC43" s="367"/>
      <c r="CD43" s="131"/>
      <c r="CE43" s="54"/>
      <c r="CF43" s="367"/>
      <c r="CG43" s="131"/>
      <c r="CH43" s="54"/>
      <c r="CI43" s="367"/>
      <c r="CJ43" s="131"/>
      <c r="CK43" s="54"/>
      <c r="CL43" s="367"/>
      <c r="CM43" s="131"/>
      <c r="CN43" s="54"/>
      <c r="CO43" s="367"/>
      <c r="CP43" s="131"/>
      <c r="CQ43" s="54"/>
      <c r="CR43" s="367"/>
      <c r="CS43" s="131"/>
      <c r="CT43" s="54"/>
      <c r="CU43" s="367"/>
      <c r="CV43" s="131"/>
      <c r="CW43" s="54"/>
      <c r="DA43" s="374"/>
      <c r="DB43" s="374" t="s">
        <v>115</v>
      </c>
      <c r="DC43" s="97" t="s">
        <v>991</v>
      </c>
      <c r="DD43" s="367"/>
      <c r="DE43" s="131"/>
      <c r="DF43" s="54"/>
      <c r="DG43" s="367"/>
      <c r="DH43" s="131"/>
      <c r="DI43" s="54"/>
      <c r="DJ43" s="367"/>
      <c r="DK43" s="131"/>
      <c r="DL43" s="54"/>
      <c r="DM43" s="367"/>
      <c r="DN43" s="131"/>
      <c r="DO43" s="54"/>
      <c r="DP43" s="367"/>
      <c r="DQ43" s="131"/>
      <c r="DR43" s="54"/>
      <c r="DS43" s="367"/>
      <c r="DT43" s="131"/>
      <c r="DU43" s="54"/>
      <c r="DV43" s="367"/>
      <c r="DW43" s="131"/>
      <c r="DX43" s="429" t="s">
        <v>667</v>
      </c>
      <c r="DY43" s="367"/>
      <c r="DZ43" s="131"/>
      <c r="EA43" s="54"/>
    </row>
    <row r="44" spans="2:131" x14ac:dyDescent="0.25">
      <c r="C44" s="372" t="s">
        <v>3050</v>
      </c>
      <c r="D44" s="372" t="s">
        <v>115</v>
      </c>
      <c r="E44" s="125" t="s">
        <v>115</v>
      </c>
      <c r="F44" s="366"/>
      <c r="G44" s="368"/>
      <c r="H44" s="232"/>
      <c r="I44" s="366"/>
      <c r="J44" s="368"/>
      <c r="K44" s="232"/>
      <c r="L44" s="366"/>
      <c r="M44" s="368"/>
      <c r="N44" s="232"/>
      <c r="O44" s="366"/>
      <c r="P44" s="368"/>
      <c r="Q44" s="232"/>
      <c r="R44" s="366"/>
      <c r="S44" s="368"/>
      <c r="T44" s="232"/>
      <c r="U44" s="366"/>
      <c r="V44" s="368"/>
      <c r="W44" s="232"/>
      <c r="X44" s="366"/>
      <c r="Y44" s="368"/>
      <c r="Z44" s="232"/>
      <c r="AA44" s="366"/>
      <c r="AB44" s="368"/>
      <c r="AC44" s="232"/>
      <c r="AG44" s="372" t="s">
        <v>3050</v>
      </c>
      <c r="AH44" s="372" t="s">
        <v>115</v>
      </c>
      <c r="AI44" s="125" t="s">
        <v>115</v>
      </c>
      <c r="AJ44" s="366"/>
      <c r="AK44" s="368"/>
      <c r="AL44" s="232"/>
      <c r="AM44" s="366"/>
      <c r="AN44" s="368"/>
      <c r="AO44" s="232"/>
      <c r="AP44" s="366"/>
      <c r="AQ44" s="368"/>
      <c r="AR44" s="232"/>
      <c r="AS44" s="366"/>
      <c r="AT44" s="368"/>
      <c r="AU44" s="232"/>
      <c r="AV44" s="366"/>
      <c r="AW44" s="368"/>
      <c r="AX44" s="232"/>
      <c r="AY44" s="366"/>
      <c r="AZ44" s="368"/>
      <c r="BA44" s="232"/>
      <c r="BB44" s="366"/>
      <c r="BC44" s="368"/>
      <c r="BD44" s="232"/>
      <c r="BE44" s="366"/>
      <c r="BF44" s="368"/>
      <c r="BG44" s="232"/>
      <c r="BW44" s="372" t="s">
        <v>988</v>
      </c>
      <c r="BX44" s="372" t="s">
        <v>115</v>
      </c>
      <c r="BY44" s="125" t="s">
        <v>115</v>
      </c>
      <c r="BZ44" s="366"/>
      <c r="CA44" s="368"/>
      <c r="CB44" s="232"/>
      <c r="CC44" s="366"/>
      <c r="CD44" s="368"/>
      <c r="CE44" s="232"/>
      <c r="CF44" s="366"/>
      <c r="CG44" s="368"/>
      <c r="CH44" s="232"/>
      <c r="CI44" s="366"/>
      <c r="CJ44" s="368"/>
      <c r="CK44" s="232"/>
      <c r="CL44" s="366"/>
      <c r="CM44" s="368"/>
      <c r="CN44" s="232"/>
      <c r="CO44" s="366"/>
      <c r="CP44" s="368"/>
      <c r="CQ44" s="232"/>
      <c r="CR44" s="366"/>
      <c r="CS44" s="368"/>
      <c r="CT44" s="232"/>
      <c r="CU44" s="366"/>
      <c r="CV44" s="368"/>
      <c r="CW44" s="232"/>
      <c r="DA44" s="372" t="s">
        <v>3050</v>
      </c>
      <c r="DB44" s="372" t="s">
        <v>115</v>
      </c>
      <c r="DC44" s="125" t="s">
        <v>115</v>
      </c>
      <c r="DD44" s="366"/>
      <c r="DE44" s="368"/>
      <c r="DF44" s="232"/>
      <c r="DG44" s="366"/>
      <c r="DH44" s="368"/>
      <c r="DI44" s="232"/>
      <c r="DJ44" s="366"/>
      <c r="DK44" s="368"/>
      <c r="DL44" s="232"/>
      <c r="DM44" s="366"/>
      <c r="DN44" s="368"/>
      <c r="DO44" s="232"/>
      <c r="DP44" s="366"/>
      <c r="DQ44" s="368"/>
      <c r="DR44" s="232"/>
      <c r="DS44" s="366"/>
      <c r="DT44" s="368"/>
      <c r="DU44" s="232"/>
      <c r="DV44" s="366"/>
      <c r="DW44" s="368"/>
      <c r="DX44" s="232"/>
      <c r="DY44" s="366"/>
      <c r="DZ44" s="368"/>
      <c r="EA44" s="232"/>
    </row>
    <row r="45" spans="2:131" x14ac:dyDescent="0.25">
      <c r="C45" s="373"/>
      <c r="D45" s="373" t="s">
        <v>115</v>
      </c>
      <c r="E45" s="96" t="s">
        <v>990</v>
      </c>
      <c r="F45" s="129"/>
      <c r="G45" s="52"/>
      <c r="H45" s="66"/>
      <c r="I45" s="129"/>
      <c r="J45" s="52"/>
      <c r="K45" s="66"/>
      <c r="L45" s="129"/>
      <c r="M45" s="52"/>
      <c r="N45" s="66"/>
      <c r="O45" s="129"/>
      <c r="P45" s="52"/>
      <c r="Q45" s="66"/>
      <c r="R45" s="129"/>
      <c r="S45" s="52"/>
      <c r="T45" s="66"/>
      <c r="U45" s="129"/>
      <c r="V45" s="52"/>
      <c r="W45" s="66"/>
      <c r="X45" s="129"/>
      <c r="Y45" s="52"/>
      <c r="Z45" s="66"/>
      <c r="AA45" s="129"/>
      <c r="AB45" s="52"/>
      <c r="AC45" s="66"/>
      <c r="AG45" s="373"/>
      <c r="AH45" s="373" t="s">
        <v>115</v>
      </c>
      <c r="AI45" s="96" t="s">
        <v>990</v>
      </c>
      <c r="AJ45" s="129"/>
      <c r="AK45" s="52"/>
      <c r="AL45" s="66"/>
      <c r="AM45" s="129"/>
      <c r="AN45" s="52"/>
      <c r="AO45" s="66"/>
      <c r="AP45" s="129"/>
      <c r="AQ45" s="52"/>
      <c r="AR45" s="66"/>
      <c r="AS45" s="129"/>
      <c r="AT45" s="52"/>
      <c r="AU45" s="66"/>
      <c r="AV45" s="129"/>
      <c r="AW45" s="52"/>
      <c r="AX45" s="66"/>
      <c r="AY45" s="129"/>
      <c r="AZ45" s="52"/>
      <c r="BA45" s="66"/>
      <c r="BB45" s="129"/>
      <c r="BC45" s="52"/>
      <c r="BD45" s="66"/>
      <c r="BE45" s="129"/>
      <c r="BF45" s="52"/>
      <c r="BG45" s="66"/>
      <c r="BW45" s="373"/>
      <c r="BX45" s="373" t="s">
        <v>115</v>
      </c>
      <c r="BY45" s="96" t="s">
        <v>990</v>
      </c>
      <c r="BZ45" s="129"/>
      <c r="CA45" s="52"/>
      <c r="CB45" s="66"/>
      <c r="CC45" s="129"/>
      <c r="CD45" s="52"/>
      <c r="CE45" s="66"/>
      <c r="CF45" s="129"/>
      <c r="CG45" s="52"/>
      <c r="CH45" s="66"/>
      <c r="CI45" s="129"/>
      <c r="CJ45" s="52"/>
      <c r="CK45" s="66"/>
      <c r="CL45" s="129"/>
      <c r="CM45" s="52"/>
      <c r="CN45" s="66"/>
      <c r="CO45" s="129"/>
      <c r="CP45" s="52"/>
      <c r="CQ45" s="66"/>
      <c r="CR45" s="129"/>
      <c r="CS45" s="52"/>
      <c r="CT45" s="66"/>
      <c r="CU45" s="129"/>
      <c r="CV45" s="52"/>
      <c r="CW45" s="66"/>
      <c r="DA45" s="373"/>
      <c r="DB45" s="373" t="s">
        <v>115</v>
      </c>
      <c r="DC45" s="96" t="s">
        <v>990</v>
      </c>
      <c r="DD45" s="129"/>
      <c r="DE45" s="52"/>
      <c r="DF45" s="66"/>
      <c r="DG45" s="129"/>
      <c r="DH45" s="52"/>
      <c r="DI45" s="66"/>
      <c r="DJ45" s="129"/>
      <c r="DK45" s="52"/>
      <c r="DL45" s="66"/>
      <c r="DM45" s="129"/>
      <c r="DN45" s="52"/>
      <c r="DO45" s="66"/>
      <c r="DP45" s="129"/>
      <c r="DQ45" s="52"/>
      <c r="DR45" s="66"/>
      <c r="DS45" s="129"/>
      <c r="DT45" s="52"/>
      <c r="DU45" s="66"/>
      <c r="DV45" s="129"/>
      <c r="DW45" s="52"/>
      <c r="DX45" s="66"/>
      <c r="DY45" s="129"/>
      <c r="DZ45" s="52"/>
      <c r="EA45" s="66"/>
    </row>
    <row r="46" spans="2:131" ht="15.75" thickBot="1" x14ac:dyDescent="0.3">
      <c r="B46" s="187"/>
      <c r="C46" s="374"/>
      <c r="D46" s="374" t="s">
        <v>115</v>
      </c>
      <c r="E46" s="97" t="s">
        <v>991</v>
      </c>
      <c r="F46" s="50"/>
      <c r="G46" s="130"/>
      <c r="H46" s="51"/>
      <c r="I46" s="50"/>
      <c r="J46" s="130"/>
      <c r="K46" s="51"/>
      <c r="L46" s="50"/>
      <c r="M46" s="130"/>
      <c r="N46" s="51"/>
      <c r="O46" s="50"/>
      <c r="P46" s="130"/>
      <c r="Q46" s="51"/>
      <c r="R46" s="50"/>
      <c r="S46" s="130"/>
      <c r="T46" s="51"/>
      <c r="U46" s="50"/>
      <c r="V46" s="130"/>
      <c r="W46" s="51"/>
      <c r="X46" s="50"/>
      <c r="Y46" s="130"/>
      <c r="Z46" s="51"/>
      <c r="AA46" s="50"/>
      <c r="AB46" s="130"/>
      <c r="AC46" s="51"/>
      <c r="AF46" s="187"/>
      <c r="AG46" s="374"/>
      <c r="AH46" s="374" t="s">
        <v>115</v>
      </c>
      <c r="AI46" s="97" t="s">
        <v>991</v>
      </c>
      <c r="AJ46" s="50"/>
      <c r="AK46" s="130"/>
      <c r="AL46" s="51"/>
      <c r="AM46" s="50"/>
      <c r="AN46" s="130"/>
      <c r="AO46" s="51"/>
      <c r="AP46" s="50"/>
      <c r="AQ46" s="130"/>
      <c r="AR46" s="51"/>
      <c r="AS46" s="50"/>
      <c r="AT46" s="130"/>
      <c r="AU46" s="51"/>
      <c r="AV46" s="50"/>
      <c r="AW46" s="130"/>
      <c r="AX46" s="51"/>
      <c r="AY46" s="50"/>
      <c r="AZ46" s="130"/>
      <c r="BA46" s="51"/>
      <c r="BB46" s="50"/>
      <c r="BC46" s="130"/>
      <c r="BD46" s="51"/>
      <c r="BE46" s="50"/>
      <c r="BF46" s="130"/>
      <c r="BG46" s="51"/>
      <c r="BV46" s="187"/>
      <c r="BW46" s="374"/>
      <c r="BX46" s="374" t="s">
        <v>115</v>
      </c>
      <c r="BY46" s="97" t="s">
        <v>991</v>
      </c>
      <c r="BZ46" s="50"/>
      <c r="CA46" s="130"/>
      <c r="CB46" s="51"/>
      <c r="CC46" s="50"/>
      <c r="CD46" s="130"/>
      <c r="CE46" s="51"/>
      <c r="CF46" s="50"/>
      <c r="CG46" s="130"/>
      <c r="CH46" s="51"/>
      <c r="CI46" s="50"/>
      <c r="CJ46" s="130"/>
      <c r="CK46" s="51"/>
      <c r="CL46" s="50"/>
      <c r="CM46" s="130"/>
      <c r="CN46" s="51"/>
      <c r="CO46" s="50"/>
      <c r="CP46" s="130"/>
      <c r="CQ46" s="51"/>
      <c r="CR46" s="50"/>
      <c r="CS46" s="130"/>
      <c r="CT46" s="51"/>
      <c r="CU46" s="50"/>
      <c r="CV46" s="130"/>
      <c r="CW46" s="51"/>
      <c r="CZ46" s="187"/>
      <c r="DA46" s="374"/>
      <c r="DB46" s="374" t="s">
        <v>115</v>
      </c>
      <c r="DC46" s="97" t="s">
        <v>991</v>
      </c>
      <c r="DD46" s="50"/>
      <c r="DE46" s="130"/>
      <c r="DF46" s="51"/>
      <c r="DG46" s="50"/>
      <c r="DH46" s="130"/>
      <c r="DI46" s="51"/>
      <c r="DJ46" s="50"/>
      <c r="DK46" s="130"/>
      <c r="DL46" s="51"/>
      <c r="DM46" s="50"/>
      <c r="DN46" s="130"/>
      <c r="DO46" s="51"/>
      <c r="DP46" s="50"/>
      <c r="DQ46" s="130"/>
      <c r="DR46" s="51"/>
      <c r="DS46" s="50"/>
      <c r="DT46" s="130"/>
      <c r="DU46" s="51"/>
      <c r="DV46" s="50"/>
      <c r="DW46" s="130"/>
      <c r="DX46" s="51"/>
      <c r="DY46" s="50"/>
      <c r="DZ46" s="130"/>
      <c r="EA46" s="51"/>
    </row>
    <row r="47" spans="2:131" x14ac:dyDescent="0.25">
      <c r="C47" s="375" t="s">
        <v>986</v>
      </c>
      <c r="D47" s="375" t="s">
        <v>998</v>
      </c>
      <c r="E47" s="125" t="s">
        <v>115</v>
      </c>
      <c r="F47" s="366"/>
      <c r="G47" s="368"/>
      <c r="H47" s="232"/>
      <c r="I47" s="366"/>
      <c r="J47" s="368"/>
      <c r="K47" s="232"/>
      <c r="L47" s="366"/>
      <c r="M47" s="368"/>
      <c r="N47" s="232"/>
      <c r="O47" s="366"/>
      <c r="P47" s="368"/>
      <c r="Q47" s="232"/>
      <c r="R47" s="366"/>
      <c r="S47" s="368"/>
      <c r="T47" s="232"/>
      <c r="U47" s="366"/>
      <c r="V47" s="368"/>
      <c r="W47" s="232"/>
      <c r="X47" s="366"/>
      <c r="Y47" s="368"/>
      <c r="Z47" s="232"/>
      <c r="AA47" s="366"/>
      <c r="AB47" s="368"/>
      <c r="AC47" s="232"/>
      <c r="AG47" s="375" t="s">
        <v>986</v>
      </c>
      <c r="AH47" s="375" t="s">
        <v>998</v>
      </c>
      <c r="AI47" s="125" t="s">
        <v>115</v>
      </c>
      <c r="AJ47" s="366"/>
      <c r="AK47" s="368"/>
      <c r="AL47" s="232"/>
      <c r="AM47" s="366"/>
      <c r="AN47" s="368"/>
      <c r="AO47" s="232"/>
      <c r="AP47" s="366"/>
      <c r="AQ47" s="368"/>
      <c r="AR47" s="232"/>
      <c r="AS47" s="366" t="s">
        <v>1162</v>
      </c>
      <c r="AT47" s="368" t="s">
        <v>887</v>
      </c>
      <c r="AU47" s="432"/>
      <c r="AV47" s="366"/>
      <c r="AW47" s="368"/>
      <c r="AX47" s="432"/>
      <c r="AY47" s="366"/>
      <c r="AZ47" s="368"/>
      <c r="BA47" s="232"/>
      <c r="BB47" s="366"/>
      <c r="BC47" s="368"/>
      <c r="BD47" s="232"/>
      <c r="BE47" s="366"/>
      <c r="BF47" s="368"/>
      <c r="BG47" s="232"/>
      <c r="BW47" s="375" t="s">
        <v>986</v>
      </c>
      <c r="BX47" s="375" t="s">
        <v>998</v>
      </c>
      <c r="BY47" s="125" t="s">
        <v>115</v>
      </c>
      <c r="BZ47" s="366"/>
      <c r="CA47" s="368"/>
      <c r="CB47" s="232"/>
      <c r="CC47" s="366"/>
      <c r="CD47" s="368"/>
      <c r="CE47" s="232"/>
      <c r="CF47" s="366"/>
      <c r="CG47" s="368"/>
      <c r="CH47" s="232"/>
      <c r="CI47" s="366"/>
      <c r="CJ47" s="368"/>
      <c r="CK47" s="232"/>
      <c r="CL47" s="366"/>
      <c r="CM47" s="368"/>
      <c r="CN47" s="232"/>
      <c r="CO47" s="366"/>
      <c r="CP47" s="368"/>
      <c r="CQ47" s="232"/>
      <c r="CR47" s="366"/>
      <c r="CS47" s="368"/>
      <c r="CT47" s="232"/>
      <c r="CU47" s="366"/>
      <c r="CV47" s="368"/>
      <c r="CW47" s="232"/>
      <c r="DA47" s="375" t="s">
        <v>986</v>
      </c>
      <c r="DB47" s="375" t="s">
        <v>998</v>
      </c>
      <c r="DC47" s="125" t="s">
        <v>115</v>
      </c>
      <c r="DD47" s="366"/>
      <c r="DE47" s="368"/>
      <c r="DF47" s="232"/>
      <c r="DG47" s="366"/>
      <c r="DH47" s="368"/>
      <c r="DI47" s="232"/>
      <c r="DJ47" s="366"/>
      <c r="DK47" s="368"/>
      <c r="DL47" s="232"/>
      <c r="DM47" s="366"/>
      <c r="DN47" s="368"/>
      <c r="DO47" s="232"/>
      <c r="DP47" s="366"/>
      <c r="DQ47" s="368"/>
      <c r="DR47" s="232"/>
      <c r="DS47" s="366"/>
      <c r="DT47" s="368"/>
      <c r="DU47" s="232"/>
      <c r="DV47" s="366"/>
      <c r="DW47" s="368"/>
      <c r="DX47" s="232"/>
      <c r="DY47" s="366"/>
      <c r="DZ47" s="368"/>
      <c r="EA47" s="232"/>
    </row>
    <row r="48" spans="2:131" x14ac:dyDescent="0.25">
      <c r="C48" s="376"/>
      <c r="D48" s="376" t="s">
        <v>998</v>
      </c>
      <c r="E48" s="96" t="s">
        <v>990</v>
      </c>
      <c r="F48" s="65"/>
      <c r="G48" s="53"/>
      <c r="H48" s="68"/>
      <c r="I48" s="65"/>
      <c r="J48" s="53"/>
      <c r="K48" s="68"/>
      <c r="L48" s="65"/>
      <c r="M48" s="53"/>
      <c r="N48" s="68"/>
      <c r="O48" s="65"/>
      <c r="P48" s="53"/>
      <c r="Q48" s="68"/>
      <c r="R48" s="65"/>
      <c r="S48" s="53"/>
      <c r="T48" s="68"/>
      <c r="U48" s="65"/>
      <c r="V48" s="53"/>
      <c r="W48" s="68"/>
      <c r="X48" s="65"/>
      <c r="Y48" s="53"/>
      <c r="Z48" s="68"/>
      <c r="AA48" s="65"/>
      <c r="AB48" s="53"/>
      <c r="AC48" s="68"/>
      <c r="AG48" s="376"/>
      <c r="AH48" s="376" t="s">
        <v>998</v>
      </c>
      <c r="AI48" s="96" t="s">
        <v>990</v>
      </c>
      <c r="AJ48" s="65"/>
      <c r="AK48" s="53"/>
      <c r="AL48" s="68"/>
      <c r="AM48" s="65"/>
      <c r="AN48" s="53"/>
      <c r="AO48" s="68"/>
      <c r="AP48" s="65"/>
      <c r="AQ48" s="53"/>
      <c r="AR48" s="68"/>
      <c r="AS48" s="65"/>
      <c r="AT48" s="53"/>
      <c r="AU48" s="68"/>
      <c r="AV48" s="65"/>
      <c r="AW48" s="53"/>
      <c r="AX48" s="68"/>
      <c r="AY48" s="65"/>
      <c r="AZ48" s="53"/>
      <c r="BA48" s="68"/>
      <c r="BB48" s="65"/>
      <c r="BC48" s="53"/>
      <c r="BD48" s="68"/>
      <c r="BE48" s="65"/>
      <c r="BF48" s="53"/>
      <c r="BG48" s="68"/>
      <c r="BW48" s="376"/>
      <c r="BX48" s="376" t="s">
        <v>998</v>
      </c>
      <c r="BY48" s="96" t="s">
        <v>990</v>
      </c>
      <c r="BZ48" s="65"/>
      <c r="CA48" s="53"/>
      <c r="CB48" s="68"/>
      <c r="CC48" s="65"/>
      <c r="CD48" s="53"/>
      <c r="CE48" s="68"/>
      <c r="CF48" s="65"/>
      <c r="CG48" s="53"/>
      <c r="CH48" s="68"/>
      <c r="CI48" s="65"/>
      <c r="CJ48" s="53"/>
      <c r="CK48" s="68"/>
      <c r="CL48" s="65"/>
      <c r="CM48" s="53"/>
      <c r="CN48" s="68"/>
      <c r="CO48" s="65"/>
      <c r="CP48" s="53"/>
      <c r="CQ48" s="68"/>
      <c r="CR48" s="65"/>
      <c r="CS48" s="53"/>
      <c r="CT48" s="68"/>
      <c r="CU48" s="65"/>
      <c r="CV48" s="53"/>
      <c r="CW48" s="68"/>
      <c r="DA48" s="376"/>
      <c r="DB48" s="376" t="s">
        <v>998</v>
      </c>
      <c r="DC48" s="96" t="s">
        <v>990</v>
      </c>
      <c r="DD48" s="65"/>
      <c r="DE48" s="53"/>
      <c r="DF48" s="68"/>
      <c r="DG48" s="65"/>
      <c r="DH48" s="53"/>
      <c r="DI48" s="68"/>
      <c r="DJ48" s="65"/>
      <c r="DK48" s="53"/>
      <c r="DL48" s="68"/>
      <c r="DM48" s="65"/>
      <c r="DN48" s="53"/>
      <c r="DO48" s="68"/>
      <c r="DP48" s="65"/>
      <c r="DQ48" s="53"/>
      <c r="DR48" s="68"/>
      <c r="DS48" s="65"/>
      <c r="DT48" s="53"/>
      <c r="DU48" s="68"/>
      <c r="DV48" s="65"/>
      <c r="DW48" s="53"/>
      <c r="DX48" s="68"/>
      <c r="DY48" s="65"/>
      <c r="DZ48" s="53"/>
      <c r="EA48" s="68"/>
    </row>
    <row r="49" spans="3:131" ht="15.75" thickBot="1" x14ac:dyDescent="0.3">
      <c r="C49" s="377"/>
      <c r="D49" s="377" t="s">
        <v>998</v>
      </c>
      <c r="E49" s="97" t="s">
        <v>991</v>
      </c>
      <c r="F49" s="367"/>
      <c r="G49" s="131"/>
      <c r="H49" s="54"/>
      <c r="I49" s="367"/>
      <c r="J49" s="131"/>
      <c r="K49" s="54"/>
      <c r="L49" s="367"/>
      <c r="M49" s="131"/>
      <c r="N49" s="54"/>
      <c r="O49" s="367"/>
      <c r="P49" s="131"/>
      <c r="Q49" s="54"/>
      <c r="R49" s="367"/>
      <c r="S49" s="131"/>
      <c r="T49" s="54"/>
      <c r="U49" s="367"/>
      <c r="V49" s="131"/>
      <c r="W49" s="54"/>
      <c r="X49" s="367"/>
      <c r="Y49" s="131"/>
      <c r="Z49" s="54"/>
      <c r="AA49" s="367"/>
      <c r="AB49" s="131"/>
      <c r="AC49" s="54"/>
      <c r="AG49" s="377"/>
      <c r="AH49" s="377" t="s">
        <v>998</v>
      </c>
      <c r="AI49" s="97" t="s">
        <v>991</v>
      </c>
      <c r="AJ49" s="367"/>
      <c r="AK49" s="131"/>
      <c r="AL49" s="54"/>
      <c r="AM49" s="367"/>
      <c r="AN49" s="131"/>
      <c r="AO49" s="54"/>
      <c r="AP49" s="367"/>
      <c r="AQ49" s="131"/>
      <c r="AR49" s="54"/>
      <c r="AS49" s="367"/>
      <c r="AT49" s="131"/>
      <c r="AU49" s="54"/>
      <c r="AV49" s="367"/>
      <c r="AW49" s="131"/>
      <c r="AX49" s="54"/>
      <c r="AY49" s="367"/>
      <c r="AZ49" s="131"/>
      <c r="BA49" s="54"/>
      <c r="BB49" s="367"/>
      <c r="BC49" s="131"/>
      <c r="BD49" s="54"/>
      <c r="BE49" s="367"/>
      <c r="BF49" s="131"/>
      <c r="BG49" s="54"/>
      <c r="BW49" s="377"/>
      <c r="BX49" s="377" t="s">
        <v>998</v>
      </c>
      <c r="BY49" s="97" t="s">
        <v>991</v>
      </c>
      <c r="BZ49" s="367"/>
      <c r="CA49" s="131"/>
      <c r="CB49" s="54"/>
      <c r="CC49" s="367"/>
      <c r="CD49" s="131"/>
      <c r="CE49" s="54"/>
      <c r="CF49" s="367"/>
      <c r="CG49" s="131"/>
      <c r="CH49" s="54"/>
      <c r="CI49" s="367"/>
      <c r="CJ49" s="131"/>
      <c r="CK49" s="54"/>
      <c r="CL49" s="367"/>
      <c r="CM49" s="131"/>
      <c r="CN49" s="54"/>
      <c r="CO49" s="367"/>
      <c r="CP49" s="131"/>
      <c r="CQ49" s="54"/>
      <c r="CR49" s="367"/>
      <c r="CS49" s="131"/>
      <c r="CT49" s="54"/>
      <c r="CU49" s="367"/>
      <c r="CV49" s="131"/>
      <c r="CW49" s="54"/>
      <c r="DA49" s="377"/>
      <c r="DB49" s="377" t="s">
        <v>998</v>
      </c>
      <c r="DC49" s="97" t="s">
        <v>991</v>
      </c>
      <c r="DD49" s="367"/>
      <c r="DE49" s="131"/>
      <c r="DF49" s="54"/>
      <c r="DG49" s="367"/>
      <c r="DH49" s="131"/>
      <c r="DI49" s="54"/>
      <c r="DJ49" s="367"/>
      <c r="DK49" s="131"/>
      <c r="DL49" s="54"/>
      <c r="DM49" s="367"/>
      <c r="DN49" s="131"/>
      <c r="DO49" s="54"/>
      <c r="DP49" s="367"/>
      <c r="DQ49" s="131"/>
      <c r="DR49" s="54"/>
      <c r="DS49" s="367"/>
      <c r="DT49" s="131"/>
      <c r="DU49" s="54"/>
      <c r="DV49" s="367"/>
      <c r="DW49" s="131"/>
      <c r="DX49" s="54"/>
      <c r="DY49" s="367"/>
      <c r="DZ49" s="131"/>
      <c r="EA49" s="54"/>
    </row>
    <row r="50" spans="3:131" x14ac:dyDescent="0.25">
      <c r="C50" s="375" t="s">
        <v>987</v>
      </c>
      <c r="D50" s="375" t="s">
        <v>998</v>
      </c>
      <c r="E50" s="125" t="s">
        <v>115</v>
      </c>
      <c r="F50" s="366"/>
      <c r="G50" s="368"/>
      <c r="H50" s="232"/>
      <c r="I50" s="366"/>
      <c r="J50" s="368"/>
      <c r="K50" s="232"/>
      <c r="L50" s="366"/>
      <c r="M50" s="368"/>
      <c r="N50" s="232"/>
      <c r="O50" s="366"/>
      <c r="P50" s="368"/>
      <c r="Q50" s="232"/>
      <c r="R50" s="366"/>
      <c r="S50" s="368"/>
      <c r="T50" s="232"/>
      <c r="U50" s="366"/>
      <c r="V50" s="368"/>
      <c r="W50" s="232"/>
      <c r="X50" s="366"/>
      <c r="Y50" s="368"/>
      <c r="Z50" s="232"/>
      <c r="AA50" s="366"/>
      <c r="AB50" s="368"/>
      <c r="AC50" s="232"/>
      <c r="AG50" s="375" t="s">
        <v>987</v>
      </c>
      <c r="AH50" s="375" t="s">
        <v>998</v>
      </c>
      <c r="AI50" s="125" t="s">
        <v>115</v>
      </c>
      <c r="AJ50" s="366"/>
      <c r="AK50" s="368"/>
      <c r="AL50" s="232"/>
      <c r="AM50" s="366"/>
      <c r="AN50" s="368"/>
      <c r="AO50" s="232"/>
      <c r="AP50" s="366"/>
      <c r="AQ50" s="368"/>
      <c r="AR50" s="232"/>
      <c r="AS50" s="366"/>
      <c r="AT50" s="368"/>
      <c r="AU50" s="232"/>
      <c r="AV50" s="366"/>
      <c r="AW50" s="368"/>
      <c r="AX50" s="232"/>
      <c r="AY50" s="366"/>
      <c r="AZ50" s="368"/>
      <c r="BA50" s="232"/>
      <c r="BB50" s="366"/>
      <c r="BC50" s="368"/>
      <c r="BD50" s="232"/>
      <c r="BE50" s="366"/>
      <c r="BF50" s="368"/>
      <c r="BG50" s="232"/>
      <c r="BW50" s="375" t="s">
        <v>987</v>
      </c>
      <c r="BX50" s="375" t="s">
        <v>998</v>
      </c>
      <c r="BY50" s="125" t="s">
        <v>115</v>
      </c>
      <c r="BZ50" s="366"/>
      <c r="CA50" s="368"/>
      <c r="CB50" s="232"/>
      <c r="CC50" s="366"/>
      <c r="CD50" s="368"/>
      <c r="CE50" s="232"/>
      <c r="CF50" s="366"/>
      <c r="CG50" s="368"/>
      <c r="CH50" s="232"/>
      <c r="CI50" s="366"/>
      <c r="CJ50" s="368"/>
      <c r="CK50" s="232"/>
      <c r="CL50" s="366"/>
      <c r="CM50" s="368"/>
      <c r="CN50" s="232"/>
      <c r="CO50" s="366"/>
      <c r="CP50" s="368"/>
      <c r="CQ50" s="232"/>
      <c r="CR50" s="366"/>
      <c r="CS50" s="368"/>
      <c r="CT50" s="232"/>
      <c r="CU50" s="366"/>
      <c r="CV50" s="368"/>
      <c r="CW50" s="232"/>
      <c r="DA50" s="375" t="s">
        <v>987</v>
      </c>
      <c r="DB50" s="375" t="s">
        <v>998</v>
      </c>
      <c r="DC50" s="125" t="s">
        <v>115</v>
      </c>
      <c r="DD50" s="366"/>
      <c r="DE50" s="368"/>
      <c r="DF50" s="232"/>
      <c r="DG50" s="366"/>
      <c r="DH50" s="368"/>
      <c r="DI50" s="232"/>
      <c r="DJ50" s="366"/>
      <c r="DK50" s="368"/>
      <c r="DL50" s="232"/>
      <c r="DM50" s="366"/>
      <c r="DN50" s="368"/>
      <c r="DO50" s="232"/>
      <c r="DP50" s="366"/>
      <c r="DQ50" s="368"/>
      <c r="DR50" s="232"/>
      <c r="DS50" s="366"/>
      <c r="DT50" s="368"/>
      <c r="DU50" s="232"/>
      <c r="DV50" s="366"/>
      <c r="DW50" s="368"/>
      <c r="DX50" s="232"/>
      <c r="DY50" s="366"/>
      <c r="DZ50" s="368"/>
      <c r="EA50" s="232"/>
    </row>
    <row r="51" spans="3:131" x14ac:dyDescent="0.25">
      <c r="C51" s="376"/>
      <c r="D51" s="376" t="s">
        <v>998</v>
      </c>
      <c r="E51" s="96" t="s">
        <v>990</v>
      </c>
      <c r="F51" s="65"/>
      <c r="G51" s="53"/>
      <c r="H51" s="68"/>
      <c r="I51" s="65"/>
      <c r="J51" s="53"/>
      <c r="K51" s="68"/>
      <c r="L51" s="65"/>
      <c r="M51" s="53"/>
      <c r="N51" s="68"/>
      <c r="O51" s="65"/>
      <c r="P51" s="53"/>
      <c r="Q51" s="68"/>
      <c r="R51" s="65"/>
      <c r="S51" s="53"/>
      <c r="T51" s="68"/>
      <c r="U51" s="65"/>
      <c r="V51" s="53"/>
      <c r="W51" s="68"/>
      <c r="X51" s="65"/>
      <c r="Y51" s="53"/>
      <c r="Z51" s="68"/>
      <c r="AA51" s="65"/>
      <c r="AB51" s="53"/>
      <c r="AC51" s="68"/>
      <c r="AG51" s="376"/>
      <c r="AH51" s="376" t="s">
        <v>998</v>
      </c>
      <c r="AI51" s="96" t="s">
        <v>990</v>
      </c>
      <c r="AJ51" s="65"/>
      <c r="AK51" s="53"/>
      <c r="AL51" s="68"/>
      <c r="AM51" s="65"/>
      <c r="AN51" s="53"/>
      <c r="AO51" s="68"/>
      <c r="AP51" s="65"/>
      <c r="AQ51" s="53"/>
      <c r="AR51" s="68"/>
      <c r="AS51" s="65"/>
      <c r="AT51" s="53"/>
      <c r="AU51" s="68"/>
      <c r="AV51" s="65"/>
      <c r="AW51" s="53"/>
      <c r="AX51" s="68"/>
      <c r="AY51" s="65"/>
      <c r="AZ51" s="53"/>
      <c r="BA51" s="68"/>
      <c r="BB51" s="65"/>
      <c r="BC51" s="53"/>
      <c r="BD51" s="68"/>
      <c r="BE51" s="65"/>
      <c r="BF51" s="53"/>
      <c r="BG51" s="68"/>
      <c r="BW51" s="376"/>
      <c r="BX51" s="376" t="s">
        <v>998</v>
      </c>
      <c r="BY51" s="96" t="s">
        <v>990</v>
      </c>
      <c r="BZ51" s="65"/>
      <c r="CA51" s="53"/>
      <c r="CB51" s="68"/>
      <c r="CC51" s="65"/>
      <c r="CD51" s="53"/>
      <c r="CE51" s="68"/>
      <c r="CF51" s="65"/>
      <c r="CG51" s="53"/>
      <c r="CH51" s="68"/>
      <c r="CI51" s="65"/>
      <c r="CJ51" s="53"/>
      <c r="CK51" s="68"/>
      <c r="CL51" s="65"/>
      <c r="CM51" s="53"/>
      <c r="CN51" s="68"/>
      <c r="CO51" s="65"/>
      <c r="CP51" s="53"/>
      <c r="CQ51" s="68"/>
      <c r="CR51" s="65"/>
      <c r="CS51" s="53"/>
      <c r="CT51" s="68"/>
      <c r="CU51" s="65"/>
      <c r="CV51" s="53"/>
      <c r="CW51" s="68"/>
      <c r="DA51" s="376"/>
      <c r="DB51" s="376" t="s">
        <v>998</v>
      </c>
      <c r="DC51" s="96" t="s">
        <v>990</v>
      </c>
      <c r="DD51" s="65"/>
      <c r="DE51" s="53"/>
      <c r="DF51" s="68"/>
      <c r="DG51" s="65"/>
      <c r="DH51" s="53"/>
      <c r="DI51" s="68"/>
      <c r="DJ51" s="65"/>
      <c r="DK51" s="53"/>
      <c r="DL51" s="68"/>
      <c r="DM51" s="65"/>
      <c r="DN51" s="53"/>
      <c r="DO51" s="68"/>
      <c r="DP51" s="65"/>
      <c r="DQ51" s="53"/>
      <c r="DR51" s="68"/>
      <c r="DS51" s="65"/>
      <c r="DT51" s="53"/>
      <c r="DU51" s="68"/>
      <c r="DV51" s="65"/>
      <c r="DW51" s="53"/>
      <c r="DX51" s="68"/>
      <c r="DY51" s="65"/>
      <c r="DZ51" s="53"/>
      <c r="EA51" s="68"/>
    </row>
    <row r="52" spans="3:131" ht="15.75" thickBot="1" x14ac:dyDescent="0.3">
      <c r="C52" s="377"/>
      <c r="D52" s="377" t="s">
        <v>998</v>
      </c>
      <c r="E52" s="97" t="s">
        <v>991</v>
      </c>
      <c r="F52" s="367"/>
      <c r="G52" s="131"/>
      <c r="H52" s="54"/>
      <c r="I52" s="367"/>
      <c r="J52" s="131"/>
      <c r="K52" s="54"/>
      <c r="L52" s="367"/>
      <c r="M52" s="131"/>
      <c r="N52" s="54"/>
      <c r="O52" s="367"/>
      <c r="P52" s="131"/>
      <c r="Q52" s="54"/>
      <c r="R52" s="367"/>
      <c r="S52" s="131"/>
      <c r="T52" s="54"/>
      <c r="U52" s="367"/>
      <c r="V52" s="131"/>
      <c r="W52" s="54"/>
      <c r="X52" s="367"/>
      <c r="Y52" s="131"/>
      <c r="Z52" s="54"/>
      <c r="AA52" s="367"/>
      <c r="AB52" s="131"/>
      <c r="AC52" s="54"/>
      <c r="AG52" s="377"/>
      <c r="AH52" s="377" t="s">
        <v>998</v>
      </c>
      <c r="AI52" s="97" t="s">
        <v>991</v>
      </c>
      <c r="AJ52" s="367"/>
      <c r="AK52" s="131"/>
      <c r="AL52" s="54"/>
      <c r="AM52" s="367"/>
      <c r="AN52" s="131"/>
      <c r="AO52" s="54"/>
      <c r="AP52" s="367"/>
      <c r="AQ52" s="131"/>
      <c r="AR52" s="54"/>
      <c r="AS52" s="367"/>
      <c r="AT52" s="131"/>
      <c r="AU52" s="54"/>
      <c r="AV52" s="367"/>
      <c r="AW52" s="131"/>
      <c r="AX52" s="54"/>
      <c r="AY52" s="367"/>
      <c r="AZ52" s="131"/>
      <c r="BA52" s="54"/>
      <c r="BB52" s="367"/>
      <c r="BC52" s="131"/>
      <c r="BD52" s="54"/>
      <c r="BE52" s="367"/>
      <c r="BF52" s="131"/>
      <c r="BG52" s="54"/>
      <c r="BW52" s="377"/>
      <c r="BX52" s="377" t="s">
        <v>998</v>
      </c>
      <c r="BY52" s="97" t="s">
        <v>991</v>
      </c>
      <c r="BZ52" s="367"/>
      <c r="CA52" s="131"/>
      <c r="CB52" s="54"/>
      <c r="CC52" s="367"/>
      <c r="CD52" s="131"/>
      <c r="CE52" s="54"/>
      <c r="CF52" s="367"/>
      <c r="CG52" s="131"/>
      <c r="CH52" s="54"/>
      <c r="CI52" s="367"/>
      <c r="CJ52" s="131"/>
      <c r="CK52" s="54"/>
      <c r="CL52" s="367"/>
      <c r="CM52" s="131"/>
      <c r="CN52" s="54"/>
      <c r="CO52" s="367"/>
      <c r="CP52" s="131"/>
      <c r="CQ52" s="54"/>
      <c r="CR52" s="367"/>
      <c r="CS52" s="131"/>
      <c r="CT52" s="54"/>
      <c r="CU52" s="367"/>
      <c r="CV52" s="131"/>
      <c r="CW52" s="54"/>
      <c r="DA52" s="377"/>
      <c r="DB52" s="377" t="s">
        <v>998</v>
      </c>
      <c r="DC52" s="97" t="s">
        <v>991</v>
      </c>
      <c r="DD52" s="367"/>
      <c r="DE52" s="131"/>
      <c r="DF52" s="54"/>
      <c r="DG52" s="367"/>
      <c r="DH52" s="131"/>
      <c r="DI52" s="54"/>
      <c r="DJ52" s="367"/>
      <c r="DK52" s="131"/>
      <c r="DL52" s="54"/>
      <c r="DM52" s="367"/>
      <c r="DN52" s="131"/>
      <c r="DO52" s="54"/>
      <c r="DP52" s="367"/>
      <c r="DQ52" s="131"/>
      <c r="DR52" s="54"/>
      <c r="DS52" s="367"/>
      <c r="DT52" s="131"/>
      <c r="DU52" s="54"/>
      <c r="DV52" s="367"/>
      <c r="DW52" s="131"/>
      <c r="DX52" s="54"/>
      <c r="DY52" s="367"/>
      <c r="DZ52" s="131"/>
      <c r="EA52" s="54"/>
    </row>
    <row r="53" spans="3:131" x14ac:dyDescent="0.25">
      <c r="C53" s="375" t="s">
        <v>988</v>
      </c>
      <c r="D53" s="375" t="s">
        <v>998</v>
      </c>
      <c r="E53" s="125" t="s">
        <v>115</v>
      </c>
      <c r="F53" s="366"/>
      <c r="G53" s="368"/>
      <c r="H53" s="232"/>
      <c r="I53" s="366"/>
      <c r="J53" s="368"/>
      <c r="K53" s="232"/>
      <c r="L53" s="366"/>
      <c r="M53" s="368"/>
      <c r="N53" s="232"/>
      <c r="O53" s="366"/>
      <c r="P53" s="368"/>
      <c r="Q53" s="232"/>
      <c r="R53" s="366"/>
      <c r="S53" s="368"/>
      <c r="T53" s="232"/>
      <c r="U53" s="366"/>
      <c r="V53" s="368"/>
      <c r="W53" s="232"/>
      <c r="X53" s="366"/>
      <c r="Y53" s="368"/>
      <c r="Z53" s="232"/>
      <c r="AA53" s="366"/>
      <c r="AB53" s="368"/>
      <c r="AC53" s="232"/>
      <c r="AG53" s="375" t="s">
        <v>988</v>
      </c>
      <c r="AH53" s="375" t="s">
        <v>998</v>
      </c>
      <c r="AI53" s="125" t="s">
        <v>115</v>
      </c>
      <c r="AJ53" s="366"/>
      <c r="AK53" s="368"/>
      <c r="AL53" s="232"/>
      <c r="AM53" s="366"/>
      <c r="AN53" s="368"/>
      <c r="AO53" s="232"/>
      <c r="AP53" s="366"/>
      <c r="AQ53" s="368"/>
      <c r="AR53" s="232"/>
      <c r="AS53" s="366"/>
      <c r="AT53" s="368"/>
      <c r="AU53" s="232"/>
      <c r="AV53" s="366"/>
      <c r="AW53" s="368"/>
      <c r="AX53" s="232"/>
      <c r="AY53" s="366"/>
      <c r="AZ53" s="368"/>
      <c r="BA53" s="232"/>
      <c r="BB53" s="366"/>
      <c r="BC53" s="368"/>
      <c r="BD53" s="232"/>
      <c r="BE53" s="366"/>
      <c r="BF53" s="368"/>
      <c r="BG53" s="232"/>
      <c r="BW53" s="375"/>
      <c r="BX53" s="375" t="s">
        <v>998</v>
      </c>
      <c r="BY53" s="125" t="s">
        <v>115</v>
      </c>
      <c r="BZ53" s="366"/>
      <c r="CA53" s="368"/>
      <c r="CB53" s="232"/>
      <c r="CC53" s="366"/>
      <c r="CD53" s="368"/>
      <c r="CE53" s="232"/>
      <c r="CF53" s="366"/>
      <c r="CG53" s="368"/>
      <c r="CH53" s="232"/>
      <c r="CI53" s="366"/>
      <c r="CJ53" s="368"/>
      <c r="CK53" s="232"/>
      <c r="CL53" s="366"/>
      <c r="CM53" s="368"/>
      <c r="CN53" s="232"/>
      <c r="CO53" s="366"/>
      <c r="CP53" s="368"/>
      <c r="CQ53" s="232"/>
      <c r="CR53" s="366"/>
      <c r="CS53" s="368"/>
      <c r="CT53" s="232"/>
      <c r="CU53" s="366"/>
      <c r="CV53" s="368"/>
      <c r="CW53" s="232"/>
      <c r="DA53" s="375" t="s">
        <v>988</v>
      </c>
      <c r="DB53" s="375" t="s">
        <v>998</v>
      </c>
      <c r="DC53" s="125" t="s">
        <v>115</v>
      </c>
      <c r="DD53" s="366"/>
      <c r="DE53" s="368"/>
      <c r="DF53" s="232"/>
      <c r="DG53" s="366"/>
      <c r="DH53" s="368"/>
      <c r="DI53" s="232"/>
      <c r="DJ53" s="366"/>
      <c r="DK53" s="368"/>
      <c r="DL53" s="232"/>
      <c r="DM53" s="366"/>
      <c r="DN53" s="368"/>
      <c r="DO53" s="232"/>
      <c r="DP53" s="366"/>
      <c r="DQ53" s="368"/>
      <c r="DR53" s="232"/>
      <c r="DS53" s="366"/>
      <c r="DT53" s="368"/>
      <c r="DU53" s="232"/>
      <c r="DV53" s="366"/>
      <c r="DW53" s="368"/>
      <c r="DX53" s="232"/>
      <c r="DY53" s="366"/>
      <c r="DZ53" s="368"/>
      <c r="EA53" s="232"/>
    </row>
    <row r="54" spans="3:131" x14ac:dyDescent="0.25">
      <c r="C54" s="376"/>
      <c r="D54" s="376" t="s">
        <v>998</v>
      </c>
      <c r="E54" s="96" t="s">
        <v>990</v>
      </c>
      <c r="F54" s="65"/>
      <c r="G54" s="53"/>
      <c r="H54" s="68"/>
      <c r="I54" s="65"/>
      <c r="J54" s="53"/>
      <c r="K54" s="68"/>
      <c r="L54" s="65"/>
      <c r="M54" s="53"/>
      <c r="N54" s="68"/>
      <c r="O54" s="65"/>
      <c r="P54" s="53"/>
      <c r="Q54" s="68"/>
      <c r="R54" s="65"/>
      <c r="S54" s="53"/>
      <c r="T54" s="68"/>
      <c r="U54" s="65"/>
      <c r="V54" s="53"/>
      <c r="W54" s="68"/>
      <c r="X54" s="65"/>
      <c r="Y54" s="53"/>
      <c r="Z54" s="68"/>
      <c r="AA54" s="65"/>
      <c r="AB54" s="53"/>
      <c r="AC54" s="68"/>
      <c r="AG54" s="376"/>
      <c r="AH54" s="376" t="s">
        <v>998</v>
      </c>
      <c r="AI54" s="96" t="s">
        <v>990</v>
      </c>
      <c r="AJ54" s="65"/>
      <c r="AK54" s="53"/>
      <c r="AL54" s="68"/>
      <c r="AM54" s="65"/>
      <c r="AN54" s="53"/>
      <c r="AO54" s="68"/>
      <c r="AP54" s="65"/>
      <c r="AQ54" s="53"/>
      <c r="AR54" s="68"/>
      <c r="AS54" s="65"/>
      <c r="AT54" s="53"/>
      <c r="AU54" s="68"/>
      <c r="AV54" s="65"/>
      <c r="AW54" s="53"/>
      <c r="AX54" s="68"/>
      <c r="AY54" s="65"/>
      <c r="AZ54" s="53"/>
      <c r="BA54" s="68"/>
      <c r="BB54" s="65"/>
      <c r="BC54" s="53"/>
      <c r="BD54" s="68"/>
      <c r="BE54" s="65"/>
      <c r="BF54" s="53"/>
      <c r="BG54" s="68"/>
      <c r="BW54" s="376"/>
      <c r="BX54" s="376" t="s">
        <v>998</v>
      </c>
      <c r="BY54" s="96" t="s">
        <v>990</v>
      </c>
      <c r="BZ54" s="65"/>
      <c r="CA54" s="53"/>
      <c r="CB54" s="68"/>
      <c r="CC54" s="65"/>
      <c r="CD54" s="53"/>
      <c r="CE54" s="68"/>
      <c r="CF54" s="65"/>
      <c r="CG54" s="53"/>
      <c r="CH54" s="68"/>
      <c r="CI54" s="65"/>
      <c r="CJ54" s="53"/>
      <c r="CK54" s="68"/>
      <c r="CL54" s="65"/>
      <c r="CM54" s="53"/>
      <c r="CN54" s="68"/>
      <c r="CO54" s="65"/>
      <c r="CP54" s="53"/>
      <c r="CQ54" s="68"/>
      <c r="CR54" s="65"/>
      <c r="CS54" s="53"/>
      <c r="CT54" s="68"/>
      <c r="CU54" s="65"/>
      <c r="CV54" s="53"/>
      <c r="CW54" s="68"/>
      <c r="DA54" s="376"/>
      <c r="DB54" s="376" t="s">
        <v>998</v>
      </c>
      <c r="DC54" s="96" t="s">
        <v>990</v>
      </c>
      <c r="DD54" s="65"/>
      <c r="DE54" s="53"/>
      <c r="DF54" s="68"/>
      <c r="DG54" s="65"/>
      <c r="DH54" s="53"/>
      <c r="DI54" s="68"/>
      <c r="DJ54" s="65"/>
      <c r="DK54" s="53"/>
      <c r="DL54" s="68"/>
      <c r="DM54" s="65"/>
      <c r="DN54" s="53"/>
      <c r="DO54" s="68"/>
      <c r="DP54" s="65"/>
      <c r="DQ54" s="53"/>
      <c r="DR54" s="68"/>
      <c r="DS54" s="65"/>
      <c r="DT54" s="53"/>
      <c r="DU54" s="68"/>
      <c r="DV54" s="65"/>
      <c r="DW54" s="53"/>
      <c r="DX54" s="68"/>
      <c r="DY54" s="65"/>
      <c r="DZ54" s="53"/>
      <c r="EA54" s="68"/>
    </row>
    <row r="55" spans="3:131" ht="15.75" thickBot="1" x14ac:dyDescent="0.3">
      <c r="C55" s="377"/>
      <c r="D55" s="377" t="s">
        <v>998</v>
      </c>
      <c r="E55" s="97" t="s">
        <v>991</v>
      </c>
      <c r="F55" s="367"/>
      <c r="G55" s="131"/>
      <c r="H55" s="54"/>
      <c r="I55" s="367"/>
      <c r="J55" s="131"/>
      <c r="K55" s="54"/>
      <c r="L55" s="367"/>
      <c r="M55" s="131"/>
      <c r="N55" s="54"/>
      <c r="O55" s="367"/>
      <c r="P55" s="131"/>
      <c r="Q55" s="54"/>
      <c r="R55" s="367"/>
      <c r="S55" s="131"/>
      <c r="T55" s="54"/>
      <c r="U55" s="367"/>
      <c r="V55" s="131"/>
      <c r="W55" s="54"/>
      <c r="X55" s="367"/>
      <c r="Y55" s="131"/>
      <c r="Z55" s="54"/>
      <c r="AA55" s="367"/>
      <c r="AB55" s="131"/>
      <c r="AC55" s="54"/>
      <c r="AG55" s="377"/>
      <c r="AH55" s="377" t="s">
        <v>998</v>
      </c>
      <c r="AI55" s="97" t="s">
        <v>991</v>
      </c>
      <c r="AJ55" s="367"/>
      <c r="AK55" s="131"/>
      <c r="AL55" s="54"/>
      <c r="AM55" s="367"/>
      <c r="AN55" s="131"/>
      <c r="AO55" s="54"/>
      <c r="AP55" s="367"/>
      <c r="AQ55" s="131"/>
      <c r="AR55" s="54"/>
      <c r="AS55" s="367"/>
      <c r="AT55" s="131"/>
      <c r="AU55" s="54"/>
      <c r="AV55" s="367"/>
      <c r="AW55" s="131"/>
      <c r="AX55" s="54"/>
      <c r="AY55" s="367"/>
      <c r="AZ55" s="131"/>
      <c r="BA55" s="54"/>
      <c r="BB55" s="367"/>
      <c r="BC55" s="131"/>
      <c r="BD55" s="54"/>
      <c r="BE55" s="367"/>
      <c r="BF55" s="131"/>
      <c r="BG55" s="54"/>
      <c r="BW55" s="377"/>
      <c r="BX55" s="377" t="s">
        <v>998</v>
      </c>
      <c r="BY55" s="97" t="s">
        <v>991</v>
      </c>
      <c r="BZ55" s="367"/>
      <c r="CA55" s="131"/>
      <c r="CB55" s="54"/>
      <c r="CC55" s="367"/>
      <c r="CD55" s="131"/>
      <c r="CE55" s="54"/>
      <c r="CF55" s="367"/>
      <c r="CG55" s="131"/>
      <c r="CH55" s="54"/>
      <c r="CI55" s="367"/>
      <c r="CJ55" s="131"/>
      <c r="CK55" s="54"/>
      <c r="CL55" s="367"/>
      <c r="CM55" s="131"/>
      <c r="CN55" s="54"/>
      <c r="CO55" s="367"/>
      <c r="CP55" s="131"/>
      <c r="CQ55" s="54"/>
      <c r="CR55" s="367"/>
      <c r="CS55" s="131"/>
      <c r="CT55" s="54"/>
      <c r="CU55" s="367"/>
      <c r="CV55" s="131"/>
      <c r="CW55" s="54"/>
      <c r="DA55" s="377"/>
      <c r="DB55" s="377" t="s">
        <v>998</v>
      </c>
      <c r="DC55" s="97" t="s">
        <v>991</v>
      </c>
      <c r="DD55" s="367"/>
      <c r="DE55" s="131"/>
      <c r="DF55" s="54"/>
      <c r="DG55" s="367"/>
      <c r="DH55" s="131"/>
      <c r="DI55" s="54"/>
      <c r="DJ55" s="367"/>
      <c r="DK55" s="131"/>
      <c r="DL55" s="54"/>
      <c r="DM55" s="367"/>
      <c r="DN55" s="131"/>
      <c r="DO55" s="54"/>
      <c r="DP55" s="367"/>
      <c r="DQ55" s="131"/>
      <c r="DR55" s="54"/>
      <c r="DS55" s="367"/>
      <c r="DT55" s="131"/>
      <c r="DU55" s="54"/>
      <c r="DV55" s="367"/>
      <c r="DW55" s="131"/>
      <c r="DX55" s="54"/>
      <c r="DY55" s="367"/>
      <c r="DZ55" s="131"/>
      <c r="EA55" s="54"/>
    </row>
    <row r="56" spans="3:131" x14ac:dyDescent="0.25">
      <c r="C56" s="375" t="s">
        <v>3050</v>
      </c>
      <c r="D56" s="375" t="s">
        <v>998</v>
      </c>
      <c r="E56" s="125" t="s">
        <v>115</v>
      </c>
      <c r="F56" s="366"/>
      <c r="G56" s="368"/>
      <c r="H56" s="232"/>
      <c r="I56" s="366"/>
      <c r="J56" s="368"/>
      <c r="K56" s="232"/>
      <c r="L56" s="366"/>
      <c r="M56" s="368"/>
      <c r="N56" s="232"/>
      <c r="O56" s="366"/>
      <c r="P56" s="368"/>
      <c r="Q56" s="232"/>
      <c r="R56" s="366"/>
      <c r="S56" s="368"/>
      <c r="T56" s="232"/>
      <c r="U56" s="366"/>
      <c r="V56" s="368"/>
      <c r="W56" s="232"/>
      <c r="X56" s="366"/>
      <c r="Y56" s="368"/>
      <c r="Z56" s="232"/>
      <c r="AA56" s="366"/>
      <c r="AB56" s="368"/>
      <c r="AC56" s="232"/>
      <c r="AG56" s="375" t="s">
        <v>3050</v>
      </c>
      <c r="AH56" s="375" t="s">
        <v>998</v>
      </c>
      <c r="AI56" s="125" t="s">
        <v>115</v>
      </c>
      <c r="AJ56" s="366"/>
      <c r="AK56" s="368"/>
      <c r="AL56" s="232"/>
      <c r="AM56" s="366"/>
      <c r="AN56" s="368"/>
      <c r="AO56" s="232"/>
      <c r="AP56" s="366"/>
      <c r="AQ56" s="368"/>
      <c r="AR56" s="232"/>
      <c r="AS56" s="366"/>
      <c r="AT56" s="368"/>
      <c r="AU56" s="232"/>
      <c r="AV56" s="366"/>
      <c r="AW56" s="368"/>
      <c r="AX56" s="232"/>
      <c r="AY56" s="366"/>
      <c r="AZ56" s="368"/>
      <c r="BA56" s="232"/>
      <c r="BB56" s="366"/>
      <c r="BC56" s="368"/>
      <c r="BD56" s="232"/>
      <c r="BE56" s="366"/>
      <c r="BF56" s="368"/>
      <c r="BG56" s="232"/>
      <c r="BW56" s="375" t="s">
        <v>988</v>
      </c>
      <c r="BX56" s="375" t="s">
        <v>998</v>
      </c>
      <c r="BY56" s="125" t="s">
        <v>115</v>
      </c>
      <c r="BZ56" s="366"/>
      <c r="CA56" s="368"/>
      <c r="CB56" s="232"/>
      <c r="CC56" s="366"/>
      <c r="CD56" s="368"/>
      <c r="CE56" s="232"/>
      <c r="CF56" s="366"/>
      <c r="CG56" s="368"/>
      <c r="CH56" s="232"/>
      <c r="CI56" s="366"/>
      <c r="CJ56" s="368"/>
      <c r="CK56" s="232"/>
      <c r="CL56" s="366"/>
      <c r="CM56" s="368"/>
      <c r="CN56" s="232"/>
      <c r="CO56" s="366"/>
      <c r="CP56" s="368"/>
      <c r="CQ56" s="232"/>
      <c r="CR56" s="366"/>
      <c r="CS56" s="368"/>
      <c r="CT56" s="232"/>
      <c r="CU56" s="366"/>
      <c r="CV56" s="368"/>
      <c r="CW56" s="232"/>
      <c r="DA56" s="375" t="s">
        <v>3050</v>
      </c>
      <c r="DB56" s="375" t="s">
        <v>998</v>
      </c>
      <c r="DC56" s="125" t="s">
        <v>115</v>
      </c>
      <c r="DD56" s="366"/>
      <c r="DE56" s="368"/>
      <c r="DF56" s="232"/>
      <c r="DG56" s="366"/>
      <c r="DH56" s="368"/>
      <c r="DI56" s="232"/>
      <c r="DJ56" s="366"/>
      <c r="DK56" s="368"/>
      <c r="DL56" s="232"/>
      <c r="DM56" s="366"/>
      <c r="DN56" s="368"/>
      <c r="DO56" s="232"/>
      <c r="DP56" s="366"/>
      <c r="DQ56" s="368"/>
      <c r="DR56" s="232"/>
      <c r="DS56" s="366"/>
      <c r="DT56" s="368"/>
      <c r="DU56" s="232"/>
      <c r="DV56" s="366"/>
      <c r="DW56" s="368"/>
      <c r="DX56" s="232"/>
      <c r="DY56" s="366"/>
      <c r="DZ56" s="368"/>
      <c r="EA56" s="232"/>
    </row>
    <row r="57" spans="3:131" x14ac:dyDescent="0.25">
      <c r="C57" s="376"/>
      <c r="D57" s="376" t="s">
        <v>998</v>
      </c>
      <c r="E57" s="96" t="s">
        <v>990</v>
      </c>
      <c r="F57" s="129"/>
      <c r="G57" s="52"/>
      <c r="H57" s="66"/>
      <c r="I57" s="129"/>
      <c r="J57" s="52"/>
      <c r="K57" s="66"/>
      <c r="L57" s="129"/>
      <c r="M57" s="52"/>
      <c r="N57" s="66"/>
      <c r="O57" s="129"/>
      <c r="P57" s="52"/>
      <c r="Q57" s="66"/>
      <c r="R57" s="129"/>
      <c r="S57" s="52"/>
      <c r="T57" s="66"/>
      <c r="U57" s="129"/>
      <c r="V57" s="52"/>
      <c r="W57" s="66"/>
      <c r="X57" s="129"/>
      <c r="Y57" s="52"/>
      <c r="Z57" s="66"/>
      <c r="AA57" s="129"/>
      <c r="AB57" s="52"/>
      <c r="AC57" s="66"/>
      <c r="AG57" s="376"/>
      <c r="AH57" s="376" t="s">
        <v>998</v>
      </c>
      <c r="AI57" s="96" t="s">
        <v>990</v>
      </c>
      <c r="AJ57" s="129"/>
      <c r="AK57" s="52"/>
      <c r="AL57" s="66"/>
      <c r="AM57" s="129"/>
      <c r="AN57" s="52"/>
      <c r="AO57" s="66"/>
      <c r="AP57" s="129"/>
      <c r="AQ57" s="52"/>
      <c r="AR57" s="66"/>
      <c r="AS57" s="129"/>
      <c r="AT57" s="52"/>
      <c r="AU57" s="66"/>
      <c r="AV57" s="129"/>
      <c r="AW57" s="52"/>
      <c r="AX57" s="66"/>
      <c r="AY57" s="129"/>
      <c r="AZ57" s="52"/>
      <c r="BA57" s="66"/>
      <c r="BB57" s="129"/>
      <c r="BC57" s="52"/>
      <c r="BD57" s="66"/>
      <c r="BE57" s="129"/>
      <c r="BF57" s="52"/>
      <c r="BG57" s="66"/>
      <c r="BW57" s="376"/>
      <c r="BX57" s="376" t="s">
        <v>998</v>
      </c>
      <c r="BY57" s="96" t="s">
        <v>990</v>
      </c>
      <c r="BZ57" s="129"/>
      <c r="CA57" s="52"/>
      <c r="CB57" s="66"/>
      <c r="CC57" s="129"/>
      <c r="CD57" s="52"/>
      <c r="CE57" s="66"/>
      <c r="CF57" s="129"/>
      <c r="CG57" s="52"/>
      <c r="CH57" s="66"/>
      <c r="CI57" s="129"/>
      <c r="CJ57" s="52"/>
      <c r="CK57" s="66"/>
      <c r="CL57" s="129"/>
      <c r="CM57" s="52"/>
      <c r="CN57" s="66"/>
      <c r="CO57" s="129"/>
      <c r="CP57" s="52"/>
      <c r="CQ57" s="66"/>
      <c r="CR57" s="129"/>
      <c r="CS57" s="52"/>
      <c r="CT57" s="66"/>
      <c r="CU57" s="129"/>
      <c r="CV57" s="52"/>
      <c r="CW57" s="66"/>
      <c r="DA57" s="376"/>
      <c r="DB57" s="376" t="s">
        <v>998</v>
      </c>
      <c r="DC57" s="96" t="s">
        <v>990</v>
      </c>
      <c r="DD57" s="129"/>
      <c r="DE57" s="52"/>
      <c r="DF57" s="66"/>
      <c r="DG57" s="129"/>
      <c r="DH57" s="52"/>
      <c r="DI57" s="66"/>
      <c r="DJ57" s="129"/>
      <c r="DK57" s="52"/>
      <c r="DL57" s="66"/>
      <c r="DM57" s="129"/>
      <c r="DN57" s="52"/>
      <c r="DO57" s="66"/>
      <c r="DP57" s="129"/>
      <c r="DQ57" s="52"/>
      <c r="DR57" s="66"/>
      <c r="DS57" s="129"/>
      <c r="DT57" s="52"/>
      <c r="DU57" s="66"/>
      <c r="DV57" s="129"/>
      <c r="DW57" s="52"/>
      <c r="DX57" s="66"/>
      <c r="DY57" s="129"/>
      <c r="DZ57" s="52"/>
      <c r="EA57" s="66"/>
    </row>
    <row r="58" spans="3:131" ht="15.75" thickBot="1" x14ac:dyDescent="0.3">
      <c r="C58" s="377"/>
      <c r="D58" s="377" t="s">
        <v>998</v>
      </c>
      <c r="E58" s="97" t="s">
        <v>991</v>
      </c>
      <c r="F58" s="50"/>
      <c r="G58" s="130"/>
      <c r="H58" s="51"/>
      <c r="I58" s="50"/>
      <c r="J58" s="130"/>
      <c r="K58" s="51"/>
      <c r="L58" s="50"/>
      <c r="M58" s="130"/>
      <c r="N58" s="51"/>
      <c r="O58" s="50"/>
      <c r="P58" s="130"/>
      <c r="Q58" s="51"/>
      <c r="R58" s="50"/>
      <c r="S58" s="130"/>
      <c r="T58" s="51"/>
      <c r="U58" s="50"/>
      <c r="V58" s="130"/>
      <c r="W58" s="51"/>
      <c r="X58" s="50"/>
      <c r="Y58" s="130"/>
      <c r="Z58" s="51"/>
      <c r="AA58" s="50"/>
      <c r="AB58" s="130"/>
      <c r="AC58" s="51"/>
      <c r="AG58" s="377"/>
      <c r="AH58" s="377" t="s">
        <v>998</v>
      </c>
      <c r="AI58" s="97" t="s">
        <v>991</v>
      </c>
      <c r="AJ58" s="50"/>
      <c r="AK58" s="130"/>
      <c r="AL58" s="51"/>
      <c r="AM58" s="50"/>
      <c r="AN58" s="130"/>
      <c r="AO58" s="51"/>
      <c r="AP58" s="50"/>
      <c r="AQ58" s="130"/>
      <c r="AR58" s="51"/>
      <c r="AS58" s="50"/>
      <c r="AT58" s="130"/>
      <c r="AU58" s="51"/>
      <c r="AV58" s="50"/>
      <c r="AW58" s="130"/>
      <c r="AX58" s="51"/>
      <c r="AY58" s="50"/>
      <c r="AZ58" s="130"/>
      <c r="BA58" s="51"/>
      <c r="BB58" s="50"/>
      <c r="BC58" s="130"/>
      <c r="BD58" s="51"/>
      <c r="BE58" s="50"/>
      <c r="BF58" s="130"/>
      <c r="BG58" s="51"/>
      <c r="BW58" s="377"/>
      <c r="BX58" s="377" t="s">
        <v>998</v>
      </c>
      <c r="BY58" s="97" t="s">
        <v>991</v>
      </c>
      <c r="BZ58" s="50"/>
      <c r="CA58" s="130"/>
      <c r="CB58" s="51"/>
      <c r="CC58" s="50"/>
      <c r="CD58" s="130"/>
      <c r="CE58" s="51"/>
      <c r="CF58" s="50"/>
      <c r="CG58" s="130"/>
      <c r="CH58" s="51"/>
      <c r="CI58" s="50"/>
      <c r="CJ58" s="130"/>
      <c r="CK58" s="51"/>
      <c r="CL58" s="50"/>
      <c r="CM58" s="130"/>
      <c r="CN58" s="51"/>
      <c r="CO58" s="50"/>
      <c r="CP58" s="130"/>
      <c r="CQ58" s="51"/>
      <c r="CR58" s="50"/>
      <c r="CS58" s="130"/>
      <c r="CT58" s="51"/>
      <c r="CU58" s="50"/>
      <c r="CV58" s="130"/>
      <c r="CW58" s="51"/>
      <c r="DA58" s="377"/>
      <c r="DB58" s="377" t="s">
        <v>998</v>
      </c>
      <c r="DC58" s="97" t="s">
        <v>991</v>
      </c>
      <c r="DD58" s="50"/>
      <c r="DE58" s="130"/>
      <c r="DF58" s="51"/>
      <c r="DG58" s="50"/>
      <c r="DH58" s="130"/>
      <c r="DI58" s="51"/>
      <c r="DJ58" s="50"/>
      <c r="DK58" s="130"/>
      <c r="DL58" s="51"/>
      <c r="DM58" s="50"/>
      <c r="DN58" s="130"/>
      <c r="DO58" s="51"/>
      <c r="DP58" s="50"/>
      <c r="DQ58" s="130"/>
      <c r="DR58" s="51"/>
      <c r="DS58" s="50"/>
      <c r="DT58" s="130"/>
      <c r="DU58" s="51"/>
      <c r="DV58" s="50"/>
      <c r="DW58" s="130"/>
      <c r="DX58" s="51"/>
      <c r="DY58" s="50"/>
      <c r="DZ58" s="130"/>
      <c r="EA58" s="51"/>
    </row>
    <row r="59" spans="3:131" ht="15.75" thickBot="1" x14ac:dyDescent="0.3">
      <c r="C59" s="378" t="s">
        <v>986</v>
      </c>
      <c r="D59" s="378" t="s">
        <v>115</v>
      </c>
      <c r="E59" s="363" t="s">
        <v>989</v>
      </c>
      <c r="F59" s="356"/>
      <c r="G59" s="358"/>
      <c r="H59" s="121"/>
      <c r="I59" s="356"/>
      <c r="J59" s="358"/>
      <c r="K59" s="121"/>
      <c r="L59" s="356"/>
      <c r="M59" s="358"/>
      <c r="N59" s="121"/>
      <c r="O59" s="356"/>
      <c r="P59" s="358"/>
      <c r="Q59" s="121"/>
      <c r="R59" s="356"/>
      <c r="S59" s="358"/>
      <c r="T59" s="121"/>
      <c r="U59" s="356"/>
      <c r="V59" s="358"/>
      <c r="W59" s="121"/>
      <c r="X59" s="356"/>
      <c r="Y59" s="358"/>
      <c r="Z59" s="121"/>
      <c r="AA59" s="356"/>
      <c r="AB59" s="358"/>
      <c r="AC59" s="121"/>
      <c r="AG59" s="378" t="s">
        <v>986</v>
      </c>
      <c r="AH59" s="378" t="s">
        <v>115</v>
      </c>
      <c r="AI59" s="363" t="s">
        <v>989</v>
      </c>
      <c r="AJ59" s="356"/>
      <c r="AK59" s="358"/>
      <c r="AL59" s="121"/>
      <c r="AM59" s="356" t="s">
        <v>1163</v>
      </c>
      <c r="AN59" s="358" t="s">
        <v>1178</v>
      </c>
      <c r="AO59" s="431" t="s">
        <v>90</v>
      </c>
      <c r="AP59" s="356"/>
      <c r="AQ59" s="358"/>
      <c r="AR59" s="121"/>
      <c r="AS59" s="356"/>
      <c r="AT59" s="358"/>
      <c r="AU59" s="121"/>
      <c r="AV59" s="356"/>
      <c r="AW59" s="358"/>
      <c r="AX59" s="121"/>
      <c r="AY59" s="356"/>
      <c r="AZ59" s="358"/>
      <c r="BA59" s="121"/>
      <c r="BB59" s="356"/>
      <c r="BC59" s="358"/>
      <c r="BD59" s="121"/>
      <c r="BE59" s="356"/>
      <c r="BF59" s="358"/>
      <c r="BG59" s="121"/>
      <c r="BW59" s="378" t="s">
        <v>986</v>
      </c>
      <c r="BX59" s="378" t="s">
        <v>115</v>
      </c>
      <c r="BY59" s="363" t="s">
        <v>989</v>
      </c>
      <c r="BZ59" s="356"/>
      <c r="CA59" s="358"/>
      <c r="CB59" s="121"/>
      <c r="CC59" s="356"/>
      <c r="CD59" s="358"/>
      <c r="CE59" s="121"/>
      <c r="CF59" s="356"/>
      <c r="CG59" s="358"/>
      <c r="CH59" s="121"/>
      <c r="CI59" s="356"/>
      <c r="CJ59" s="358"/>
      <c r="CK59" s="121"/>
      <c r="CL59" s="356"/>
      <c r="CM59" s="358"/>
      <c r="CN59" s="121"/>
      <c r="CO59" s="356"/>
      <c r="CP59" s="358"/>
      <c r="CQ59" s="121"/>
      <c r="CR59" s="356"/>
      <c r="CS59" s="358"/>
      <c r="CT59" s="121"/>
      <c r="CU59" s="356"/>
      <c r="CV59" s="358"/>
      <c r="CW59" s="121"/>
      <c r="DA59" s="378" t="s">
        <v>986</v>
      </c>
      <c r="DB59" s="378" t="s">
        <v>115</v>
      </c>
      <c r="DC59" s="363" t="s">
        <v>989</v>
      </c>
      <c r="DD59" s="356"/>
      <c r="DE59" s="358"/>
      <c r="DF59" s="121"/>
      <c r="DG59" s="356"/>
      <c r="DH59" s="358"/>
      <c r="DI59" s="431" t="s">
        <v>667</v>
      </c>
      <c r="DJ59" s="356"/>
      <c r="DK59" s="358"/>
      <c r="DL59" s="121"/>
      <c r="DM59" s="356"/>
      <c r="DN59" s="358"/>
      <c r="DO59" s="121"/>
      <c r="DP59" s="356"/>
      <c r="DQ59" s="358"/>
      <c r="DR59" s="121"/>
      <c r="DS59" s="356"/>
      <c r="DT59" s="358"/>
      <c r="DU59" s="121"/>
      <c r="DV59" s="356"/>
      <c r="DW59" s="358"/>
      <c r="DX59" s="121"/>
      <c r="DY59" s="356"/>
      <c r="DZ59" s="358"/>
      <c r="EA59" s="121"/>
    </row>
    <row r="60" spans="3:131" ht="15.75" thickBot="1" x14ac:dyDescent="0.3">
      <c r="C60" s="379" t="s">
        <v>987</v>
      </c>
      <c r="D60" s="379" t="s">
        <v>115</v>
      </c>
      <c r="E60" s="97" t="s">
        <v>989</v>
      </c>
      <c r="F60" s="367"/>
      <c r="G60" s="131"/>
      <c r="H60" s="54"/>
      <c r="I60" s="367"/>
      <c r="J60" s="131"/>
      <c r="K60" s="54"/>
      <c r="L60" s="367"/>
      <c r="M60" s="131"/>
      <c r="N60" s="54"/>
      <c r="O60" s="367"/>
      <c r="P60" s="131"/>
      <c r="Q60" s="54"/>
      <c r="R60" s="367"/>
      <c r="S60" s="131"/>
      <c r="T60" s="54"/>
      <c r="U60" s="367"/>
      <c r="V60" s="131"/>
      <c r="W60" s="54"/>
      <c r="X60" s="367"/>
      <c r="Y60" s="131"/>
      <c r="Z60" s="54"/>
      <c r="AA60" s="367"/>
      <c r="AB60" s="131"/>
      <c r="AC60" s="54"/>
      <c r="AG60" s="379" t="s">
        <v>987</v>
      </c>
      <c r="AH60" s="379" t="s">
        <v>115</v>
      </c>
      <c r="AI60" s="97" t="s">
        <v>989</v>
      </c>
      <c r="AJ60" s="367"/>
      <c r="AK60" s="131"/>
      <c r="AL60" s="54"/>
      <c r="AM60" s="367" t="s">
        <v>1163</v>
      </c>
      <c r="AN60" s="131" t="s">
        <v>968</v>
      </c>
      <c r="AO60" s="429" t="s">
        <v>90</v>
      </c>
      <c r="AP60" s="367"/>
      <c r="AQ60" s="131"/>
      <c r="AR60" s="54"/>
      <c r="AS60" s="367"/>
      <c r="AT60" s="131"/>
      <c r="AU60" s="54"/>
      <c r="AV60" s="367"/>
      <c r="AW60" s="131"/>
      <c r="AX60" s="54"/>
      <c r="AY60" s="367"/>
      <c r="AZ60" s="131"/>
      <c r="BA60" s="54"/>
      <c r="BB60" s="367"/>
      <c r="BC60" s="131"/>
      <c r="BD60" s="54"/>
      <c r="BE60" s="367"/>
      <c r="BF60" s="131"/>
      <c r="BG60" s="54"/>
      <c r="BW60" s="379" t="s">
        <v>987</v>
      </c>
      <c r="BX60" s="379" t="s">
        <v>115</v>
      </c>
      <c r="BY60" s="97" t="s">
        <v>989</v>
      </c>
      <c r="BZ60" s="367"/>
      <c r="CA60" s="131"/>
      <c r="CB60" s="54"/>
      <c r="CC60" s="367"/>
      <c r="CD60" s="131"/>
      <c r="CE60" s="54"/>
      <c r="CF60" s="367"/>
      <c r="CG60" s="131"/>
      <c r="CH60" s="54"/>
      <c r="CI60" s="367"/>
      <c r="CJ60" s="131"/>
      <c r="CK60" s="54"/>
      <c r="CL60" s="367"/>
      <c r="CM60" s="131"/>
      <c r="CN60" s="54"/>
      <c r="CO60" s="367"/>
      <c r="CP60" s="131"/>
      <c r="CQ60" s="54"/>
      <c r="CR60" s="367"/>
      <c r="CS60" s="131"/>
      <c r="CT60" s="54"/>
      <c r="CU60" s="367"/>
      <c r="CV60" s="131"/>
      <c r="CW60" s="54"/>
      <c r="DA60" s="379" t="s">
        <v>987</v>
      </c>
      <c r="DB60" s="379" t="s">
        <v>115</v>
      </c>
      <c r="DC60" s="97" t="s">
        <v>989</v>
      </c>
      <c r="DD60" s="367"/>
      <c r="DE60" s="131"/>
      <c r="DF60" s="54"/>
      <c r="DG60" s="367"/>
      <c r="DH60" s="131"/>
      <c r="DI60" s="429" t="s">
        <v>667</v>
      </c>
      <c r="DJ60" s="367"/>
      <c r="DK60" s="131"/>
      <c r="DL60" s="54"/>
      <c r="DM60" s="367"/>
      <c r="DN60" s="131"/>
      <c r="DO60" s="54"/>
      <c r="DP60" s="367"/>
      <c r="DQ60" s="131"/>
      <c r="DR60" s="54"/>
      <c r="DS60" s="367"/>
      <c r="DT60" s="131"/>
      <c r="DU60" s="54"/>
      <c r="DV60" s="367"/>
      <c r="DW60" s="131"/>
      <c r="DX60" s="54"/>
      <c r="DY60" s="367"/>
      <c r="DZ60" s="131"/>
      <c r="EA60" s="54"/>
    </row>
    <row r="61" spans="3:131" ht="15.75" thickBot="1" x14ac:dyDescent="0.3">
      <c r="C61" s="379" t="s">
        <v>988</v>
      </c>
      <c r="D61" s="379" t="s">
        <v>115</v>
      </c>
      <c r="E61" s="97" t="s">
        <v>989</v>
      </c>
      <c r="F61" s="50"/>
      <c r="G61" s="130"/>
      <c r="H61" s="51"/>
      <c r="I61" s="50"/>
      <c r="J61" s="130"/>
      <c r="K61" s="51"/>
      <c r="L61" s="50"/>
      <c r="M61" s="130"/>
      <c r="N61" s="51"/>
      <c r="O61" s="50"/>
      <c r="P61" s="130"/>
      <c r="Q61" s="51"/>
      <c r="R61" s="50"/>
      <c r="S61" s="130"/>
      <c r="T61" s="51"/>
      <c r="U61" s="50"/>
      <c r="V61" s="130"/>
      <c r="W61" s="51"/>
      <c r="X61" s="50"/>
      <c r="Y61" s="130"/>
      <c r="Z61" s="51"/>
      <c r="AA61" s="50"/>
      <c r="AB61" s="130"/>
      <c r="AC61" s="51"/>
      <c r="AG61" s="379"/>
      <c r="AH61" s="379" t="s">
        <v>115</v>
      </c>
      <c r="AI61" s="97" t="s">
        <v>989</v>
      </c>
      <c r="AJ61" s="50"/>
      <c r="AK61" s="130"/>
      <c r="AL61" s="51"/>
      <c r="AM61" s="50"/>
      <c r="AN61" s="130"/>
      <c r="AO61" s="51"/>
      <c r="AP61" s="50"/>
      <c r="AQ61" s="130"/>
      <c r="AR61" s="51"/>
      <c r="AS61" s="50"/>
      <c r="AT61" s="130"/>
      <c r="AU61" s="51"/>
      <c r="AV61" s="50"/>
      <c r="AW61" s="130"/>
      <c r="AX61" s="51"/>
      <c r="AY61" s="50"/>
      <c r="AZ61" s="130"/>
      <c r="BA61" s="51"/>
      <c r="BB61" s="50"/>
      <c r="BC61" s="130"/>
      <c r="BD61" s="51"/>
      <c r="BE61" s="50"/>
      <c r="BF61" s="130"/>
      <c r="BG61" s="51"/>
      <c r="BW61" s="379"/>
      <c r="BX61" s="379" t="s">
        <v>115</v>
      </c>
      <c r="BY61" s="97" t="s">
        <v>989</v>
      </c>
      <c r="BZ61" s="50"/>
      <c r="CA61" s="130"/>
      <c r="CB61" s="51"/>
      <c r="CC61" s="50"/>
      <c r="CD61" s="130"/>
      <c r="CE61" s="51"/>
      <c r="CF61" s="50"/>
      <c r="CG61" s="130"/>
      <c r="CH61" s="51"/>
      <c r="CI61" s="50"/>
      <c r="CJ61" s="130"/>
      <c r="CK61" s="51"/>
      <c r="CL61" s="50"/>
      <c r="CM61" s="130"/>
      <c r="CN61" s="51"/>
      <c r="CO61" s="50"/>
      <c r="CP61" s="130"/>
      <c r="CQ61" s="51"/>
      <c r="CR61" s="50"/>
      <c r="CS61" s="130"/>
      <c r="CT61" s="51"/>
      <c r="CU61" s="50"/>
      <c r="CV61" s="130"/>
      <c r="CW61" s="51"/>
      <c r="DA61" s="379" t="s">
        <v>988</v>
      </c>
      <c r="DB61" s="379" t="s">
        <v>115</v>
      </c>
      <c r="DC61" s="97" t="s">
        <v>989</v>
      </c>
      <c r="DD61" s="50"/>
      <c r="DE61" s="130"/>
      <c r="DF61" s="51"/>
      <c r="DG61" s="50"/>
      <c r="DH61" s="130"/>
      <c r="DI61" s="51"/>
      <c r="DJ61" s="50"/>
      <c r="DK61" s="130"/>
      <c r="DL61" s="51"/>
      <c r="DM61" s="50"/>
      <c r="DN61" s="130"/>
      <c r="DO61" s="51"/>
      <c r="DP61" s="50"/>
      <c r="DQ61" s="130"/>
      <c r="DR61" s="51"/>
      <c r="DS61" s="50"/>
      <c r="DT61" s="130"/>
      <c r="DU61" s="51"/>
      <c r="DV61" s="50"/>
      <c r="DW61" s="130"/>
      <c r="DX61" s="51"/>
      <c r="DY61" s="50"/>
      <c r="DZ61" s="130"/>
      <c r="EA61" s="51"/>
    </row>
    <row r="62" spans="3:131" ht="15.75" thickBot="1" x14ac:dyDescent="0.3">
      <c r="C62" s="379" t="s">
        <v>3050</v>
      </c>
      <c r="D62" s="379" t="s">
        <v>115</v>
      </c>
      <c r="E62" s="97" t="s">
        <v>989</v>
      </c>
      <c r="F62" s="50"/>
      <c r="G62" s="130"/>
      <c r="H62" s="51"/>
      <c r="I62" s="50"/>
      <c r="J62" s="130"/>
      <c r="K62" s="51"/>
      <c r="L62" s="50"/>
      <c r="M62" s="130"/>
      <c r="N62" s="51"/>
      <c r="O62" s="50"/>
      <c r="P62" s="130"/>
      <c r="Q62" s="51"/>
      <c r="R62" s="50"/>
      <c r="S62" s="130"/>
      <c r="T62" s="51"/>
      <c r="U62" s="50"/>
      <c r="V62" s="130"/>
      <c r="W62" s="51"/>
      <c r="X62" s="50"/>
      <c r="Y62" s="130"/>
      <c r="Z62" s="51"/>
      <c r="AA62" s="50"/>
      <c r="AB62" s="130"/>
      <c r="AC62" s="51"/>
      <c r="AG62" s="379" t="s">
        <v>988</v>
      </c>
      <c r="AH62" s="379" t="s">
        <v>115</v>
      </c>
      <c r="AI62" s="97" t="s">
        <v>989</v>
      </c>
      <c r="AJ62" s="50"/>
      <c r="AK62" s="130"/>
      <c r="AL62" s="51"/>
      <c r="AM62" s="50"/>
      <c r="AN62" s="130"/>
      <c r="AO62" s="51"/>
      <c r="AP62" s="50"/>
      <c r="AQ62" s="130"/>
      <c r="AR62" s="51"/>
      <c r="AS62" s="50"/>
      <c r="AT62" s="130"/>
      <c r="AU62" s="51"/>
      <c r="AV62" s="50"/>
      <c r="AW62" s="130"/>
      <c r="AX62" s="51"/>
      <c r="AY62" s="50"/>
      <c r="AZ62" s="130"/>
      <c r="BA62" s="51"/>
      <c r="BB62" s="50"/>
      <c r="BC62" s="130"/>
      <c r="BD62" s="51"/>
      <c r="BE62" s="50"/>
      <c r="BF62" s="130"/>
      <c r="BG62" s="51"/>
      <c r="BW62" s="379" t="s">
        <v>988</v>
      </c>
      <c r="BX62" s="379" t="s">
        <v>115</v>
      </c>
      <c r="BY62" s="97" t="s">
        <v>989</v>
      </c>
      <c r="BZ62" s="50"/>
      <c r="CA62" s="130"/>
      <c r="CB62" s="51"/>
      <c r="CC62" s="50"/>
      <c r="CD62" s="130"/>
      <c r="CE62" s="51"/>
      <c r="CF62" s="50"/>
      <c r="CG62" s="130"/>
      <c r="CH62" s="51"/>
      <c r="CI62" s="50"/>
      <c r="CJ62" s="130"/>
      <c r="CK62" s="51"/>
      <c r="CL62" s="50"/>
      <c r="CM62" s="130"/>
      <c r="CN62" s="51"/>
      <c r="CO62" s="50"/>
      <c r="CP62" s="130"/>
      <c r="CQ62" s="51"/>
      <c r="CR62" s="50"/>
      <c r="CS62" s="130"/>
      <c r="CT62" s="51"/>
      <c r="CU62" s="50"/>
      <c r="CV62" s="130"/>
      <c r="CW62" s="51"/>
      <c r="DA62" s="379" t="s">
        <v>3050</v>
      </c>
      <c r="DB62" s="379" t="s">
        <v>115</v>
      </c>
      <c r="DC62" s="97" t="s">
        <v>989</v>
      </c>
      <c r="DD62" s="50"/>
      <c r="DE62" s="130"/>
      <c r="DF62" s="51"/>
      <c r="DG62" s="50"/>
      <c r="DH62" s="130"/>
      <c r="DI62" s="51"/>
      <c r="DJ62" s="50"/>
      <c r="DK62" s="130"/>
      <c r="DL62" s="51"/>
      <c r="DM62" s="50"/>
      <c r="DN62" s="130"/>
      <c r="DO62" s="51"/>
      <c r="DP62" s="50"/>
      <c r="DQ62" s="130"/>
      <c r="DR62" s="51"/>
      <c r="DS62" s="50"/>
      <c r="DT62" s="130"/>
      <c r="DU62" s="51"/>
      <c r="DV62" s="50"/>
      <c r="DW62" s="130"/>
      <c r="DX62" s="51"/>
      <c r="DY62" s="50"/>
      <c r="DZ62" s="130"/>
      <c r="EA62" s="51"/>
    </row>
    <row r="64" spans="3:131" ht="15.75" thickBot="1" x14ac:dyDescent="0.3"/>
    <row r="65" spans="2:131" ht="15.75" thickBot="1" x14ac:dyDescent="0.3">
      <c r="B65" s="185"/>
      <c r="C65" s="625" t="s">
        <v>3060</v>
      </c>
      <c r="D65" s="185"/>
      <c r="E65" s="185"/>
      <c r="F65" s="370" t="s">
        <v>997</v>
      </c>
      <c r="G65" s="448" t="s">
        <v>3051</v>
      </c>
      <c r="H65" s="148"/>
      <c r="I65" s="370" t="s">
        <v>997</v>
      </c>
      <c r="J65" s="448" t="s">
        <v>3052</v>
      </c>
      <c r="K65" s="148"/>
      <c r="L65" s="370" t="s">
        <v>997</v>
      </c>
      <c r="M65" s="448" t="s">
        <v>3053</v>
      </c>
      <c r="N65" s="148"/>
      <c r="O65" s="370" t="s">
        <v>997</v>
      </c>
      <c r="P65" s="448" t="s">
        <v>3054</v>
      </c>
      <c r="Q65" s="148"/>
      <c r="R65" s="370" t="s">
        <v>997</v>
      </c>
      <c r="S65" s="448" t="s">
        <v>3055</v>
      </c>
      <c r="T65" s="148"/>
      <c r="U65" s="370" t="s">
        <v>997</v>
      </c>
      <c r="V65" s="448" t="s">
        <v>3056</v>
      </c>
      <c r="W65" s="148"/>
      <c r="X65" s="370" t="s">
        <v>997</v>
      </c>
      <c r="Y65" s="448" t="s">
        <v>3057</v>
      </c>
      <c r="Z65" s="148"/>
      <c r="AA65" s="370" t="s">
        <v>997</v>
      </c>
      <c r="AB65" s="624" t="s">
        <v>3058</v>
      </c>
      <c r="AC65" s="148"/>
      <c r="AF65" s="185"/>
      <c r="AG65" s="625" t="s">
        <v>3062</v>
      </c>
      <c r="AH65" s="185"/>
      <c r="AI65" s="185"/>
      <c r="AJ65" s="370" t="s">
        <v>997</v>
      </c>
      <c r="AK65" s="448" t="s">
        <v>3051</v>
      </c>
      <c r="AL65" s="148"/>
      <c r="AM65" s="370" t="s">
        <v>997</v>
      </c>
      <c r="AN65" s="448" t="s">
        <v>3052</v>
      </c>
      <c r="AO65" s="148"/>
      <c r="AP65" s="370" t="s">
        <v>997</v>
      </c>
      <c r="AQ65" s="448" t="s">
        <v>3053</v>
      </c>
      <c r="AR65" s="148"/>
      <c r="AS65" s="370" t="s">
        <v>997</v>
      </c>
      <c r="AT65" s="448" t="s">
        <v>3054</v>
      </c>
      <c r="AU65" s="148"/>
      <c r="AV65" s="370" t="s">
        <v>997</v>
      </c>
      <c r="AW65" s="448" t="s">
        <v>3055</v>
      </c>
      <c r="AX65" s="148"/>
      <c r="AY65" s="370" t="s">
        <v>997</v>
      </c>
      <c r="AZ65" s="448" t="s">
        <v>3056</v>
      </c>
      <c r="BA65" s="148"/>
      <c r="BB65" s="370" t="s">
        <v>997</v>
      </c>
      <c r="BC65" s="448" t="s">
        <v>3057</v>
      </c>
      <c r="BD65" s="148"/>
      <c r="BE65" s="370" t="s">
        <v>997</v>
      </c>
      <c r="BF65" s="624" t="s">
        <v>3058</v>
      </c>
      <c r="BG65" s="148"/>
      <c r="BV65" s="185"/>
      <c r="BW65" s="625" t="s">
        <v>3060</v>
      </c>
      <c r="BX65" s="185"/>
      <c r="BY65" s="185"/>
      <c r="BZ65" s="370" t="s">
        <v>997</v>
      </c>
      <c r="CA65" s="448" t="s">
        <v>3051</v>
      </c>
      <c r="CB65" s="148"/>
      <c r="CC65" s="370" t="s">
        <v>997</v>
      </c>
      <c r="CD65" s="448" t="s">
        <v>3052</v>
      </c>
      <c r="CE65" s="148"/>
      <c r="CF65" s="370" t="s">
        <v>997</v>
      </c>
      <c r="CG65" s="448" t="s">
        <v>3053</v>
      </c>
      <c r="CH65" s="148"/>
      <c r="CI65" s="370" t="s">
        <v>997</v>
      </c>
      <c r="CJ65" s="448" t="s">
        <v>3054</v>
      </c>
      <c r="CK65" s="148"/>
      <c r="CL65" s="370" t="s">
        <v>997</v>
      </c>
      <c r="CM65" s="448" t="s">
        <v>3055</v>
      </c>
      <c r="CN65" s="148"/>
      <c r="CO65" s="370" t="s">
        <v>997</v>
      </c>
      <c r="CP65" s="448" t="s">
        <v>3056</v>
      </c>
      <c r="CQ65" s="148"/>
      <c r="CR65" s="370" t="s">
        <v>997</v>
      </c>
      <c r="CS65" s="448" t="s">
        <v>3057</v>
      </c>
      <c r="CT65" s="148"/>
      <c r="CU65" s="370" t="s">
        <v>997</v>
      </c>
      <c r="CV65" s="624" t="s">
        <v>3058</v>
      </c>
      <c r="CW65" s="148"/>
      <c r="CZ65" s="185"/>
      <c r="DA65" s="625" t="s">
        <v>3062</v>
      </c>
      <c r="DB65" s="185"/>
      <c r="DC65" s="185"/>
      <c r="DD65" s="370" t="s">
        <v>997</v>
      </c>
      <c r="DE65" s="448" t="s">
        <v>3051</v>
      </c>
      <c r="DF65" s="148"/>
      <c r="DG65" s="370" t="s">
        <v>997</v>
      </c>
      <c r="DH65" s="448" t="s">
        <v>3052</v>
      </c>
      <c r="DI65" s="148"/>
      <c r="DJ65" s="370" t="s">
        <v>997</v>
      </c>
      <c r="DK65" s="448" t="s">
        <v>3053</v>
      </c>
      <c r="DL65" s="148"/>
      <c r="DM65" s="370" t="s">
        <v>997</v>
      </c>
      <c r="DN65" s="448" t="s">
        <v>3054</v>
      </c>
      <c r="DO65" s="148"/>
      <c r="DP65" s="370" t="s">
        <v>997</v>
      </c>
      <c r="DQ65" s="448" t="s">
        <v>3055</v>
      </c>
      <c r="DR65" s="148"/>
      <c r="DS65" s="370" t="s">
        <v>997</v>
      </c>
      <c r="DT65" s="448" t="s">
        <v>3056</v>
      </c>
      <c r="DU65" s="148"/>
      <c r="DV65" s="370" t="s">
        <v>997</v>
      </c>
      <c r="DW65" s="448" t="s">
        <v>3057</v>
      </c>
      <c r="DX65" s="148"/>
      <c r="DY65" s="370" t="s">
        <v>997</v>
      </c>
      <c r="DZ65" s="624" t="s">
        <v>3058</v>
      </c>
      <c r="EA65" s="148"/>
    </row>
    <row r="66" spans="2:131" ht="15.75" thickBot="1" x14ac:dyDescent="0.3">
      <c r="B66" s="187" t="s">
        <v>992</v>
      </c>
      <c r="C66" s="364" t="s">
        <v>993</v>
      </c>
      <c r="D66" s="369" t="s">
        <v>999</v>
      </c>
      <c r="E66" s="369" t="s">
        <v>93</v>
      </c>
      <c r="F66" s="371" t="s">
        <v>70</v>
      </c>
      <c r="G66" s="154" t="s">
        <v>995</v>
      </c>
      <c r="H66" s="155" t="s">
        <v>251</v>
      </c>
      <c r="I66" s="371" t="s">
        <v>70</v>
      </c>
      <c r="J66" s="154" t="s">
        <v>995</v>
      </c>
      <c r="K66" s="155" t="s">
        <v>251</v>
      </c>
      <c r="L66" s="371" t="s">
        <v>70</v>
      </c>
      <c r="M66" s="154" t="s">
        <v>995</v>
      </c>
      <c r="N66" s="155" t="s">
        <v>251</v>
      </c>
      <c r="O66" s="371" t="s">
        <v>70</v>
      </c>
      <c r="P66" s="154" t="s">
        <v>995</v>
      </c>
      <c r="Q66" s="155" t="s">
        <v>251</v>
      </c>
      <c r="R66" s="371" t="s">
        <v>70</v>
      </c>
      <c r="S66" s="154" t="s">
        <v>995</v>
      </c>
      <c r="T66" s="155" t="s">
        <v>251</v>
      </c>
      <c r="U66" s="371" t="s">
        <v>70</v>
      </c>
      <c r="V66" s="154" t="s">
        <v>995</v>
      </c>
      <c r="W66" s="155" t="s">
        <v>251</v>
      </c>
      <c r="X66" s="371" t="s">
        <v>70</v>
      </c>
      <c r="Y66" s="154" t="s">
        <v>995</v>
      </c>
      <c r="Z66" s="155" t="s">
        <v>251</v>
      </c>
      <c r="AA66" s="371" t="s">
        <v>70</v>
      </c>
      <c r="AB66" s="154" t="s">
        <v>995</v>
      </c>
      <c r="AC66" s="155" t="s">
        <v>251</v>
      </c>
      <c r="AF66" s="187" t="s">
        <v>992</v>
      </c>
      <c r="AG66" s="364" t="s">
        <v>993</v>
      </c>
      <c r="AH66" s="369" t="s">
        <v>999</v>
      </c>
      <c r="AI66" s="369" t="s">
        <v>93</v>
      </c>
      <c r="AJ66" s="371" t="s">
        <v>70</v>
      </c>
      <c r="AK66" s="154" t="s">
        <v>995</v>
      </c>
      <c r="AL66" s="155" t="s">
        <v>251</v>
      </c>
      <c r="AM66" s="371" t="s">
        <v>70</v>
      </c>
      <c r="AN66" s="154" t="s">
        <v>995</v>
      </c>
      <c r="AO66" s="155" t="s">
        <v>251</v>
      </c>
      <c r="AP66" s="371" t="s">
        <v>70</v>
      </c>
      <c r="AQ66" s="154" t="s">
        <v>995</v>
      </c>
      <c r="AR66" s="155" t="s">
        <v>251</v>
      </c>
      <c r="AS66" s="371" t="s">
        <v>70</v>
      </c>
      <c r="AT66" s="154" t="s">
        <v>995</v>
      </c>
      <c r="AU66" s="155" t="s">
        <v>251</v>
      </c>
      <c r="AV66" s="371" t="s">
        <v>70</v>
      </c>
      <c r="AW66" s="154" t="s">
        <v>995</v>
      </c>
      <c r="AX66" s="155" t="s">
        <v>251</v>
      </c>
      <c r="AY66" s="371" t="s">
        <v>70</v>
      </c>
      <c r="AZ66" s="154" t="s">
        <v>995</v>
      </c>
      <c r="BA66" s="155" t="s">
        <v>251</v>
      </c>
      <c r="BB66" s="371" t="s">
        <v>70</v>
      </c>
      <c r="BC66" s="154" t="s">
        <v>995</v>
      </c>
      <c r="BD66" s="155" t="s">
        <v>251</v>
      </c>
      <c r="BE66" s="371" t="s">
        <v>70</v>
      </c>
      <c r="BF66" s="154" t="s">
        <v>995</v>
      </c>
      <c r="BG66" s="155" t="s">
        <v>251</v>
      </c>
      <c r="BV66" s="187" t="s">
        <v>992</v>
      </c>
      <c r="BW66" s="364" t="s">
        <v>993</v>
      </c>
      <c r="BX66" s="369" t="s">
        <v>999</v>
      </c>
      <c r="BY66" s="369" t="s">
        <v>93</v>
      </c>
      <c r="BZ66" s="371" t="s">
        <v>70</v>
      </c>
      <c r="CA66" s="154" t="s">
        <v>995</v>
      </c>
      <c r="CB66" s="155" t="s">
        <v>251</v>
      </c>
      <c r="CC66" s="371" t="s">
        <v>70</v>
      </c>
      <c r="CD66" s="154" t="s">
        <v>995</v>
      </c>
      <c r="CE66" s="155" t="s">
        <v>251</v>
      </c>
      <c r="CF66" s="371" t="s">
        <v>70</v>
      </c>
      <c r="CG66" s="154" t="s">
        <v>995</v>
      </c>
      <c r="CH66" s="155" t="s">
        <v>251</v>
      </c>
      <c r="CI66" s="371" t="s">
        <v>70</v>
      </c>
      <c r="CJ66" s="154" t="s">
        <v>995</v>
      </c>
      <c r="CK66" s="155" t="s">
        <v>251</v>
      </c>
      <c r="CL66" s="371" t="s">
        <v>70</v>
      </c>
      <c r="CM66" s="154" t="s">
        <v>995</v>
      </c>
      <c r="CN66" s="155" t="s">
        <v>251</v>
      </c>
      <c r="CO66" s="371" t="s">
        <v>70</v>
      </c>
      <c r="CP66" s="154" t="s">
        <v>995</v>
      </c>
      <c r="CQ66" s="155" t="s">
        <v>251</v>
      </c>
      <c r="CR66" s="371" t="s">
        <v>70</v>
      </c>
      <c r="CS66" s="154" t="s">
        <v>995</v>
      </c>
      <c r="CT66" s="155" t="s">
        <v>251</v>
      </c>
      <c r="CU66" s="371" t="s">
        <v>70</v>
      </c>
      <c r="CV66" s="154" t="s">
        <v>995</v>
      </c>
      <c r="CW66" s="155" t="s">
        <v>251</v>
      </c>
      <c r="CZ66" s="187" t="s">
        <v>992</v>
      </c>
      <c r="DA66" s="364" t="s">
        <v>993</v>
      </c>
      <c r="DB66" s="369" t="s">
        <v>999</v>
      </c>
      <c r="DC66" s="369" t="s">
        <v>93</v>
      </c>
      <c r="DD66" s="371" t="s">
        <v>70</v>
      </c>
      <c r="DE66" s="154" t="s">
        <v>995</v>
      </c>
      <c r="DF66" s="155" t="s">
        <v>251</v>
      </c>
      <c r="DG66" s="371" t="s">
        <v>70</v>
      </c>
      <c r="DH66" s="154" t="s">
        <v>995</v>
      </c>
      <c r="DI66" s="155" t="s">
        <v>251</v>
      </c>
      <c r="DJ66" s="371" t="s">
        <v>70</v>
      </c>
      <c r="DK66" s="154" t="s">
        <v>995</v>
      </c>
      <c r="DL66" s="155" t="s">
        <v>251</v>
      </c>
      <c r="DM66" s="371" t="s">
        <v>70</v>
      </c>
      <c r="DN66" s="154" t="s">
        <v>995</v>
      </c>
      <c r="DO66" s="155" t="s">
        <v>251</v>
      </c>
      <c r="DP66" s="371" t="s">
        <v>70</v>
      </c>
      <c r="DQ66" s="154" t="s">
        <v>995</v>
      </c>
      <c r="DR66" s="155" t="s">
        <v>251</v>
      </c>
      <c r="DS66" s="371" t="s">
        <v>70</v>
      </c>
      <c r="DT66" s="154" t="s">
        <v>995</v>
      </c>
      <c r="DU66" s="155" t="s">
        <v>251</v>
      </c>
      <c r="DV66" s="371" t="s">
        <v>70</v>
      </c>
      <c r="DW66" s="154" t="s">
        <v>995</v>
      </c>
      <c r="DX66" s="155" t="s">
        <v>251</v>
      </c>
      <c r="DY66" s="371" t="s">
        <v>70</v>
      </c>
      <c r="DZ66" s="154" t="s">
        <v>995</v>
      </c>
      <c r="EA66" s="155" t="s">
        <v>251</v>
      </c>
    </row>
    <row r="67" spans="2:131" x14ac:dyDescent="0.25">
      <c r="B67" s="187" t="s">
        <v>1012</v>
      </c>
      <c r="C67" s="372" t="s">
        <v>986</v>
      </c>
      <c r="D67" s="372" t="s">
        <v>115</v>
      </c>
      <c r="E67" s="125" t="s">
        <v>115</v>
      </c>
      <c r="F67" s="366" t="s">
        <v>246</v>
      </c>
      <c r="G67" s="368" t="s">
        <v>405</v>
      </c>
      <c r="H67" s="232">
        <v>-1</v>
      </c>
      <c r="I67" s="366"/>
      <c r="J67" s="368"/>
      <c r="K67" s="232"/>
      <c r="L67" s="366"/>
      <c r="M67" s="368"/>
      <c r="N67" s="232"/>
      <c r="O67" s="366"/>
      <c r="P67" s="368"/>
      <c r="Q67" s="232"/>
      <c r="R67" s="366"/>
      <c r="S67" s="368"/>
      <c r="T67" s="232"/>
      <c r="U67" s="366"/>
      <c r="V67" s="368"/>
      <c r="W67" s="232"/>
      <c r="X67" s="366"/>
      <c r="Y67" s="368"/>
      <c r="Z67" s="232"/>
      <c r="AA67" s="366"/>
      <c r="AB67" s="368"/>
      <c r="AC67" s="232"/>
      <c r="AF67" s="187" t="s">
        <v>1015</v>
      </c>
      <c r="AG67" s="372" t="s">
        <v>986</v>
      </c>
      <c r="AH67" s="372" t="s">
        <v>115</v>
      </c>
      <c r="AI67" s="125" t="s">
        <v>115</v>
      </c>
      <c r="AJ67" s="366"/>
      <c r="AK67" s="368"/>
      <c r="AL67" s="232"/>
      <c r="AM67" s="366"/>
      <c r="AN67" s="368"/>
      <c r="AO67" s="232"/>
      <c r="AP67" s="366"/>
      <c r="AQ67" s="368"/>
      <c r="AR67" s="232"/>
      <c r="AS67" s="366"/>
      <c r="AT67" s="368"/>
      <c r="AU67" s="232"/>
      <c r="AV67" s="366"/>
      <c r="AW67" s="368"/>
      <c r="AX67" s="232"/>
      <c r="AY67" s="366"/>
      <c r="AZ67" s="368"/>
      <c r="BA67" s="232"/>
      <c r="BB67" s="366"/>
      <c r="BC67" s="368"/>
      <c r="BD67" s="232"/>
      <c r="BE67" s="366"/>
      <c r="BF67" s="368"/>
      <c r="BG67" s="232"/>
      <c r="BV67" s="187" t="s">
        <v>1012</v>
      </c>
      <c r="BW67" s="372" t="s">
        <v>986</v>
      </c>
      <c r="BX67" s="372" t="s">
        <v>115</v>
      </c>
      <c r="BY67" s="125" t="s">
        <v>115</v>
      </c>
      <c r="BZ67" s="366" t="s">
        <v>246</v>
      </c>
      <c r="CA67" s="368" t="s">
        <v>405</v>
      </c>
      <c r="CB67" s="232">
        <v>-1</v>
      </c>
      <c r="CC67" s="366"/>
      <c r="CD67" s="368"/>
      <c r="CE67" s="232"/>
      <c r="CF67" s="366"/>
      <c r="CG67" s="368"/>
      <c r="CH67" s="232"/>
      <c r="CI67" s="366"/>
      <c r="CJ67" s="368"/>
      <c r="CK67" s="232"/>
      <c r="CL67" s="366"/>
      <c r="CM67" s="368"/>
      <c r="CN67" s="232"/>
      <c r="CO67" s="366"/>
      <c r="CP67" s="368"/>
      <c r="CQ67" s="232"/>
      <c r="CR67" s="366"/>
      <c r="CS67" s="368"/>
      <c r="CT67" s="232"/>
      <c r="CU67" s="366"/>
      <c r="CV67" s="368"/>
      <c r="CW67" s="232"/>
      <c r="CZ67" s="187" t="s">
        <v>1015</v>
      </c>
      <c r="DA67" s="372" t="s">
        <v>986</v>
      </c>
      <c r="DB67" s="372" t="s">
        <v>115</v>
      </c>
      <c r="DC67" s="125" t="s">
        <v>115</v>
      </c>
      <c r="DD67" s="366"/>
      <c r="DE67" s="368"/>
      <c r="DF67" s="232"/>
      <c r="DG67" s="366"/>
      <c r="DH67" s="368"/>
      <c r="DI67" s="232"/>
      <c r="DJ67" s="366"/>
      <c r="DK67" s="368"/>
      <c r="DL67" s="232"/>
      <c r="DM67" s="366"/>
      <c r="DN67" s="368"/>
      <c r="DO67" s="232"/>
      <c r="DP67" s="366"/>
      <c r="DQ67" s="368"/>
      <c r="DR67" s="232"/>
      <c r="DS67" s="366"/>
      <c r="DT67" s="368"/>
      <c r="DU67" s="232"/>
      <c r="DV67" s="366"/>
      <c r="DW67" s="368"/>
      <c r="DX67" s="232"/>
      <c r="DY67" s="366"/>
      <c r="DZ67" s="368"/>
      <c r="EA67" s="232"/>
    </row>
    <row r="68" spans="2:131" x14ac:dyDescent="0.25">
      <c r="C68" s="373"/>
      <c r="D68" s="373" t="s">
        <v>115</v>
      </c>
      <c r="E68" s="96" t="s">
        <v>990</v>
      </c>
      <c r="F68" s="65" t="s">
        <v>246</v>
      </c>
      <c r="G68" s="53" t="s">
        <v>405</v>
      </c>
      <c r="H68" s="68">
        <v>-5</v>
      </c>
      <c r="I68" s="65"/>
      <c r="J68" s="53"/>
      <c r="K68" s="68"/>
      <c r="L68" s="65"/>
      <c r="M68" s="53"/>
      <c r="N68" s="68"/>
      <c r="O68" s="65"/>
      <c r="P68" s="53"/>
      <c r="Q68" s="68"/>
      <c r="R68" s="65"/>
      <c r="S68" s="53"/>
      <c r="T68" s="68"/>
      <c r="U68" s="65"/>
      <c r="V68" s="53"/>
      <c r="W68" s="68"/>
      <c r="X68" s="65"/>
      <c r="Y68" s="53"/>
      <c r="Z68" s="68"/>
      <c r="AA68" s="65"/>
      <c r="AB68" s="53"/>
      <c r="AC68" s="68"/>
      <c r="AG68" s="373"/>
      <c r="AH68" s="373" t="s">
        <v>115</v>
      </c>
      <c r="AI68" s="96" t="s">
        <v>990</v>
      </c>
      <c r="AJ68" s="65"/>
      <c r="AK68" s="53"/>
      <c r="AL68" s="68"/>
      <c r="AM68" s="65"/>
      <c r="AN68" s="53"/>
      <c r="AO68" s="68"/>
      <c r="AP68" s="65"/>
      <c r="AQ68" s="53"/>
      <c r="AR68" s="68"/>
      <c r="AS68" s="65"/>
      <c r="AT68" s="53"/>
      <c r="AU68" s="68"/>
      <c r="AV68" s="65"/>
      <c r="AW68" s="53"/>
      <c r="AX68" s="68"/>
      <c r="AY68" s="65"/>
      <c r="AZ68" s="53"/>
      <c r="BA68" s="68"/>
      <c r="BB68" s="65"/>
      <c r="BC68" s="53"/>
      <c r="BD68" s="68"/>
      <c r="BE68" s="65"/>
      <c r="BF68" s="53"/>
      <c r="BG68" s="68"/>
      <c r="BW68" s="373"/>
      <c r="BX68" s="373" t="s">
        <v>115</v>
      </c>
      <c r="BY68" s="96" t="s">
        <v>990</v>
      </c>
      <c r="BZ68" s="65" t="s">
        <v>246</v>
      </c>
      <c r="CA68" s="53" t="s">
        <v>405</v>
      </c>
      <c r="CB68" s="68">
        <v>-5</v>
      </c>
      <c r="CC68" s="65"/>
      <c r="CD68" s="53"/>
      <c r="CE68" s="68"/>
      <c r="CF68" s="65"/>
      <c r="CG68" s="53"/>
      <c r="CH68" s="68"/>
      <c r="CI68" s="65"/>
      <c r="CJ68" s="53"/>
      <c r="CK68" s="68"/>
      <c r="CL68" s="65"/>
      <c r="CM68" s="53"/>
      <c r="CN68" s="68"/>
      <c r="CO68" s="65"/>
      <c r="CP68" s="53"/>
      <c r="CQ68" s="68"/>
      <c r="CR68" s="65"/>
      <c r="CS68" s="53"/>
      <c r="CT68" s="68"/>
      <c r="CU68" s="65"/>
      <c r="CV68" s="53"/>
      <c r="CW68" s="68"/>
      <c r="DA68" s="373"/>
      <c r="DB68" s="373" t="s">
        <v>115</v>
      </c>
      <c r="DC68" s="96" t="s">
        <v>990</v>
      </c>
      <c r="DD68" s="65"/>
      <c r="DE68" s="53"/>
      <c r="DF68" s="68"/>
      <c r="DG68" s="65"/>
      <c r="DH68" s="53"/>
      <c r="DI68" s="68"/>
      <c r="DJ68" s="65"/>
      <c r="DK68" s="53"/>
      <c r="DL68" s="68"/>
      <c r="DM68" s="65"/>
      <c r="DN68" s="53"/>
      <c r="DO68" s="68"/>
      <c r="DP68" s="65"/>
      <c r="DQ68" s="53"/>
      <c r="DR68" s="68"/>
      <c r="DS68" s="65"/>
      <c r="DT68" s="53"/>
      <c r="DU68" s="68"/>
      <c r="DV68" s="65"/>
      <c r="DW68" s="53"/>
      <c r="DX68" s="68"/>
      <c r="DY68" s="65"/>
      <c r="DZ68" s="53"/>
      <c r="EA68" s="68"/>
    </row>
    <row r="69" spans="2:131" ht="15.75" thickBot="1" x14ac:dyDescent="0.3">
      <c r="C69" s="374"/>
      <c r="D69" s="374" t="s">
        <v>115</v>
      </c>
      <c r="E69" s="97" t="s">
        <v>991</v>
      </c>
      <c r="F69" s="367" t="s">
        <v>246</v>
      </c>
      <c r="G69" s="131" t="s">
        <v>405</v>
      </c>
      <c r="H69" s="54">
        <v>-10</v>
      </c>
      <c r="I69" s="367"/>
      <c r="J69" s="131"/>
      <c r="K69" s="54"/>
      <c r="L69" s="367"/>
      <c r="M69" s="131"/>
      <c r="N69" s="54"/>
      <c r="O69" s="367"/>
      <c r="P69" s="131"/>
      <c r="Q69" s="54"/>
      <c r="R69" s="367"/>
      <c r="S69" s="131"/>
      <c r="T69" s="54"/>
      <c r="U69" s="367"/>
      <c r="V69" s="131"/>
      <c r="W69" s="54"/>
      <c r="X69" s="367"/>
      <c r="Y69" s="131"/>
      <c r="Z69" s="54"/>
      <c r="AA69" s="367"/>
      <c r="AB69" s="131"/>
      <c r="AC69" s="54"/>
      <c r="AG69" s="374"/>
      <c r="AH69" s="374" t="s">
        <v>115</v>
      </c>
      <c r="AI69" s="97" t="s">
        <v>991</v>
      </c>
      <c r="AJ69" s="367"/>
      <c r="AK69" s="131"/>
      <c r="AL69" s="54"/>
      <c r="AM69" s="367"/>
      <c r="AN69" s="131"/>
      <c r="AO69" s="54"/>
      <c r="AP69" s="367"/>
      <c r="AQ69" s="131"/>
      <c r="AR69" s="54"/>
      <c r="AS69" s="367"/>
      <c r="AT69" s="131"/>
      <c r="AU69" s="54"/>
      <c r="AV69" s="367"/>
      <c r="AW69" s="131"/>
      <c r="AX69" s="54"/>
      <c r="AY69" s="367"/>
      <c r="AZ69" s="131"/>
      <c r="BA69" s="54"/>
      <c r="BB69" s="367"/>
      <c r="BC69" s="131"/>
      <c r="BD69" s="54"/>
      <c r="BE69" s="367"/>
      <c r="BF69" s="131"/>
      <c r="BG69" s="54"/>
      <c r="BW69" s="374"/>
      <c r="BX69" s="374" t="s">
        <v>115</v>
      </c>
      <c r="BY69" s="97" t="s">
        <v>991</v>
      </c>
      <c r="BZ69" s="367" t="s">
        <v>246</v>
      </c>
      <c r="CA69" s="131" t="s">
        <v>405</v>
      </c>
      <c r="CB69" s="54">
        <v>-10</v>
      </c>
      <c r="CC69" s="367"/>
      <c r="CD69" s="131"/>
      <c r="CE69" s="54"/>
      <c r="CF69" s="367"/>
      <c r="CG69" s="131"/>
      <c r="CH69" s="54"/>
      <c r="CI69" s="367"/>
      <c r="CJ69" s="131"/>
      <c r="CK69" s="54"/>
      <c r="CL69" s="367"/>
      <c r="CM69" s="131"/>
      <c r="CN69" s="54"/>
      <c r="CO69" s="367"/>
      <c r="CP69" s="131"/>
      <c r="CQ69" s="54"/>
      <c r="CR69" s="367"/>
      <c r="CS69" s="131"/>
      <c r="CT69" s="54"/>
      <c r="CU69" s="367"/>
      <c r="CV69" s="131"/>
      <c r="CW69" s="54"/>
      <c r="DA69" s="374"/>
      <c r="DB69" s="374" t="s">
        <v>115</v>
      </c>
      <c r="DC69" s="97" t="s">
        <v>991</v>
      </c>
      <c r="DD69" s="367"/>
      <c r="DE69" s="131"/>
      <c r="DF69" s="54"/>
      <c r="DG69" s="367"/>
      <c r="DH69" s="131"/>
      <c r="DI69" s="54"/>
      <c r="DJ69" s="367"/>
      <c r="DK69" s="131"/>
      <c r="DL69" s="54"/>
      <c r="DM69" s="367"/>
      <c r="DN69" s="131"/>
      <c r="DO69" s="54"/>
      <c r="DP69" s="367"/>
      <c r="DQ69" s="131"/>
      <c r="DR69" s="54"/>
      <c r="DS69" s="367"/>
      <c r="DT69" s="131"/>
      <c r="DU69" s="54"/>
      <c r="DV69" s="367"/>
      <c r="DW69" s="131"/>
      <c r="DX69" s="54"/>
      <c r="DY69" s="367"/>
      <c r="DZ69" s="131"/>
      <c r="EA69" s="54"/>
    </row>
    <row r="70" spans="2:131" x14ac:dyDescent="0.25">
      <c r="C70" s="372" t="s">
        <v>987</v>
      </c>
      <c r="D70" s="372" t="s">
        <v>115</v>
      </c>
      <c r="E70" s="125" t="s">
        <v>115</v>
      </c>
      <c r="F70" s="366" t="s">
        <v>246</v>
      </c>
      <c r="G70" s="368" t="s">
        <v>405</v>
      </c>
      <c r="H70" s="232">
        <v>1</v>
      </c>
      <c r="I70" s="366"/>
      <c r="J70" s="368"/>
      <c r="K70" s="232"/>
      <c r="L70" s="366"/>
      <c r="M70" s="368"/>
      <c r="N70" s="232"/>
      <c r="O70" s="366"/>
      <c r="P70" s="368"/>
      <c r="Q70" s="232"/>
      <c r="R70" s="366"/>
      <c r="S70" s="368"/>
      <c r="T70" s="232"/>
      <c r="U70" s="366"/>
      <c r="V70" s="368"/>
      <c r="W70" s="232"/>
      <c r="X70" s="366"/>
      <c r="Y70" s="368"/>
      <c r="Z70" s="232"/>
      <c r="AA70" s="366"/>
      <c r="AB70" s="368"/>
      <c r="AC70" s="232"/>
      <c r="AG70" s="372" t="s">
        <v>987</v>
      </c>
      <c r="AH70" s="372" t="s">
        <v>115</v>
      </c>
      <c r="AI70" s="125" t="s">
        <v>115</v>
      </c>
      <c r="AJ70" s="366"/>
      <c r="AK70" s="368"/>
      <c r="AL70" s="232"/>
      <c r="AM70" s="366"/>
      <c r="AN70" s="368"/>
      <c r="AO70" s="232"/>
      <c r="AP70" s="366"/>
      <c r="AQ70" s="368"/>
      <c r="AR70" s="232"/>
      <c r="AS70" s="366"/>
      <c r="AT70" s="368"/>
      <c r="AU70" s="232"/>
      <c r="AV70" s="366"/>
      <c r="AW70" s="368"/>
      <c r="AX70" s="232"/>
      <c r="AY70" s="366"/>
      <c r="AZ70" s="368"/>
      <c r="BA70" s="232"/>
      <c r="BB70" s="366"/>
      <c r="BC70" s="368"/>
      <c r="BD70" s="232"/>
      <c r="BE70" s="366"/>
      <c r="BF70" s="368"/>
      <c r="BG70" s="232"/>
      <c r="BW70" s="372" t="s">
        <v>987</v>
      </c>
      <c r="BX70" s="372" t="s">
        <v>115</v>
      </c>
      <c r="BY70" s="125" t="s">
        <v>115</v>
      </c>
      <c r="BZ70" s="366" t="s">
        <v>246</v>
      </c>
      <c r="CA70" s="368" t="s">
        <v>405</v>
      </c>
      <c r="CB70" s="232">
        <v>1</v>
      </c>
      <c r="CC70" s="366"/>
      <c r="CD70" s="368"/>
      <c r="CE70" s="232"/>
      <c r="CF70" s="366"/>
      <c r="CG70" s="368"/>
      <c r="CH70" s="232"/>
      <c r="CI70" s="366"/>
      <c r="CJ70" s="368"/>
      <c r="CK70" s="232"/>
      <c r="CL70" s="366"/>
      <c r="CM70" s="368"/>
      <c r="CN70" s="232"/>
      <c r="CO70" s="366"/>
      <c r="CP70" s="368"/>
      <c r="CQ70" s="232"/>
      <c r="CR70" s="366"/>
      <c r="CS70" s="368"/>
      <c r="CT70" s="232"/>
      <c r="CU70" s="366"/>
      <c r="CV70" s="368"/>
      <c r="CW70" s="232"/>
      <c r="DA70" s="372" t="s">
        <v>987</v>
      </c>
      <c r="DB70" s="372" t="s">
        <v>115</v>
      </c>
      <c r="DC70" s="125" t="s">
        <v>115</v>
      </c>
      <c r="DD70" s="366"/>
      <c r="DE70" s="368"/>
      <c r="DF70" s="232"/>
      <c r="DG70" s="366"/>
      <c r="DH70" s="368"/>
      <c r="DI70" s="232"/>
      <c r="DJ70" s="366"/>
      <c r="DK70" s="368"/>
      <c r="DL70" s="232"/>
      <c r="DM70" s="366"/>
      <c r="DN70" s="368"/>
      <c r="DO70" s="232"/>
      <c r="DP70" s="366"/>
      <c r="DQ70" s="368"/>
      <c r="DR70" s="232"/>
      <c r="DS70" s="366"/>
      <c r="DT70" s="368"/>
      <c r="DU70" s="232"/>
      <c r="DV70" s="366"/>
      <c r="DW70" s="368"/>
      <c r="DX70" s="232"/>
      <c r="DY70" s="366"/>
      <c r="DZ70" s="368"/>
      <c r="EA70" s="232"/>
    </row>
    <row r="71" spans="2:131" x14ac:dyDescent="0.25">
      <c r="C71" s="373"/>
      <c r="D71" s="373" t="s">
        <v>115</v>
      </c>
      <c r="E71" s="96" t="s">
        <v>990</v>
      </c>
      <c r="F71" s="65" t="s">
        <v>246</v>
      </c>
      <c r="G71" s="53" t="s">
        <v>405</v>
      </c>
      <c r="H71" s="68">
        <v>5</v>
      </c>
      <c r="I71" s="65"/>
      <c r="J71" s="53"/>
      <c r="K71" s="68"/>
      <c r="L71" s="65"/>
      <c r="M71" s="53"/>
      <c r="N71" s="68"/>
      <c r="O71" s="65"/>
      <c r="P71" s="53"/>
      <c r="Q71" s="68"/>
      <c r="R71" s="65"/>
      <c r="S71" s="53"/>
      <c r="T71" s="68"/>
      <c r="U71" s="65"/>
      <c r="V71" s="53"/>
      <c r="W71" s="68"/>
      <c r="X71" s="65"/>
      <c r="Y71" s="53"/>
      <c r="Z71" s="68"/>
      <c r="AA71" s="65"/>
      <c r="AB71" s="53"/>
      <c r="AC71" s="68"/>
      <c r="AG71" s="373"/>
      <c r="AH71" s="373" t="s">
        <v>115</v>
      </c>
      <c r="AI71" s="96" t="s">
        <v>990</v>
      </c>
      <c r="AJ71" s="65"/>
      <c r="AK71" s="53"/>
      <c r="AL71" s="68"/>
      <c r="AM71" s="65"/>
      <c r="AN71" s="53"/>
      <c r="AO71" s="68"/>
      <c r="AP71" s="65"/>
      <c r="AQ71" s="53"/>
      <c r="AR71" s="68"/>
      <c r="AS71" s="65"/>
      <c r="AT71" s="53"/>
      <c r="AU71" s="68"/>
      <c r="AV71" s="65"/>
      <c r="AW71" s="53"/>
      <c r="AX71" s="68"/>
      <c r="AY71" s="65"/>
      <c r="AZ71" s="53"/>
      <c r="BA71" s="68"/>
      <c r="BB71" s="65"/>
      <c r="BC71" s="53"/>
      <c r="BD71" s="68"/>
      <c r="BE71" s="65"/>
      <c r="BF71" s="53"/>
      <c r="BG71" s="68"/>
      <c r="BW71" s="373"/>
      <c r="BX71" s="373" t="s">
        <v>115</v>
      </c>
      <c r="BY71" s="96" t="s">
        <v>990</v>
      </c>
      <c r="BZ71" s="65" t="s">
        <v>246</v>
      </c>
      <c r="CA71" s="53" t="s">
        <v>405</v>
      </c>
      <c r="CB71" s="68">
        <v>5</v>
      </c>
      <c r="CC71" s="65"/>
      <c r="CD71" s="53"/>
      <c r="CE71" s="68"/>
      <c r="CF71" s="65"/>
      <c r="CG71" s="53"/>
      <c r="CH71" s="68"/>
      <c r="CI71" s="65"/>
      <c r="CJ71" s="53"/>
      <c r="CK71" s="68"/>
      <c r="CL71" s="65"/>
      <c r="CM71" s="53"/>
      <c r="CN71" s="68"/>
      <c r="CO71" s="65"/>
      <c r="CP71" s="53"/>
      <c r="CQ71" s="68"/>
      <c r="CR71" s="65"/>
      <c r="CS71" s="53"/>
      <c r="CT71" s="68"/>
      <c r="CU71" s="65"/>
      <c r="CV71" s="53"/>
      <c r="CW71" s="68"/>
      <c r="DA71" s="373"/>
      <c r="DB71" s="373" t="s">
        <v>115</v>
      </c>
      <c r="DC71" s="96" t="s">
        <v>990</v>
      </c>
      <c r="DD71" s="65"/>
      <c r="DE71" s="53"/>
      <c r="DF71" s="68"/>
      <c r="DG71" s="65"/>
      <c r="DH71" s="53"/>
      <c r="DI71" s="68"/>
      <c r="DJ71" s="65"/>
      <c r="DK71" s="53"/>
      <c r="DL71" s="68"/>
      <c r="DM71" s="65"/>
      <c r="DN71" s="53"/>
      <c r="DO71" s="68"/>
      <c r="DP71" s="65"/>
      <c r="DQ71" s="53"/>
      <c r="DR71" s="68"/>
      <c r="DS71" s="65"/>
      <c r="DT71" s="53"/>
      <c r="DU71" s="68"/>
      <c r="DV71" s="65"/>
      <c r="DW71" s="53"/>
      <c r="DX71" s="68"/>
      <c r="DY71" s="65"/>
      <c r="DZ71" s="53"/>
      <c r="EA71" s="68"/>
    </row>
    <row r="72" spans="2:131" ht="15.75" thickBot="1" x14ac:dyDescent="0.3">
      <c r="C72" s="374"/>
      <c r="D72" s="374" t="s">
        <v>115</v>
      </c>
      <c r="E72" s="97" t="s">
        <v>991</v>
      </c>
      <c r="F72" s="367" t="s">
        <v>246</v>
      </c>
      <c r="G72" s="131" t="s">
        <v>405</v>
      </c>
      <c r="H72" s="54">
        <v>10</v>
      </c>
      <c r="I72" s="367"/>
      <c r="J72" s="131"/>
      <c r="K72" s="54"/>
      <c r="L72" s="367"/>
      <c r="M72" s="131"/>
      <c r="N72" s="54"/>
      <c r="O72" s="367"/>
      <c r="P72" s="131"/>
      <c r="Q72" s="54"/>
      <c r="R72" s="367"/>
      <c r="S72" s="131"/>
      <c r="T72" s="54"/>
      <c r="U72" s="367"/>
      <c r="V72" s="131"/>
      <c r="W72" s="54"/>
      <c r="X72" s="367"/>
      <c r="Y72" s="131"/>
      <c r="Z72" s="54"/>
      <c r="AA72" s="367"/>
      <c r="AB72" s="131"/>
      <c r="AC72" s="54"/>
      <c r="AG72" s="374"/>
      <c r="AH72" s="374" t="s">
        <v>115</v>
      </c>
      <c r="AI72" s="97" t="s">
        <v>991</v>
      </c>
      <c r="AJ72" s="367"/>
      <c r="AK72" s="131"/>
      <c r="AL72" s="54"/>
      <c r="AM72" s="367"/>
      <c r="AN72" s="131"/>
      <c r="AO72" s="54"/>
      <c r="AP72" s="367"/>
      <c r="AQ72" s="131"/>
      <c r="AR72" s="54"/>
      <c r="AS72" s="367"/>
      <c r="AT72" s="131"/>
      <c r="AU72" s="54"/>
      <c r="AV72" s="367"/>
      <c r="AW72" s="131"/>
      <c r="AX72" s="54"/>
      <c r="AY72" s="367"/>
      <c r="AZ72" s="131"/>
      <c r="BA72" s="54"/>
      <c r="BB72" s="367"/>
      <c r="BC72" s="131"/>
      <c r="BD72" s="54"/>
      <c r="BE72" s="367"/>
      <c r="BF72" s="131"/>
      <c r="BG72" s="54"/>
      <c r="BW72" s="374"/>
      <c r="BX72" s="374" t="s">
        <v>115</v>
      </c>
      <c r="BY72" s="97" t="s">
        <v>991</v>
      </c>
      <c r="BZ72" s="367" t="s">
        <v>246</v>
      </c>
      <c r="CA72" s="131" t="s">
        <v>405</v>
      </c>
      <c r="CB72" s="54">
        <v>10</v>
      </c>
      <c r="CC72" s="367"/>
      <c r="CD72" s="131"/>
      <c r="CE72" s="54"/>
      <c r="CF72" s="367"/>
      <c r="CG72" s="131"/>
      <c r="CH72" s="54"/>
      <c r="CI72" s="367"/>
      <c r="CJ72" s="131"/>
      <c r="CK72" s="54"/>
      <c r="CL72" s="367"/>
      <c r="CM72" s="131"/>
      <c r="CN72" s="54"/>
      <c r="CO72" s="367"/>
      <c r="CP72" s="131"/>
      <c r="CQ72" s="54"/>
      <c r="CR72" s="367"/>
      <c r="CS72" s="131"/>
      <c r="CT72" s="54"/>
      <c r="CU72" s="367"/>
      <c r="CV72" s="131"/>
      <c r="CW72" s="54"/>
      <c r="DA72" s="374"/>
      <c r="DB72" s="374" t="s">
        <v>115</v>
      </c>
      <c r="DC72" s="97" t="s">
        <v>991</v>
      </c>
      <c r="DD72" s="367"/>
      <c r="DE72" s="131"/>
      <c r="DF72" s="54"/>
      <c r="DG72" s="367"/>
      <c r="DH72" s="131"/>
      <c r="DI72" s="54"/>
      <c r="DJ72" s="367"/>
      <c r="DK72" s="131"/>
      <c r="DL72" s="54"/>
      <c r="DM72" s="367"/>
      <c r="DN72" s="131"/>
      <c r="DO72" s="54"/>
      <c r="DP72" s="367"/>
      <c r="DQ72" s="131"/>
      <c r="DR72" s="54"/>
      <c r="DS72" s="367"/>
      <c r="DT72" s="131"/>
      <c r="DU72" s="54"/>
      <c r="DV72" s="367"/>
      <c r="DW72" s="131"/>
      <c r="DX72" s="54"/>
      <c r="DY72" s="367"/>
      <c r="DZ72" s="131"/>
      <c r="EA72" s="54"/>
    </row>
    <row r="73" spans="2:131" x14ac:dyDescent="0.25">
      <c r="C73" s="372" t="s">
        <v>988</v>
      </c>
      <c r="D73" s="372" t="s">
        <v>115</v>
      </c>
      <c r="E73" s="125" t="s">
        <v>115</v>
      </c>
      <c r="F73" s="366"/>
      <c r="G73" s="368"/>
      <c r="H73" s="232"/>
      <c r="I73" s="366"/>
      <c r="J73" s="368"/>
      <c r="K73" s="232"/>
      <c r="L73" s="366"/>
      <c r="M73" s="368"/>
      <c r="N73" s="232"/>
      <c r="O73" s="366"/>
      <c r="P73" s="368"/>
      <c r="Q73" s="232"/>
      <c r="R73" s="366"/>
      <c r="S73" s="368"/>
      <c r="T73" s="232"/>
      <c r="U73" s="366"/>
      <c r="V73" s="368"/>
      <c r="W73" s="232"/>
      <c r="X73" s="366"/>
      <c r="Y73" s="368"/>
      <c r="Z73" s="232"/>
      <c r="AA73" s="366"/>
      <c r="AB73" s="368"/>
      <c r="AC73" s="232"/>
      <c r="AG73" s="372" t="s">
        <v>988</v>
      </c>
      <c r="AH73" s="372" t="s">
        <v>115</v>
      </c>
      <c r="AI73" s="125" t="s">
        <v>115</v>
      </c>
      <c r="AJ73" s="366"/>
      <c r="AK73" s="368"/>
      <c r="AL73" s="232"/>
      <c r="AM73" s="366"/>
      <c r="AN73" s="368"/>
      <c r="AO73" s="232"/>
      <c r="AP73" s="366"/>
      <c r="AQ73" s="368"/>
      <c r="AR73" s="232"/>
      <c r="AS73" s="366"/>
      <c r="AT73" s="368"/>
      <c r="AU73" s="232"/>
      <c r="AV73" s="366"/>
      <c r="AW73" s="368"/>
      <c r="AX73" s="232"/>
      <c r="AY73" s="366"/>
      <c r="AZ73" s="368"/>
      <c r="BA73" s="232"/>
      <c r="BB73" s="366"/>
      <c r="BC73" s="368"/>
      <c r="BD73" s="232"/>
      <c r="BE73" s="366"/>
      <c r="BF73" s="368"/>
      <c r="BG73" s="232"/>
      <c r="BW73" s="372" t="s">
        <v>988</v>
      </c>
      <c r="BX73" s="372" t="s">
        <v>115</v>
      </c>
      <c r="BY73" s="125" t="s">
        <v>115</v>
      </c>
      <c r="BZ73" s="366"/>
      <c r="CA73" s="368"/>
      <c r="CB73" s="232"/>
      <c r="CC73" s="366"/>
      <c r="CD73" s="368"/>
      <c r="CE73" s="232"/>
      <c r="CF73" s="366"/>
      <c r="CG73" s="368"/>
      <c r="CH73" s="232"/>
      <c r="CI73" s="366"/>
      <c r="CJ73" s="368"/>
      <c r="CK73" s="232"/>
      <c r="CL73" s="366"/>
      <c r="CM73" s="368"/>
      <c r="CN73" s="232"/>
      <c r="CO73" s="366"/>
      <c r="CP73" s="368"/>
      <c r="CQ73" s="232"/>
      <c r="CR73" s="366"/>
      <c r="CS73" s="368"/>
      <c r="CT73" s="232"/>
      <c r="CU73" s="366"/>
      <c r="CV73" s="368"/>
      <c r="CW73" s="232"/>
      <c r="DA73" s="372" t="s">
        <v>988</v>
      </c>
      <c r="DB73" s="372" t="s">
        <v>115</v>
      </c>
      <c r="DC73" s="125" t="s">
        <v>115</v>
      </c>
      <c r="DD73" s="366"/>
      <c r="DE73" s="368"/>
      <c r="DF73" s="232"/>
      <c r="DG73" s="366"/>
      <c r="DH73" s="368"/>
      <c r="DI73" s="232"/>
      <c r="DJ73" s="366"/>
      <c r="DK73" s="368"/>
      <c r="DL73" s="232"/>
      <c r="DM73" s="366"/>
      <c r="DN73" s="368"/>
      <c r="DO73" s="232"/>
      <c r="DP73" s="366"/>
      <c r="DQ73" s="368"/>
      <c r="DR73" s="232"/>
      <c r="DS73" s="366"/>
      <c r="DT73" s="368"/>
      <c r="DU73" s="232"/>
      <c r="DV73" s="366"/>
      <c r="DW73" s="368"/>
      <c r="DX73" s="232"/>
      <c r="DY73" s="366"/>
      <c r="DZ73" s="368"/>
      <c r="EA73" s="232"/>
    </row>
    <row r="74" spans="2:131" x14ac:dyDescent="0.25">
      <c r="C74" s="373"/>
      <c r="D74" s="373" t="s">
        <v>115</v>
      </c>
      <c r="E74" s="96" t="s">
        <v>990</v>
      </c>
      <c r="F74" s="65"/>
      <c r="G74" s="53"/>
      <c r="H74" s="68"/>
      <c r="I74" s="65"/>
      <c r="J74" s="53"/>
      <c r="K74" s="68"/>
      <c r="L74" s="65"/>
      <c r="M74" s="53"/>
      <c r="N74" s="68"/>
      <c r="O74" s="65"/>
      <c r="P74" s="53"/>
      <c r="Q74" s="68"/>
      <c r="R74" s="65"/>
      <c r="S74" s="53"/>
      <c r="T74" s="68"/>
      <c r="U74" s="65"/>
      <c r="V74" s="53"/>
      <c r="W74" s="68"/>
      <c r="X74" s="65"/>
      <c r="Y74" s="53"/>
      <c r="Z74" s="68"/>
      <c r="AA74" s="65"/>
      <c r="AB74" s="53"/>
      <c r="AC74" s="68"/>
      <c r="AG74" s="373"/>
      <c r="AH74" s="373" t="s">
        <v>115</v>
      </c>
      <c r="AI74" s="96" t="s">
        <v>990</v>
      </c>
      <c r="AJ74" s="65"/>
      <c r="AK74" s="53"/>
      <c r="AL74" s="68"/>
      <c r="AM74" s="65"/>
      <c r="AN74" s="53"/>
      <c r="AO74" s="68"/>
      <c r="AP74" s="65"/>
      <c r="AQ74" s="53"/>
      <c r="AR74" s="68"/>
      <c r="AS74" s="65"/>
      <c r="AT74" s="53"/>
      <c r="AU74" s="68"/>
      <c r="AV74" s="65"/>
      <c r="AW74" s="53"/>
      <c r="AX74" s="68"/>
      <c r="AY74" s="65"/>
      <c r="AZ74" s="53"/>
      <c r="BA74" s="68"/>
      <c r="BB74" s="65"/>
      <c r="BC74" s="53"/>
      <c r="BD74" s="68"/>
      <c r="BE74" s="65"/>
      <c r="BF74" s="53"/>
      <c r="BG74" s="68"/>
      <c r="BW74" s="373"/>
      <c r="BX74" s="373" t="s">
        <v>115</v>
      </c>
      <c r="BY74" s="96" t="s">
        <v>990</v>
      </c>
      <c r="BZ74" s="65"/>
      <c r="CA74" s="53"/>
      <c r="CB74" s="68"/>
      <c r="CC74" s="65"/>
      <c r="CD74" s="53"/>
      <c r="CE74" s="68"/>
      <c r="CF74" s="65"/>
      <c r="CG74" s="53"/>
      <c r="CH74" s="68"/>
      <c r="CI74" s="65"/>
      <c r="CJ74" s="53"/>
      <c r="CK74" s="68"/>
      <c r="CL74" s="65"/>
      <c r="CM74" s="53"/>
      <c r="CN74" s="68"/>
      <c r="CO74" s="65"/>
      <c r="CP74" s="53"/>
      <c r="CQ74" s="68"/>
      <c r="CR74" s="65"/>
      <c r="CS74" s="53"/>
      <c r="CT74" s="68"/>
      <c r="CU74" s="65"/>
      <c r="CV74" s="53"/>
      <c r="CW74" s="68"/>
      <c r="DA74" s="373"/>
      <c r="DB74" s="373" t="s">
        <v>115</v>
      </c>
      <c r="DC74" s="96" t="s">
        <v>990</v>
      </c>
      <c r="DD74" s="65"/>
      <c r="DE74" s="53"/>
      <c r="DF74" s="68"/>
      <c r="DG74" s="65"/>
      <c r="DH74" s="53"/>
      <c r="DI74" s="68"/>
      <c r="DJ74" s="65"/>
      <c r="DK74" s="53"/>
      <c r="DL74" s="68"/>
      <c r="DM74" s="65"/>
      <c r="DN74" s="53"/>
      <c r="DO74" s="68"/>
      <c r="DP74" s="65"/>
      <c r="DQ74" s="53"/>
      <c r="DR74" s="68"/>
      <c r="DS74" s="65"/>
      <c r="DT74" s="53"/>
      <c r="DU74" s="68"/>
      <c r="DV74" s="65"/>
      <c r="DW74" s="53"/>
      <c r="DX74" s="68"/>
      <c r="DY74" s="65"/>
      <c r="DZ74" s="53"/>
      <c r="EA74" s="68"/>
    </row>
    <row r="75" spans="2:131" ht="15.75" thickBot="1" x14ac:dyDescent="0.3">
      <c r="C75" s="374"/>
      <c r="D75" s="374" t="s">
        <v>115</v>
      </c>
      <c r="E75" s="97" t="s">
        <v>991</v>
      </c>
      <c r="F75" s="367"/>
      <c r="G75" s="131"/>
      <c r="H75" s="54"/>
      <c r="I75" s="367"/>
      <c r="J75" s="131"/>
      <c r="K75" s="54"/>
      <c r="L75" s="367"/>
      <c r="M75" s="131"/>
      <c r="N75" s="54"/>
      <c r="O75" s="367"/>
      <c r="P75" s="131"/>
      <c r="Q75" s="54"/>
      <c r="R75" s="367"/>
      <c r="S75" s="131"/>
      <c r="T75" s="54"/>
      <c r="U75" s="367"/>
      <c r="V75" s="131"/>
      <c r="W75" s="54"/>
      <c r="X75" s="367"/>
      <c r="Y75" s="131"/>
      <c r="Z75" s="54"/>
      <c r="AA75" s="367"/>
      <c r="AB75" s="131"/>
      <c r="AC75" s="54"/>
      <c r="AG75" s="374"/>
      <c r="AH75" s="374" t="s">
        <v>115</v>
      </c>
      <c r="AI75" s="97" t="s">
        <v>991</v>
      </c>
      <c r="AJ75" s="367"/>
      <c r="AK75" s="131"/>
      <c r="AL75" s="54"/>
      <c r="AM75" s="367"/>
      <c r="AN75" s="131"/>
      <c r="AO75" s="54"/>
      <c r="AP75" s="367"/>
      <c r="AQ75" s="131"/>
      <c r="AR75" s="54"/>
      <c r="AS75" s="367"/>
      <c r="AT75" s="131"/>
      <c r="AU75" s="54"/>
      <c r="AV75" s="367"/>
      <c r="AW75" s="131"/>
      <c r="AX75" s="54"/>
      <c r="AY75" s="367"/>
      <c r="AZ75" s="131"/>
      <c r="BA75" s="54"/>
      <c r="BB75" s="367"/>
      <c r="BC75" s="131"/>
      <c r="BD75" s="54"/>
      <c r="BE75" s="367"/>
      <c r="BF75" s="131"/>
      <c r="BG75" s="54"/>
      <c r="BW75" s="374"/>
      <c r="BX75" s="374" t="s">
        <v>115</v>
      </c>
      <c r="BY75" s="97" t="s">
        <v>991</v>
      </c>
      <c r="BZ75" s="367"/>
      <c r="CA75" s="131"/>
      <c r="CB75" s="54"/>
      <c r="CC75" s="367"/>
      <c r="CD75" s="131"/>
      <c r="CE75" s="54"/>
      <c r="CF75" s="367"/>
      <c r="CG75" s="131"/>
      <c r="CH75" s="54"/>
      <c r="CI75" s="367"/>
      <c r="CJ75" s="131"/>
      <c r="CK75" s="54"/>
      <c r="CL75" s="367"/>
      <c r="CM75" s="131"/>
      <c r="CN75" s="54"/>
      <c r="CO75" s="367"/>
      <c r="CP75" s="131"/>
      <c r="CQ75" s="54"/>
      <c r="CR75" s="367"/>
      <c r="CS75" s="131"/>
      <c r="CT75" s="54"/>
      <c r="CU75" s="367"/>
      <c r="CV75" s="131"/>
      <c r="CW75" s="54"/>
      <c r="DA75" s="374"/>
      <c r="DB75" s="374" t="s">
        <v>115</v>
      </c>
      <c r="DC75" s="97" t="s">
        <v>991</v>
      </c>
      <c r="DD75" s="367"/>
      <c r="DE75" s="131"/>
      <c r="DF75" s="54"/>
      <c r="DG75" s="367"/>
      <c r="DH75" s="131"/>
      <c r="DI75" s="54"/>
      <c r="DJ75" s="367"/>
      <c r="DK75" s="131"/>
      <c r="DL75" s="54"/>
      <c r="DM75" s="367"/>
      <c r="DN75" s="131"/>
      <c r="DO75" s="54"/>
      <c r="DP75" s="367"/>
      <c r="DQ75" s="131"/>
      <c r="DR75" s="54"/>
      <c r="DS75" s="367"/>
      <c r="DT75" s="131"/>
      <c r="DU75" s="54"/>
      <c r="DV75" s="367"/>
      <c r="DW75" s="131"/>
      <c r="DX75" s="54"/>
      <c r="DY75" s="367"/>
      <c r="DZ75" s="131"/>
      <c r="EA75" s="54"/>
    </row>
    <row r="76" spans="2:131" x14ac:dyDescent="0.25">
      <c r="C76" s="372" t="s">
        <v>3050</v>
      </c>
      <c r="D76" s="372" t="s">
        <v>115</v>
      </c>
      <c r="E76" s="125" t="s">
        <v>115</v>
      </c>
      <c r="F76" s="366"/>
      <c r="G76" s="368"/>
      <c r="H76" s="232"/>
      <c r="I76" s="366"/>
      <c r="J76" s="368"/>
      <c r="K76" s="232"/>
      <c r="L76" s="366"/>
      <c r="M76" s="368"/>
      <c r="N76" s="232"/>
      <c r="O76" s="366"/>
      <c r="P76" s="368"/>
      <c r="Q76" s="232"/>
      <c r="R76" s="366"/>
      <c r="S76" s="368"/>
      <c r="T76" s="232"/>
      <c r="U76" s="366"/>
      <c r="V76" s="368"/>
      <c r="W76" s="232"/>
      <c r="X76" s="366"/>
      <c r="Y76" s="368"/>
      <c r="Z76" s="232"/>
      <c r="AA76" s="366"/>
      <c r="AB76" s="368"/>
      <c r="AC76" s="232"/>
      <c r="AG76" s="372" t="s">
        <v>3050</v>
      </c>
      <c r="AH76" s="372" t="s">
        <v>115</v>
      </c>
      <c r="AI76" s="125" t="s">
        <v>115</v>
      </c>
      <c r="AJ76" s="366"/>
      <c r="AK76" s="368"/>
      <c r="AL76" s="232"/>
      <c r="AM76" s="366"/>
      <c r="AN76" s="368"/>
      <c r="AO76" s="232"/>
      <c r="AP76" s="366"/>
      <c r="AQ76" s="368"/>
      <c r="AR76" s="232"/>
      <c r="AS76" s="366"/>
      <c r="AT76" s="368"/>
      <c r="AU76" s="232"/>
      <c r="AV76" s="366"/>
      <c r="AW76" s="368"/>
      <c r="AX76" s="232"/>
      <c r="AY76" s="366"/>
      <c r="AZ76" s="368"/>
      <c r="BA76" s="232"/>
      <c r="BB76" s="366"/>
      <c r="BC76" s="368"/>
      <c r="BD76" s="232"/>
      <c r="BE76" s="366"/>
      <c r="BF76" s="368"/>
      <c r="BG76" s="232"/>
      <c r="BW76" s="372" t="s">
        <v>3050</v>
      </c>
      <c r="BX76" s="372" t="s">
        <v>115</v>
      </c>
      <c r="BY76" s="125" t="s">
        <v>115</v>
      </c>
      <c r="BZ76" s="366"/>
      <c r="CA76" s="368"/>
      <c r="CB76" s="232"/>
      <c r="CC76" s="366"/>
      <c r="CD76" s="368"/>
      <c r="CE76" s="232"/>
      <c r="CF76" s="366"/>
      <c r="CG76" s="368"/>
      <c r="CH76" s="232"/>
      <c r="CI76" s="366"/>
      <c r="CJ76" s="368"/>
      <c r="CK76" s="232"/>
      <c r="CL76" s="366"/>
      <c r="CM76" s="368"/>
      <c r="CN76" s="232"/>
      <c r="CO76" s="366"/>
      <c r="CP76" s="368"/>
      <c r="CQ76" s="232"/>
      <c r="CR76" s="366"/>
      <c r="CS76" s="368"/>
      <c r="CT76" s="232"/>
      <c r="CU76" s="366"/>
      <c r="CV76" s="368"/>
      <c r="CW76" s="232"/>
      <c r="DA76" s="372" t="s">
        <v>3050</v>
      </c>
      <c r="DB76" s="372" t="s">
        <v>115</v>
      </c>
      <c r="DC76" s="125" t="s">
        <v>115</v>
      </c>
      <c r="DD76" s="366"/>
      <c r="DE76" s="368"/>
      <c r="DF76" s="232"/>
      <c r="DG76" s="366"/>
      <c r="DH76" s="368"/>
      <c r="DI76" s="232"/>
      <c r="DJ76" s="366"/>
      <c r="DK76" s="368"/>
      <c r="DL76" s="232"/>
      <c r="DM76" s="366"/>
      <c r="DN76" s="368"/>
      <c r="DO76" s="232"/>
      <c r="DP76" s="366"/>
      <c r="DQ76" s="368"/>
      <c r="DR76" s="232"/>
      <c r="DS76" s="366"/>
      <c r="DT76" s="368"/>
      <c r="DU76" s="232"/>
      <c r="DV76" s="366"/>
      <c r="DW76" s="368"/>
      <c r="DX76" s="232"/>
      <c r="DY76" s="366"/>
      <c r="DZ76" s="368"/>
      <c r="EA76" s="232"/>
    </row>
    <row r="77" spans="2:131" x14ac:dyDescent="0.25">
      <c r="C77" s="373"/>
      <c r="D77" s="373" t="s">
        <v>115</v>
      </c>
      <c r="E77" s="96" t="s">
        <v>990</v>
      </c>
      <c r="F77" s="129"/>
      <c r="G77" s="52"/>
      <c r="H77" s="66"/>
      <c r="I77" s="129"/>
      <c r="J77" s="52"/>
      <c r="K77" s="66"/>
      <c r="L77" s="129"/>
      <c r="M77" s="52"/>
      <c r="N77" s="66"/>
      <c r="O77" s="129"/>
      <c r="P77" s="52"/>
      <c r="Q77" s="66"/>
      <c r="R77" s="129"/>
      <c r="S77" s="52"/>
      <c r="T77" s="66"/>
      <c r="U77" s="129"/>
      <c r="V77" s="52"/>
      <c r="W77" s="66"/>
      <c r="X77" s="129"/>
      <c r="Y77" s="52"/>
      <c r="Z77" s="66"/>
      <c r="AA77" s="129"/>
      <c r="AB77" s="52"/>
      <c r="AC77" s="66"/>
      <c r="AG77" s="373"/>
      <c r="AH77" s="373" t="s">
        <v>115</v>
      </c>
      <c r="AI77" s="96" t="s">
        <v>990</v>
      </c>
      <c r="AJ77" s="129"/>
      <c r="AK77" s="52"/>
      <c r="AL77" s="66"/>
      <c r="AM77" s="129"/>
      <c r="AN77" s="52"/>
      <c r="AO77" s="66"/>
      <c r="AP77" s="129"/>
      <c r="AQ77" s="52"/>
      <c r="AR77" s="66"/>
      <c r="AS77" s="129"/>
      <c r="AT77" s="52"/>
      <c r="AU77" s="66"/>
      <c r="AV77" s="129"/>
      <c r="AW77" s="52"/>
      <c r="AX77" s="66"/>
      <c r="AY77" s="129"/>
      <c r="AZ77" s="52"/>
      <c r="BA77" s="66"/>
      <c r="BB77" s="129"/>
      <c r="BC77" s="52"/>
      <c r="BD77" s="66"/>
      <c r="BE77" s="129"/>
      <c r="BF77" s="52"/>
      <c r="BG77" s="66"/>
      <c r="BW77" s="373"/>
      <c r="BX77" s="373" t="s">
        <v>115</v>
      </c>
      <c r="BY77" s="96" t="s">
        <v>990</v>
      </c>
      <c r="BZ77" s="129"/>
      <c r="CA77" s="52"/>
      <c r="CB77" s="66"/>
      <c r="CC77" s="129"/>
      <c r="CD77" s="52"/>
      <c r="CE77" s="66"/>
      <c r="CF77" s="129"/>
      <c r="CG77" s="52"/>
      <c r="CH77" s="66"/>
      <c r="CI77" s="129"/>
      <c r="CJ77" s="52"/>
      <c r="CK77" s="66"/>
      <c r="CL77" s="129"/>
      <c r="CM77" s="52"/>
      <c r="CN77" s="66"/>
      <c r="CO77" s="129"/>
      <c r="CP77" s="52"/>
      <c r="CQ77" s="66"/>
      <c r="CR77" s="129"/>
      <c r="CS77" s="52"/>
      <c r="CT77" s="66"/>
      <c r="CU77" s="129"/>
      <c r="CV77" s="52"/>
      <c r="CW77" s="66"/>
      <c r="DA77" s="373"/>
      <c r="DB77" s="373" t="s">
        <v>115</v>
      </c>
      <c r="DC77" s="96" t="s">
        <v>990</v>
      </c>
      <c r="DD77" s="129"/>
      <c r="DE77" s="52"/>
      <c r="DF77" s="66"/>
      <c r="DG77" s="129"/>
      <c r="DH77" s="52"/>
      <c r="DI77" s="66"/>
      <c r="DJ77" s="129"/>
      <c r="DK77" s="52"/>
      <c r="DL77" s="66"/>
      <c r="DM77" s="129"/>
      <c r="DN77" s="52"/>
      <c r="DO77" s="66"/>
      <c r="DP77" s="129"/>
      <c r="DQ77" s="52"/>
      <c r="DR77" s="66"/>
      <c r="DS77" s="129"/>
      <c r="DT77" s="52"/>
      <c r="DU77" s="66"/>
      <c r="DV77" s="129"/>
      <c r="DW77" s="52"/>
      <c r="DX77" s="66"/>
      <c r="DY77" s="129"/>
      <c r="DZ77" s="52"/>
      <c r="EA77" s="66"/>
    </row>
    <row r="78" spans="2:131" ht="15.75" thickBot="1" x14ac:dyDescent="0.3">
      <c r="B78" s="187"/>
      <c r="C78" s="374"/>
      <c r="D78" s="374" t="s">
        <v>115</v>
      </c>
      <c r="E78" s="97" t="s">
        <v>991</v>
      </c>
      <c r="F78" s="50"/>
      <c r="G78" s="130"/>
      <c r="H78" s="51"/>
      <c r="I78" s="50"/>
      <c r="J78" s="130"/>
      <c r="K78" s="51"/>
      <c r="L78" s="50"/>
      <c r="M78" s="130"/>
      <c r="N78" s="51"/>
      <c r="O78" s="50"/>
      <c r="P78" s="130"/>
      <c r="Q78" s="51"/>
      <c r="R78" s="50"/>
      <c r="S78" s="130"/>
      <c r="T78" s="51"/>
      <c r="U78" s="50"/>
      <c r="V78" s="130"/>
      <c r="W78" s="51"/>
      <c r="X78" s="50"/>
      <c r="Y78" s="130"/>
      <c r="Z78" s="51"/>
      <c r="AA78" s="50"/>
      <c r="AB78" s="130"/>
      <c r="AC78" s="51"/>
      <c r="AF78" s="187"/>
      <c r="AG78" s="374"/>
      <c r="AH78" s="374" t="s">
        <v>115</v>
      </c>
      <c r="AI78" s="97" t="s">
        <v>991</v>
      </c>
      <c r="AJ78" s="50"/>
      <c r="AK78" s="130"/>
      <c r="AL78" s="51"/>
      <c r="AM78" s="50"/>
      <c r="AN78" s="130"/>
      <c r="AO78" s="51"/>
      <c r="AP78" s="50"/>
      <c r="AQ78" s="130"/>
      <c r="AR78" s="51"/>
      <c r="AS78" s="50"/>
      <c r="AT78" s="130"/>
      <c r="AU78" s="51"/>
      <c r="AV78" s="50"/>
      <c r="AW78" s="130"/>
      <c r="AX78" s="51"/>
      <c r="AY78" s="50"/>
      <c r="AZ78" s="130"/>
      <c r="BA78" s="51"/>
      <c r="BB78" s="50"/>
      <c r="BC78" s="130"/>
      <c r="BD78" s="51"/>
      <c r="BE78" s="50"/>
      <c r="BF78" s="130"/>
      <c r="BG78" s="51"/>
      <c r="BV78" s="187"/>
      <c r="BW78" s="374"/>
      <c r="BX78" s="374" t="s">
        <v>115</v>
      </c>
      <c r="BY78" s="97" t="s">
        <v>991</v>
      </c>
      <c r="BZ78" s="50"/>
      <c r="CA78" s="130"/>
      <c r="CB78" s="51"/>
      <c r="CC78" s="50"/>
      <c r="CD78" s="130"/>
      <c r="CE78" s="51"/>
      <c r="CF78" s="50"/>
      <c r="CG78" s="130"/>
      <c r="CH78" s="51"/>
      <c r="CI78" s="50"/>
      <c r="CJ78" s="130"/>
      <c r="CK78" s="51"/>
      <c r="CL78" s="50"/>
      <c r="CM78" s="130"/>
      <c r="CN78" s="51"/>
      <c r="CO78" s="50"/>
      <c r="CP78" s="130"/>
      <c r="CQ78" s="51"/>
      <c r="CR78" s="50"/>
      <c r="CS78" s="130"/>
      <c r="CT78" s="51"/>
      <c r="CU78" s="50"/>
      <c r="CV78" s="130"/>
      <c r="CW78" s="51"/>
      <c r="CZ78" s="187"/>
      <c r="DA78" s="374"/>
      <c r="DB78" s="374" t="s">
        <v>115</v>
      </c>
      <c r="DC78" s="97" t="s">
        <v>991</v>
      </c>
      <c r="DD78" s="50"/>
      <c r="DE78" s="130"/>
      <c r="DF78" s="51"/>
      <c r="DG78" s="50"/>
      <c r="DH78" s="130"/>
      <c r="DI78" s="51"/>
      <c r="DJ78" s="50"/>
      <c r="DK78" s="130"/>
      <c r="DL78" s="51"/>
      <c r="DM78" s="50"/>
      <c r="DN78" s="130"/>
      <c r="DO78" s="51"/>
      <c r="DP78" s="50"/>
      <c r="DQ78" s="130"/>
      <c r="DR78" s="51"/>
      <c r="DS78" s="50"/>
      <c r="DT78" s="130"/>
      <c r="DU78" s="51"/>
      <c r="DV78" s="50"/>
      <c r="DW78" s="130"/>
      <c r="DX78" s="51"/>
      <c r="DY78" s="50"/>
      <c r="DZ78" s="130"/>
      <c r="EA78" s="51"/>
    </row>
    <row r="79" spans="2:131" x14ac:dyDescent="0.25">
      <c r="C79" s="375" t="s">
        <v>986</v>
      </c>
      <c r="D79" s="375" t="s">
        <v>998</v>
      </c>
      <c r="E79" s="125" t="s">
        <v>115</v>
      </c>
      <c r="F79" s="366"/>
      <c r="G79" s="368"/>
      <c r="H79" s="232"/>
      <c r="I79" s="366"/>
      <c r="J79" s="368"/>
      <c r="K79" s="232"/>
      <c r="L79" s="366"/>
      <c r="M79" s="368"/>
      <c r="N79" s="232"/>
      <c r="O79" s="366"/>
      <c r="P79" s="368"/>
      <c r="Q79" s="232"/>
      <c r="R79" s="366"/>
      <c r="S79" s="368"/>
      <c r="T79" s="232"/>
      <c r="U79" s="366"/>
      <c r="V79" s="368"/>
      <c r="W79" s="232"/>
      <c r="X79" s="366"/>
      <c r="Y79" s="368"/>
      <c r="Z79" s="232"/>
      <c r="AA79" s="366"/>
      <c r="AB79" s="368"/>
      <c r="AC79" s="232"/>
      <c r="AG79" s="375" t="s">
        <v>986</v>
      </c>
      <c r="AH79" s="375" t="s">
        <v>998</v>
      </c>
      <c r="AI79" s="125" t="s">
        <v>115</v>
      </c>
      <c r="AJ79" s="366"/>
      <c r="AK79" s="368"/>
      <c r="AL79" s="232"/>
      <c r="AM79" s="366"/>
      <c r="AN79" s="368"/>
      <c r="AO79" s="232"/>
      <c r="AP79" s="366"/>
      <c r="AQ79" s="368"/>
      <c r="AR79" s="232"/>
      <c r="AS79" s="366"/>
      <c r="AT79" s="368"/>
      <c r="AU79" s="232"/>
      <c r="AV79" s="366"/>
      <c r="AW79" s="368"/>
      <c r="AX79" s="232"/>
      <c r="AY79" s="366"/>
      <c r="AZ79" s="368"/>
      <c r="BA79" s="232"/>
      <c r="BB79" s="366"/>
      <c r="BC79" s="368"/>
      <c r="BD79" s="232"/>
      <c r="BE79" s="366"/>
      <c r="BF79" s="368"/>
      <c r="BG79" s="232"/>
      <c r="BW79" s="375" t="s">
        <v>986</v>
      </c>
      <c r="BX79" s="375" t="s">
        <v>998</v>
      </c>
      <c r="BY79" s="125" t="s">
        <v>115</v>
      </c>
      <c r="BZ79" s="366"/>
      <c r="CA79" s="368"/>
      <c r="CB79" s="232"/>
      <c r="CC79" s="366"/>
      <c r="CD79" s="368"/>
      <c r="CE79" s="232"/>
      <c r="CF79" s="366"/>
      <c r="CG79" s="368"/>
      <c r="CH79" s="232"/>
      <c r="CI79" s="366"/>
      <c r="CJ79" s="368"/>
      <c r="CK79" s="232"/>
      <c r="CL79" s="366"/>
      <c r="CM79" s="368"/>
      <c r="CN79" s="232"/>
      <c r="CO79" s="366"/>
      <c r="CP79" s="368"/>
      <c r="CQ79" s="232"/>
      <c r="CR79" s="366"/>
      <c r="CS79" s="368"/>
      <c r="CT79" s="232"/>
      <c r="CU79" s="366"/>
      <c r="CV79" s="368"/>
      <c r="CW79" s="232"/>
      <c r="DA79" s="375" t="s">
        <v>986</v>
      </c>
      <c r="DB79" s="375" t="s">
        <v>998</v>
      </c>
      <c r="DC79" s="125" t="s">
        <v>115</v>
      </c>
      <c r="DD79" s="366"/>
      <c r="DE79" s="368"/>
      <c r="DF79" s="232"/>
      <c r="DG79" s="366"/>
      <c r="DH79" s="368"/>
      <c r="DI79" s="232"/>
      <c r="DJ79" s="366"/>
      <c r="DK79" s="368"/>
      <c r="DL79" s="232"/>
      <c r="DM79" s="366"/>
      <c r="DN79" s="368"/>
      <c r="DO79" s="232"/>
      <c r="DP79" s="366"/>
      <c r="DQ79" s="368"/>
      <c r="DR79" s="232"/>
      <c r="DS79" s="366"/>
      <c r="DT79" s="368"/>
      <c r="DU79" s="232"/>
      <c r="DV79" s="366"/>
      <c r="DW79" s="368"/>
      <c r="DX79" s="232"/>
      <c r="DY79" s="366"/>
      <c r="DZ79" s="368"/>
      <c r="EA79" s="232"/>
    </row>
    <row r="80" spans="2:131" x14ac:dyDescent="0.25">
      <c r="C80" s="376"/>
      <c r="D80" s="376" t="s">
        <v>998</v>
      </c>
      <c r="E80" s="96" t="s">
        <v>990</v>
      </c>
      <c r="F80" s="65"/>
      <c r="G80" s="53"/>
      <c r="H80" s="68"/>
      <c r="I80" s="65"/>
      <c r="J80" s="53"/>
      <c r="K80" s="68"/>
      <c r="L80" s="65"/>
      <c r="M80" s="53"/>
      <c r="N80" s="68"/>
      <c r="O80" s="65"/>
      <c r="P80" s="53"/>
      <c r="Q80" s="68"/>
      <c r="R80" s="65"/>
      <c r="S80" s="53"/>
      <c r="T80" s="68"/>
      <c r="U80" s="65"/>
      <c r="V80" s="53"/>
      <c r="W80" s="68"/>
      <c r="X80" s="65"/>
      <c r="Y80" s="53"/>
      <c r="Z80" s="68"/>
      <c r="AA80" s="65"/>
      <c r="AB80" s="53"/>
      <c r="AC80" s="68"/>
      <c r="AG80" s="376"/>
      <c r="AH80" s="376" t="s">
        <v>998</v>
      </c>
      <c r="AI80" s="96" t="s">
        <v>990</v>
      </c>
      <c r="AJ80" s="65"/>
      <c r="AK80" s="53"/>
      <c r="AL80" s="68"/>
      <c r="AM80" s="65"/>
      <c r="AN80" s="53"/>
      <c r="AO80" s="68"/>
      <c r="AP80" s="65"/>
      <c r="AQ80" s="53"/>
      <c r="AR80" s="68"/>
      <c r="AS80" s="65"/>
      <c r="AT80" s="53"/>
      <c r="AU80" s="68"/>
      <c r="AV80" s="65"/>
      <c r="AW80" s="53"/>
      <c r="AX80" s="68"/>
      <c r="AY80" s="65"/>
      <c r="AZ80" s="53"/>
      <c r="BA80" s="68"/>
      <c r="BB80" s="65"/>
      <c r="BC80" s="53"/>
      <c r="BD80" s="68"/>
      <c r="BE80" s="65"/>
      <c r="BF80" s="53"/>
      <c r="BG80" s="68"/>
      <c r="BW80" s="376"/>
      <c r="BX80" s="376" t="s">
        <v>998</v>
      </c>
      <c r="BY80" s="96" t="s">
        <v>990</v>
      </c>
      <c r="BZ80" s="65"/>
      <c r="CA80" s="53"/>
      <c r="CB80" s="68"/>
      <c r="CC80" s="65"/>
      <c r="CD80" s="53"/>
      <c r="CE80" s="68"/>
      <c r="CF80" s="65"/>
      <c r="CG80" s="53"/>
      <c r="CH80" s="68"/>
      <c r="CI80" s="65"/>
      <c r="CJ80" s="53"/>
      <c r="CK80" s="68"/>
      <c r="CL80" s="65"/>
      <c r="CM80" s="53"/>
      <c r="CN80" s="68"/>
      <c r="CO80" s="65"/>
      <c r="CP80" s="53"/>
      <c r="CQ80" s="68"/>
      <c r="CR80" s="65"/>
      <c r="CS80" s="53"/>
      <c r="CT80" s="68"/>
      <c r="CU80" s="65"/>
      <c r="CV80" s="53"/>
      <c r="CW80" s="68"/>
      <c r="DA80" s="376"/>
      <c r="DB80" s="376" t="s">
        <v>998</v>
      </c>
      <c r="DC80" s="96" t="s">
        <v>990</v>
      </c>
      <c r="DD80" s="65"/>
      <c r="DE80" s="53"/>
      <c r="DF80" s="68"/>
      <c r="DG80" s="65"/>
      <c r="DH80" s="53"/>
      <c r="DI80" s="68"/>
      <c r="DJ80" s="65"/>
      <c r="DK80" s="53"/>
      <c r="DL80" s="68"/>
      <c r="DM80" s="65"/>
      <c r="DN80" s="53"/>
      <c r="DO80" s="68"/>
      <c r="DP80" s="65"/>
      <c r="DQ80" s="53"/>
      <c r="DR80" s="68"/>
      <c r="DS80" s="65"/>
      <c r="DT80" s="53"/>
      <c r="DU80" s="68"/>
      <c r="DV80" s="65"/>
      <c r="DW80" s="53"/>
      <c r="DX80" s="68"/>
      <c r="DY80" s="65"/>
      <c r="DZ80" s="53"/>
      <c r="EA80" s="68"/>
    </row>
    <row r="81" spans="3:131" ht="15.75" thickBot="1" x14ac:dyDescent="0.3">
      <c r="C81" s="377"/>
      <c r="D81" s="377" t="s">
        <v>998</v>
      </c>
      <c r="E81" s="97" t="s">
        <v>991</v>
      </c>
      <c r="F81" s="367"/>
      <c r="G81" s="131"/>
      <c r="H81" s="54"/>
      <c r="I81" s="367"/>
      <c r="J81" s="131"/>
      <c r="K81" s="54"/>
      <c r="L81" s="367"/>
      <c r="M81" s="131"/>
      <c r="N81" s="54"/>
      <c r="O81" s="367"/>
      <c r="P81" s="131"/>
      <c r="Q81" s="54"/>
      <c r="R81" s="367"/>
      <c r="S81" s="131"/>
      <c r="T81" s="54"/>
      <c r="U81" s="367"/>
      <c r="V81" s="131"/>
      <c r="W81" s="54"/>
      <c r="X81" s="367"/>
      <c r="Y81" s="131"/>
      <c r="Z81" s="54"/>
      <c r="AA81" s="367"/>
      <c r="AB81" s="131"/>
      <c r="AC81" s="54"/>
      <c r="AG81" s="377"/>
      <c r="AH81" s="377" t="s">
        <v>998</v>
      </c>
      <c r="AI81" s="97" t="s">
        <v>991</v>
      </c>
      <c r="AJ81" s="367"/>
      <c r="AK81" s="131"/>
      <c r="AL81" s="54"/>
      <c r="AM81" s="367"/>
      <c r="AN81" s="131"/>
      <c r="AO81" s="54"/>
      <c r="AP81" s="367"/>
      <c r="AQ81" s="131"/>
      <c r="AR81" s="54"/>
      <c r="AS81" s="367"/>
      <c r="AT81" s="131"/>
      <c r="AU81" s="54"/>
      <c r="AV81" s="367"/>
      <c r="AW81" s="131"/>
      <c r="AX81" s="54"/>
      <c r="AY81" s="367"/>
      <c r="AZ81" s="131"/>
      <c r="BA81" s="54"/>
      <c r="BB81" s="367"/>
      <c r="BC81" s="131"/>
      <c r="BD81" s="54"/>
      <c r="BE81" s="367"/>
      <c r="BF81" s="131"/>
      <c r="BG81" s="54"/>
      <c r="BW81" s="377"/>
      <c r="BX81" s="377" t="s">
        <v>998</v>
      </c>
      <c r="BY81" s="97" t="s">
        <v>991</v>
      </c>
      <c r="BZ81" s="367"/>
      <c r="CA81" s="131"/>
      <c r="CB81" s="54"/>
      <c r="CC81" s="367"/>
      <c r="CD81" s="131"/>
      <c r="CE81" s="54"/>
      <c r="CF81" s="367"/>
      <c r="CG81" s="131"/>
      <c r="CH81" s="54"/>
      <c r="CI81" s="367"/>
      <c r="CJ81" s="131"/>
      <c r="CK81" s="54"/>
      <c r="CL81" s="367"/>
      <c r="CM81" s="131"/>
      <c r="CN81" s="54"/>
      <c r="CO81" s="367"/>
      <c r="CP81" s="131"/>
      <c r="CQ81" s="54"/>
      <c r="CR81" s="367"/>
      <c r="CS81" s="131"/>
      <c r="CT81" s="54"/>
      <c r="CU81" s="367"/>
      <c r="CV81" s="131"/>
      <c r="CW81" s="54"/>
      <c r="DA81" s="377"/>
      <c r="DB81" s="377" t="s">
        <v>998</v>
      </c>
      <c r="DC81" s="97" t="s">
        <v>991</v>
      </c>
      <c r="DD81" s="367"/>
      <c r="DE81" s="131"/>
      <c r="DF81" s="54"/>
      <c r="DG81" s="367"/>
      <c r="DH81" s="131"/>
      <c r="DI81" s="54"/>
      <c r="DJ81" s="367"/>
      <c r="DK81" s="131"/>
      <c r="DL81" s="54"/>
      <c r="DM81" s="367"/>
      <c r="DN81" s="131"/>
      <c r="DO81" s="54"/>
      <c r="DP81" s="367"/>
      <c r="DQ81" s="131"/>
      <c r="DR81" s="54"/>
      <c r="DS81" s="367"/>
      <c r="DT81" s="131"/>
      <c r="DU81" s="54"/>
      <c r="DV81" s="367"/>
      <c r="DW81" s="131"/>
      <c r="DX81" s="54"/>
      <c r="DY81" s="367"/>
      <c r="DZ81" s="131"/>
      <c r="EA81" s="54"/>
    </row>
    <row r="82" spans="3:131" x14ac:dyDescent="0.25">
      <c r="C82" s="375" t="s">
        <v>987</v>
      </c>
      <c r="D82" s="375" t="s">
        <v>998</v>
      </c>
      <c r="E82" s="125" t="s">
        <v>115</v>
      </c>
      <c r="F82" s="366"/>
      <c r="G82" s="368"/>
      <c r="H82" s="232"/>
      <c r="I82" s="366"/>
      <c r="J82" s="368"/>
      <c r="K82" s="232"/>
      <c r="L82" s="366"/>
      <c r="M82" s="368"/>
      <c r="N82" s="232"/>
      <c r="O82" s="366"/>
      <c r="P82" s="368"/>
      <c r="Q82" s="232"/>
      <c r="R82" s="366"/>
      <c r="S82" s="368"/>
      <c r="T82" s="232"/>
      <c r="U82" s="366"/>
      <c r="V82" s="368"/>
      <c r="W82" s="232"/>
      <c r="X82" s="366"/>
      <c r="Y82" s="368"/>
      <c r="Z82" s="232"/>
      <c r="AA82" s="366"/>
      <c r="AB82" s="368"/>
      <c r="AC82" s="232"/>
      <c r="AG82" s="375" t="s">
        <v>987</v>
      </c>
      <c r="AH82" s="375" t="s">
        <v>998</v>
      </c>
      <c r="AI82" s="125" t="s">
        <v>115</v>
      </c>
      <c r="AJ82" s="366"/>
      <c r="AK82" s="368"/>
      <c r="AL82" s="232"/>
      <c r="AM82" s="366"/>
      <c r="AN82" s="368"/>
      <c r="AO82" s="232"/>
      <c r="AP82" s="366"/>
      <c r="AQ82" s="368"/>
      <c r="AR82" s="232"/>
      <c r="AS82" s="366"/>
      <c r="AT82" s="368"/>
      <c r="AU82" s="232"/>
      <c r="AV82" s="366"/>
      <c r="AW82" s="368"/>
      <c r="AX82" s="232"/>
      <c r="AY82" s="366"/>
      <c r="AZ82" s="368"/>
      <c r="BA82" s="232"/>
      <c r="BB82" s="366"/>
      <c r="BC82" s="368"/>
      <c r="BD82" s="232"/>
      <c r="BE82" s="366"/>
      <c r="BF82" s="368"/>
      <c r="BG82" s="232"/>
      <c r="BW82" s="375" t="s">
        <v>987</v>
      </c>
      <c r="BX82" s="375" t="s">
        <v>998</v>
      </c>
      <c r="BY82" s="125" t="s">
        <v>115</v>
      </c>
      <c r="BZ82" s="366"/>
      <c r="CA82" s="368"/>
      <c r="CB82" s="232"/>
      <c r="CC82" s="366"/>
      <c r="CD82" s="368"/>
      <c r="CE82" s="232"/>
      <c r="CF82" s="366"/>
      <c r="CG82" s="368"/>
      <c r="CH82" s="232"/>
      <c r="CI82" s="366"/>
      <c r="CJ82" s="368"/>
      <c r="CK82" s="232"/>
      <c r="CL82" s="366"/>
      <c r="CM82" s="368"/>
      <c r="CN82" s="232"/>
      <c r="CO82" s="366"/>
      <c r="CP82" s="368"/>
      <c r="CQ82" s="232"/>
      <c r="CR82" s="366"/>
      <c r="CS82" s="368"/>
      <c r="CT82" s="232"/>
      <c r="CU82" s="366"/>
      <c r="CV82" s="368"/>
      <c r="CW82" s="232"/>
      <c r="DA82" s="375" t="s">
        <v>987</v>
      </c>
      <c r="DB82" s="375" t="s">
        <v>998</v>
      </c>
      <c r="DC82" s="125" t="s">
        <v>115</v>
      </c>
      <c r="DD82" s="366"/>
      <c r="DE82" s="368"/>
      <c r="DF82" s="232"/>
      <c r="DG82" s="366"/>
      <c r="DH82" s="368"/>
      <c r="DI82" s="232"/>
      <c r="DJ82" s="366"/>
      <c r="DK82" s="368"/>
      <c r="DL82" s="232"/>
      <c r="DM82" s="366"/>
      <c r="DN82" s="368"/>
      <c r="DO82" s="232"/>
      <c r="DP82" s="366"/>
      <c r="DQ82" s="368"/>
      <c r="DR82" s="232"/>
      <c r="DS82" s="366"/>
      <c r="DT82" s="368"/>
      <c r="DU82" s="232"/>
      <c r="DV82" s="366"/>
      <c r="DW82" s="368"/>
      <c r="DX82" s="232"/>
      <c r="DY82" s="366"/>
      <c r="DZ82" s="368"/>
      <c r="EA82" s="232"/>
    </row>
    <row r="83" spans="3:131" x14ac:dyDescent="0.25">
      <c r="C83" s="376"/>
      <c r="D83" s="376" t="s">
        <v>998</v>
      </c>
      <c r="E83" s="96" t="s">
        <v>990</v>
      </c>
      <c r="F83" s="65"/>
      <c r="G83" s="53"/>
      <c r="H83" s="68"/>
      <c r="I83" s="65"/>
      <c r="J83" s="53"/>
      <c r="K83" s="68"/>
      <c r="L83" s="65"/>
      <c r="M83" s="53"/>
      <c r="N83" s="68"/>
      <c r="O83" s="65"/>
      <c r="P83" s="53"/>
      <c r="Q83" s="68"/>
      <c r="R83" s="65"/>
      <c r="S83" s="53"/>
      <c r="T83" s="68"/>
      <c r="U83" s="65"/>
      <c r="V83" s="53"/>
      <c r="W83" s="68"/>
      <c r="X83" s="65"/>
      <c r="Y83" s="53"/>
      <c r="Z83" s="68"/>
      <c r="AA83" s="65"/>
      <c r="AB83" s="53"/>
      <c r="AC83" s="68"/>
      <c r="AG83" s="376"/>
      <c r="AH83" s="376" t="s">
        <v>998</v>
      </c>
      <c r="AI83" s="96" t="s">
        <v>990</v>
      </c>
      <c r="AJ83" s="65"/>
      <c r="AK83" s="53"/>
      <c r="AL83" s="68"/>
      <c r="AM83" s="65"/>
      <c r="AN83" s="53"/>
      <c r="AO83" s="68"/>
      <c r="AP83" s="65"/>
      <c r="AQ83" s="53"/>
      <c r="AR83" s="68"/>
      <c r="AS83" s="65"/>
      <c r="AT83" s="53"/>
      <c r="AU83" s="68"/>
      <c r="AV83" s="65"/>
      <c r="AW83" s="53"/>
      <c r="AX83" s="68"/>
      <c r="AY83" s="65"/>
      <c r="AZ83" s="53"/>
      <c r="BA83" s="68"/>
      <c r="BB83" s="65"/>
      <c r="BC83" s="53"/>
      <c r="BD83" s="68"/>
      <c r="BE83" s="65"/>
      <c r="BF83" s="53"/>
      <c r="BG83" s="68"/>
      <c r="BW83" s="376"/>
      <c r="BX83" s="376" t="s">
        <v>998</v>
      </c>
      <c r="BY83" s="96" t="s">
        <v>990</v>
      </c>
      <c r="BZ83" s="65"/>
      <c r="CA83" s="53"/>
      <c r="CB83" s="68"/>
      <c r="CC83" s="65"/>
      <c r="CD83" s="53"/>
      <c r="CE83" s="68"/>
      <c r="CF83" s="65"/>
      <c r="CG83" s="53"/>
      <c r="CH83" s="68"/>
      <c r="CI83" s="65"/>
      <c r="CJ83" s="53"/>
      <c r="CK83" s="68"/>
      <c r="CL83" s="65"/>
      <c r="CM83" s="53"/>
      <c r="CN83" s="68"/>
      <c r="CO83" s="65"/>
      <c r="CP83" s="53"/>
      <c r="CQ83" s="68"/>
      <c r="CR83" s="65"/>
      <c r="CS83" s="53"/>
      <c r="CT83" s="68"/>
      <c r="CU83" s="65"/>
      <c r="CV83" s="53"/>
      <c r="CW83" s="68"/>
      <c r="DA83" s="376"/>
      <c r="DB83" s="376" t="s">
        <v>998</v>
      </c>
      <c r="DC83" s="96" t="s">
        <v>990</v>
      </c>
      <c r="DD83" s="65"/>
      <c r="DE83" s="53"/>
      <c r="DF83" s="68"/>
      <c r="DG83" s="65"/>
      <c r="DH83" s="53"/>
      <c r="DI83" s="68"/>
      <c r="DJ83" s="65"/>
      <c r="DK83" s="53"/>
      <c r="DL83" s="68"/>
      <c r="DM83" s="65"/>
      <c r="DN83" s="53"/>
      <c r="DO83" s="68"/>
      <c r="DP83" s="65"/>
      <c r="DQ83" s="53"/>
      <c r="DR83" s="68"/>
      <c r="DS83" s="65"/>
      <c r="DT83" s="53"/>
      <c r="DU83" s="68"/>
      <c r="DV83" s="65"/>
      <c r="DW83" s="53"/>
      <c r="DX83" s="68"/>
      <c r="DY83" s="65"/>
      <c r="DZ83" s="53"/>
      <c r="EA83" s="68"/>
    </row>
    <row r="84" spans="3:131" ht="15.75" thickBot="1" x14ac:dyDescent="0.3">
      <c r="C84" s="377"/>
      <c r="D84" s="377" t="s">
        <v>998</v>
      </c>
      <c r="E84" s="97" t="s">
        <v>991</v>
      </c>
      <c r="F84" s="367"/>
      <c r="G84" s="131"/>
      <c r="H84" s="54"/>
      <c r="I84" s="367"/>
      <c r="J84" s="131"/>
      <c r="K84" s="54"/>
      <c r="L84" s="367"/>
      <c r="M84" s="131"/>
      <c r="N84" s="54"/>
      <c r="O84" s="367"/>
      <c r="P84" s="131"/>
      <c r="Q84" s="54"/>
      <c r="R84" s="367"/>
      <c r="S84" s="131"/>
      <c r="T84" s="54"/>
      <c r="U84" s="367"/>
      <c r="V84" s="131"/>
      <c r="W84" s="54"/>
      <c r="X84" s="367"/>
      <c r="Y84" s="131"/>
      <c r="Z84" s="54"/>
      <c r="AA84" s="367"/>
      <c r="AB84" s="131"/>
      <c r="AC84" s="54"/>
      <c r="AG84" s="377"/>
      <c r="AH84" s="377" t="s">
        <v>998</v>
      </c>
      <c r="AI84" s="97" t="s">
        <v>991</v>
      </c>
      <c r="AJ84" s="367"/>
      <c r="AK84" s="131"/>
      <c r="AL84" s="54"/>
      <c r="AM84" s="367"/>
      <c r="AN84" s="131"/>
      <c r="AO84" s="54"/>
      <c r="AP84" s="367"/>
      <c r="AQ84" s="131"/>
      <c r="AR84" s="54"/>
      <c r="AS84" s="367"/>
      <c r="AT84" s="131"/>
      <c r="AU84" s="54"/>
      <c r="AV84" s="367"/>
      <c r="AW84" s="131"/>
      <c r="AX84" s="54"/>
      <c r="AY84" s="367"/>
      <c r="AZ84" s="131"/>
      <c r="BA84" s="54"/>
      <c r="BB84" s="367"/>
      <c r="BC84" s="131"/>
      <c r="BD84" s="54"/>
      <c r="BE84" s="367"/>
      <c r="BF84" s="131"/>
      <c r="BG84" s="54"/>
      <c r="BW84" s="377"/>
      <c r="BX84" s="377" t="s">
        <v>998</v>
      </c>
      <c r="BY84" s="97" t="s">
        <v>991</v>
      </c>
      <c r="BZ84" s="367"/>
      <c r="CA84" s="131"/>
      <c r="CB84" s="54"/>
      <c r="CC84" s="367"/>
      <c r="CD84" s="131"/>
      <c r="CE84" s="54"/>
      <c r="CF84" s="367"/>
      <c r="CG84" s="131"/>
      <c r="CH84" s="54"/>
      <c r="CI84" s="367"/>
      <c r="CJ84" s="131"/>
      <c r="CK84" s="54"/>
      <c r="CL84" s="367"/>
      <c r="CM84" s="131"/>
      <c r="CN84" s="54"/>
      <c r="CO84" s="367"/>
      <c r="CP84" s="131"/>
      <c r="CQ84" s="54"/>
      <c r="CR84" s="367"/>
      <c r="CS84" s="131"/>
      <c r="CT84" s="54"/>
      <c r="CU84" s="367"/>
      <c r="CV84" s="131"/>
      <c r="CW84" s="54"/>
      <c r="DA84" s="377"/>
      <c r="DB84" s="377" t="s">
        <v>998</v>
      </c>
      <c r="DC84" s="97" t="s">
        <v>991</v>
      </c>
      <c r="DD84" s="367"/>
      <c r="DE84" s="131"/>
      <c r="DF84" s="54"/>
      <c r="DG84" s="367"/>
      <c r="DH84" s="131"/>
      <c r="DI84" s="54"/>
      <c r="DJ84" s="367"/>
      <c r="DK84" s="131"/>
      <c r="DL84" s="54"/>
      <c r="DM84" s="367"/>
      <c r="DN84" s="131"/>
      <c r="DO84" s="54"/>
      <c r="DP84" s="367"/>
      <c r="DQ84" s="131"/>
      <c r="DR84" s="54"/>
      <c r="DS84" s="367"/>
      <c r="DT84" s="131"/>
      <c r="DU84" s="54"/>
      <c r="DV84" s="367"/>
      <c r="DW84" s="131"/>
      <c r="DX84" s="54"/>
      <c r="DY84" s="367"/>
      <c r="DZ84" s="131"/>
      <c r="EA84" s="54"/>
    </row>
    <row r="85" spans="3:131" x14ac:dyDescent="0.25">
      <c r="C85" s="375" t="s">
        <v>988</v>
      </c>
      <c r="D85" s="375" t="s">
        <v>998</v>
      </c>
      <c r="E85" s="125" t="s">
        <v>115</v>
      </c>
      <c r="F85" s="366"/>
      <c r="G85" s="368"/>
      <c r="H85" s="232"/>
      <c r="I85" s="366"/>
      <c r="J85" s="368"/>
      <c r="K85" s="232"/>
      <c r="L85" s="366"/>
      <c r="M85" s="368"/>
      <c r="N85" s="232"/>
      <c r="O85" s="366"/>
      <c r="P85" s="368"/>
      <c r="Q85" s="232"/>
      <c r="R85" s="366"/>
      <c r="S85" s="368"/>
      <c r="T85" s="232"/>
      <c r="U85" s="366"/>
      <c r="V85" s="368"/>
      <c r="W85" s="232"/>
      <c r="X85" s="366"/>
      <c r="Y85" s="368"/>
      <c r="Z85" s="232"/>
      <c r="AA85" s="366"/>
      <c r="AB85" s="368"/>
      <c r="AC85" s="232"/>
      <c r="AG85" s="375" t="s">
        <v>988</v>
      </c>
      <c r="AH85" s="375" t="s">
        <v>998</v>
      </c>
      <c r="AI85" s="125" t="s">
        <v>115</v>
      </c>
      <c r="AJ85" s="366"/>
      <c r="AK85" s="368"/>
      <c r="AL85" s="232"/>
      <c r="AM85" s="366"/>
      <c r="AN85" s="368"/>
      <c r="AO85" s="232"/>
      <c r="AP85" s="366"/>
      <c r="AQ85" s="368"/>
      <c r="AR85" s="232"/>
      <c r="AS85" s="366"/>
      <c r="AT85" s="368"/>
      <c r="AU85" s="232"/>
      <c r="AV85" s="366"/>
      <c r="AW85" s="368"/>
      <c r="AX85" s="232"/>
      <c r="AY85" s="366"/>
      <c r="AZ85" s="368"/>
      <c r="BA85" s="232"/>
      <c r="BB85" s="366"/>
      <c r="BC85" s="368"/>
      <c r="BD85" s="232"/>
      <c r="BE85" s="366"/>
      <c r="BF85" s="368"/>
      <c r="BG85" s="232"/>
      <c r="BW85" s="375" t="s">
        <v>988</v>
      </c>
      <c r="BX85" s="375" t="s">
        <v>998</v>
      </c>
      <c r="BY85" s="125" t="s">
        <v>115</v>
      </c>
      <c r="BZ85" s="366"/>
      <c r="CA85" s="368"/>
      <c r="CB85" s="232"/>
      <c r="CC85" s="366"/>
      <c r="CD85" s="368"/>
      <c r="CE85" s="232"/>
      <c r="CF85" s="366"/>
      <c r="CG85" s="368"/>
      <c r="CH85" s="232"/>
      <c r="CI85" s="366"/>
      <c r="CJ85" s="368"/>
      <c r="CK85" s="232"/>
      <c r="CL85" s="366"/>
      <c r="CM85" s="368"/>
      <c r="CN85" s="232"/>
      <c r="CO85" s="366"/>
      <c r="CP85" s="368"/>
      <c r="CQ85" s="232"/>
      <c r="CR85" s="366"/>
      <c r="CS85" s="368"/>
      <c r="CT85" s="232"/>
      <c r="CU85" s="366"/>
      <c r="CV85" s="368"/>
      <c r="CW85" s="232"/>
      <c r="DA85" s="375" t="s">
        <v>988</v>
      </c>
      <c r="DB85" s="375" t="s">
        <v>998</v>
      </c>
      <c r="DC85" s="125" t="s">
        <v>115</v>
      </c>
      <c r="DD85" s="366"/>
      <c r="DE85" s="368"/>
      <c r="DF85" s="232"/>
      <c r="DG85" s="366"/>
      <c r="DH85" s="368"/>
      <c r="DI85" s="232"/>
      <c r="DJ85" s="366"/>
      <c r="DK85" s="368"/>
      <c r="DL85" s="232"/>
      <c r="DM85" s="366"/>
      <c r="DN85" s="368"/>
      <c r="DO85" s="232"/>
      <c r="DP85" s="366"/>
      <c r="DQ85" s="368"/>
      <c r="DR85" s="232"/>
      <c r="DS85" s="366"/>
      <c r="DT85" s="368"/>
      <c r="DU85" s="232"/>
      <c r="DV85" s="366"/>
      <c r="DW85" s="368"/>
      <c r="DX85" s="232"/>
      <c r="DY85" s="366"/>
      <c r="DZ85" s="368"/>
      <c r="EA85" s="232"/>
    </row>
    <row r="86" spans="3:131" x14ac:dyDescent="0.25">
      <c r="C86" s="376"/>
      <c r="D86" s="376" t="s">
        <v>998</v>
      </c>
      <c r="E86" s="96" t="s">
        <v>990</v>
      </c>
      <c r="F86" s="65"/>
      <c r="G86" s="53"/>
      <c r="H86" s="68"/>
      <c r="I86" s="65"/>
      <c r="J86" s="53"/>
      <c r="K86" s="68"/>
      <c r="L86" s="65"/>
      <c r="M86" s="53"/>
      <c r="N86" s="68"/>
      <c r="O86" s="65"/>
      <c r="P86" s="53"/>
      <c r="Q86" s="68"/>
      <c r="R86" s="65"/>
      <c r="S86" s="53"/>
      <c r="T86" s="68"/>
      <c r="U86" s="65"/>
      <c r="V86" s="53"/>
      <c r="W86" s="68"/>
      <c r="X86" s="65"/>
      <c r="Y86" s="53"/>
      <c r="Z86" s="68"/>
      <c r="AA86" s="65"/>
      <c r="AB86" s="53"/>
      <c r="AC86" s="68"/>
      <c r="AG86" s="376"/>
      <c r="AH86" s="376" t="s">
        <v>998</v>
      </c>
      <c r="AI86" s="96" t="s">
        <v>990</v>
      </c>
      <c r="AJ86" s="65"/>
      <c r="AK86" s="53"/>
      <c r="AL86" s="68"/>
      <c r="AM86" s="65"/>
      <c r="AN86" s="53"/>
      <c r="AO86" s="68"/>
      <c r="AP86" s="65"/>
      <c r="AQ86" s="53"/>
      <c r="AR86" s="68"/>
      <c r="AS86" s="65"/>
      <c r="AT86" s="53"/>
      <c r="AU86" s="68"/>
      <c r="AV86" s="65"/>
      <c r="AW86" s="53"/>
      <c r="AX86" s="68"/>
      <c r="AY86" s="65"/>
      <c r="AZ86" s="53"/>
      <c r="BA86" s="68"/>
      <c r="BB86" s="65"/>
      <c r="BC86" s="53"/>
      <c r="BD86" s="68"/>
      <c r="BE86" s="65"/>
      <c r="BF86" s="53"/>
      <c r="BG86" s="68"/>
      <c r="BW86" s="376"/>
      <c r="BX86" s="376" t="s">
        <v>998</v>
      </c>
      <c r="BY86" s="96" t="s">
        <v>990</v>
      </c>
      <c r="BZ86" s="65"/>
      <c r="CA86" s="53"/>
      <c r="CB86" s="68"/>
      <c r="CC86" s="65"/>
      <c r="CD86" s="53"/>
      <c r="CE86" s="68"/>
      <c r="CF86" s="65"/>
      <c r="CG86" s="53"/>
      <c r="CH86" s="68"/>
      <c r="CI86" s="65"/>
      <c r="CJ86" s="53"/>
      <c r="CK86" s="68"/>
      <c r="CL86" s="65"/>
      <c r="CM86" s="53"/>
      <c r="CN86" s="68"/>
      <c r="CO86" s="65"/>
      <c r="CP86" s="53"/>
      <c r="CQ86" s="68"/>
      <c r="CR86" s="65"/>
      <c r="CS86" s="53"/>
      <c r="CT86" s="68"/>
      <c r="CU86" s="65"/>
      <c r="CV86" s="53"/>
      <c r="CW86" s="68"/>
      <c r="DA86" s="376"/>
      <c r="DB86" s="376" t="s">
        <v>998</v>
      </c>
      <c r="DC86" s="96" t="s">
        <v>990</v>
      </c>
      <c r="DD86" s="65"/>
      <c r="DE86" s="53"/>
      <c r="DF86" s="68"/>
      <c r="DG86" s="65"/>
      <c r="DH86" s="53"/>
      <c r="DI86" s="68"/>
      <c r="DJ86" s="65"/>
      <c r="DK86" s="53"/>
      <c r="DL86" s="68"/>
      <c r="DM86" s="65"/>
      <c r="DN86" s="53"/>
      <c r="DO86" s="68"/>
      <c r="DP86" s="65"/>
      <c r="DQ86" s="53"/>
      <c r="DR86" s="68"/>
      <c r="DS86" s="65"/>
      <c r="DT86" s="53"/>
      <c r="DU86" s="68"/>
      <c r="DV86" s="65"/>
      <c r="DW86" s="53"/>
      <c r="DX86" s="68"/>
      <c r="DY86" s="65"/>
      <c r="DZ86" s="53"/>
      <c r="EA86" s="68"/>
    </row>
    <row r="87" spans="3:131" ht="15.75" thickBot="1" x14ac:dyDescent="0.3">
      <c r="C87" s="377"/>
      <c r="D87" s="377" t="s">
        <v>998</v>
      </c>
      <c r="E87" s="97" t="s">
        <v>991</v>
      </c>
      <c r="F87" s="367"/>
      <c r="G87" s="131"/>
      <c r="H87" s="54"/>
      <c r="I87" s="367"/>
      <c r="J87" s="131"/>
      <c r="K87" s="54"/>
      <c r="L87" s="367"/>
      <c r="M87" s="131"/>
      <c r="N87" s="54"/>
      <c r="O87" s="367"/>
      <c r="P87" s="131"/>
      <c r="Q87" s="54"/>
      <c r="R87" s="367"/>
      <c r="S87" s="131"/>
      <c r="T87" s="54"/>
      <c r="U87" s="367"/>
      <c r="V87" s="131"/>
      <c r="W87" s="54"/>
      <c r="X87" s="367"/>
      <c r="Y87" s="131"/>
      <c r="Z87" s="54"/>
      <c r="AA87" s="367"/>
      <c r="AB87" s="131"/>
      <c r="AC87" s="54"/>
      <c r="AG87" s="377"/>
      <c r="AH87" s="377" t="s">
        <v>998</v>
      </c>
      <c r="AI87" s="97" t="s">
        <v>991</v>
      </c>
      <c r="AJ87" s="367"/>
      <c r="AK87" s="131"/>
      <c r="AL87" s="54"/>
      <c r="AM87" s="367"/>
      <c r="AN87" s="131"/>
      <c r="AO87" s="54"/>
      <c r="AP87" s="367"/>
      <c r="AQ87" s="131"/>
      <c r="AR87" s="54"/>
      <c r="AS87" s="367"/>
      <c r="AT87" s="131"/>
      <c r="AU87" s="54"/>
      <c r="AV87" s="367"/>
      <c r="AW87" s="131"/>
      <c r="AX87" s="54"/>
      <c r="AY87" s="367"/>
      <c r="AZ87" s="131"/>
      <c r="BA87" s="54"/>
      <c r="BB87" s="367"/>
      <c r="BC87" s="131"/>
      <c r="BD87" s="54"/>
      <c r="BE87" s="367"/>
      <c r="BF87" s="131"/>
      <c r="BG87" s="54"/>
      <c r="BW87" s="377"/>
      <c r="BX87" s="377" t="s">
        <v>998</v>
      </c>
      <c r="BY87" s="97" t="s">
        <v>991</v>
      </c>
      <c r="BZ87" s="367"/>
      <c r="CA87" s="131"/>
      <c r="CB87" s="54"/>
      <c r="CC87" s="367"/>
      <c r="CD87" s="131"/>
      <c r="CE87" s="54"/>
      <c r="CF87" s="367"/>
      <c r="CG87" s="131"/>
      <c r="CH87" s="54"/>
      <c r="CI87" s="367"/>
      <c r="CJ87" s="131"/>
      <c r="CK87" s="54"/>
      <c r="CL87" s="367"/>
      <c r="CM87" s="131"/>
      <c r="CN87" s="54"/>
      <c r="CO87" s="367"/>
      <c r="CP87" s="131"/>
      <c r="CQ87" s="54"/>
      <c r="CR87" s="367"/>
      <c r="CS87" s="131"/>
      <c r="CT87" s="54"/>
      <c r="CU87" s="367"/>
      <c r="CV87" s="131"/>
      <c r="CW87" s="54"/>
      <c r="DA87" s="377"/>
      <c r="DB87" s="377" t="s">
        <v>998</v>
      </c>
      <c r="DC87" s="97" t="s">
        <v>991</v>
      </c>
      <c r="DD87" s="367"/>
      <c r="DE87" s="131"/>
      <c r="DF87" s="54"/>
      <c r="DG87" s="367"/>
      <c r="DH87" s="131"/>
      <c r="DI87" s="54"/>
      <c r="DJ87" s="367"/>
      <c r="DK87" s="131"/>
      <c r="DL87" s="54"/>
      <c r="DM87" s="367"/>
      <c r="DN87" s="131"/>
      <c r="DO87" s="54"/>
      <c r="DP87" s="367"/>
      <c r="DQ87" s="131"/>
      <c r="DR87" s="54"/>
      <c r="DS87" s="367"/>
      <c r="DT87" s="131"/>
      <c r="DU87" s="54"/>
      <c r="DV87" s="367"/>
      <c r="DW87" s="131"/>
      <c r="DX87" s="54"/>
      <c r="DY87" s="367"/>
      <c r="DZ87" s="131"/>
      <c r="EA87" s="54"/>
    </row>
    <row r="88" spans="3:131" x14ac:dyDescent="0.25">
      <c r="C88" s="375" t="s">
        <v>3050</v>
      </c>
      <c r="D88" s="375" t="s">
        <v>998</v>
      </c>
      <c r="E88" s="125" t="s">
        <v>115</v>
      </c>
      <c r="F88" s="366"/>
      <c r="G88" s="368"/>
      <c r="H88" s="232"/>
      <c r="I88" s="366"/>
      <c r="J88" s="368"/>
      <c r="K88" s="232"/>
      <c r="L88" s="366"/>
      <c r="M88" s="368"/>
      <c r="N88" s="232"/>
      <c r="O88" s="366"/>
      <c r="P88" s="368"/>
      <c r="Q88" s="232"/>
      <c r="R88" s="366"/>
      <c r="S88" s="368"/>
      <c r="T88" s="232"/>
      <c r="U88" s="366"/>
      <c r="V88" s="368"/>
      <c r="W88" s="232"/>
      <c r="X88" s="366"/>
      <c r="Y88" s="368"/>
      <c r="Z88" s="232"/>
      <c r="AA88" s="366"/>
      <c r="AB88" s="368"/>
      <c r="AC88" s="232"/>
      <c r="AG88" s="375" t="s">
        <v>3050</v>
      </c>
      <c r="AH88" s="375" t="s">
        <v>998</v>
      </c>
      <c r="AI88" s="125" t="s">
        <v>115</v>
      </c>
      <c r="AJ88" s="366"/>
      <c r="AK88" s="368"/>
      <c r="AL88" s="232"/>
      <c r="AM88" s="366"/>
      <c r="AN88" s="368"/>
      <c r="AO88" s="232"/>
      <c r="AP88" s="366"/>
      <c r="AQ88" s="368"/>
      <c r="AR88" s="232"/>
      <c r="AS88" s="366"/>
      <c r="AT88" s="368"/>
      <c r="AU88" s="232"/>
      <c r="AV88" s="366"/>
      <c r="AW88" s="368"/>
      <c r="AX88" s="232"/>
      <c r="AY88" s="366"/>
      <c r="AZ88" s="368"/>
      <c r="BA88" s="232"/>
      <c r="BB88" s="366"/>
      <c r="BC88" s="368"/>
      <c r="BD88" s="232"/>
      <c r="BE88" s="366"/>
      <c r="BF88" s="368"/>
      <c r="BG88" s="232"/>
      <c r="BW88" s="375" t="s">
        <v>3050</v>
      </c>
      <c r="BX88" s="375" t="s">
        <v>998</v>
      </c>
      <c r="BY88" s="125" t="s">
        <v>115</v>
      </c>
      <c r="BZ88" s="366"/>
      <c r="CA88" s="368"/>
      <c r="CB88" s="232"/>
      <c r="CC88" s="366"/>
      <c r="CD88" s="368"/>
      <c r="CE88" s="232"/>
      <c r="CF88" s="366"/>
      <c r="CG88" s="368"/>
      <c r="CH88" s="232"/>
      <c r="CI88" s="366"/>
      <c r="CJ88" s="368"/>
      <c r="CK88" s="232"/>
      <c r="CL88" s="366"/>
      <c r="CM88" s="368"/>
      <c r="CN88" s="232"/>
      <c r="CO88" s="366"/>
      <c r="CP88" s="368"/>
      <c r="CQ88" s="232"/>
      <c r="CR88" s="366"/>
      <c r="CS88" s="368"/>
      <c r="CT88" s="232"/>
      <c r="CU88" s="366"/>
      <c r="CV88" s="368"/>
      <c r="CW88" s="232"/>
      <c r="DA88" s="375" t="s">
        <v>3050</v>
      </c>
      <c r="DB88" s="375" t="s">
        <v>998</v>
      </c>
      <c r="DC88" s="125" t="s">
        <v>115</v>
      </c>
      <c r="DD88" s="366"/>
      <c r="DE88" s="368"/>
      <c r="DF88" s="232"/>
      <c r="DG88" s="366"/>
      <c r="DH88" s="368"/>
      <c r="DI88" s="232"/>
      <c r="DJ88" s="366"/>
      <c r="DK88" s="368"/>
      <c r="DL88" s="232"/>
      <c r="DM88" s="366"/>
      <c r="DN88" s="368"/>
      <c r="DO88" s="232"/>
      <c r="DP88" s="366"/>
      <c r="DQ88" s="368"/>
      <c r="DR88" s="232"/>
      <c r="DS88" s="366"/>
      <c r="DT88" s="368"/>
      <c r="DU88" s="232"/>
      <c r="DV88" s="366"/>
      <c r="DW88" s="368"/>
      <c r="DX88" s="232"/>
      <c r="DY88" s="366"/>
      <c r="DZ88" s="368"/>
      <c r="EA88" s="232"/>
    </row>
    <row r="89" spans="3:131" x14ac:dyDescent="0.25">
      <c r="C89" s="376"/>
      <c r="D89" s="376" t="s">
        <v>998</v>
      </c>
      <c r="E89" s="96" t="s">
        <v>990</v>
      </c>
      <c r="F89" s="129"/>
      <c r="G89" s="52"/>
      <c r="H89" s="66"/>
      <c r="I89" s="129"/>
      <c r="J89" s="52"/>
      <c r="K89" s="66"/>
      <c r="L89" s="129"/>
      <c r="M89" s="52"/>
      <c r="N89" s="66"/>
      <c r="O89" s="129"/>
      <c r="P89" s="52"/>
      <c r="Q89" s="66"/>
      <c r="R89" s="129"/>
      <c r="S89" s="52"/>
      <c r="T89" s="66"/>
      <c r="U89" s="129"/>
      <c r="V89" s="52"/>
      <c r="W89" s="66"/>
      <c r="X89" s="129"/>
      <c r="Y89" s="52"/>
      <c r="Z89" s="66"/>
      <c r="AA89" s="129"/>
      <c r="AB89" s="52"/>
      <c r="AC89" s="66"/>
      <c r="AG89" s="376"/>
      <c r="AH89" s="376" t="s">
        <v>998</v>
      </c>
      <c r="AI89" s="96" t="s">
        <v>990</v>
      </c>
      <c r="AJ89" s="129"/>
      <c r="AK89" s="52"/>
      <c r="AL89" s="66"/>
      <c r="AM89" s="129"/>
      <c r="AN89" s="52"/>
      <c r="AO89" s="66"/>
      <c r="AP89" s="129"/>
      <c r="AQ89" s="52"/>
      <c r="AR89" s="66"/>
      <c r="AS89" s="129"/>
      <c r="AT89" s="52"/>
      <c r="AU89" s="66"/>
      <c r="AV89" s="129"/>
      <c r="AW89" s="52"/>
      <c r="AX89" s="66"/>
      <c r="AY89" s="129"/>
      <c r="AZ89" s="52"/>
      <c r="BA89" s="66"/>
      <c r="BB89" s="129"/>
      <c r="BC89" s="52"/>
      <c r="BD89" s="66"/>
      <c r="BE89" s="129"/>
      <c r="BF89" s="52"/>
      <c r="BG89" s="66"/>
      <c r="BW89" s="376"/>
      <c r="BX89" s="376" t="s">
        <v>998</v>
      </c>
      <c r="BY89" s="96" t="s">
        <v>990</v>
      </c>
      <c r="BZ89" s="129"/>
      <c r="CA89" s="52"/>
      <c r="CB89" s="66"/>
      <c r="CC89" s="129"/>
      <c r="CD89" s="52"/>
      <c r="CE89" s="66"/>
      <c r="CF89" s="129"/>
      <c r="CG89" s="52"/>
      <c r="CH89" s="66"/>
      <c r="CI89" s="129"/>
      <c r="CJ89" s="52"/>
      <c r="CK89" s="66"/>
      <c r="CL89" s="129"/>
      <c r="CM89" s="52"/>
      <c r="CN89" s="66"/>
      <c r="CO89" s="129"/>
      <c r="CP89" s="52"/>
      <c r="CQ89" s="66"/>
      <c r="CR89" s="129"/>
      <c r="CS89" s="52"/>
      <c r="CT89" s="66"/>
      <c r="CU89" s="129"/>
      <c r="CV89" s="52"/>
      <c r="CW89" s="66"/>
      <c r="DA89" s="376"/>
      <c r="DB89" s="376" t="s">
        <v>998</v>
      </c>
      <c r="DC89" s="96" t="s">
        <v>990</v>
      </c>
      <c r="DD89" s="129"/>
      <c r="DE89" s="52"/>
      <c r="DF89" s="66"/>
      <c r="DG89" s="129"/>
      <c r="DH89" s="52"/>
      <c r="DI89" s="66"/>
      <c r="DJ89" s="129"/>
      <c r="DK89" s="52"/>
      <c r="DL89" s="66"/>
      <c r="DM89" s="129"/>
      <c r="DN89" s="52"/>
      <c r="DO89" s="66"/>
      <c r="DP89" s="129"/>
      <c r="DQ89" s="52"/>
      <c r="DR89" s="66"/>
      <c r="DS89" s="129"/>
      <c r="DT89" s="52"/>
      <c r="DU89" s="66"/>
      <c r="DV89" s="129"/>
      <c r="DW89" s="52"/>
      <c r="DX89" s="66"/>
      <c r="DY89" s="129"/>
      <c r="DZ89" s="52"/>
      <c r="EA89" s="66"/>
    </row>
    <row r="90" spans="3:131" ht="15.75" thickBot="1" x14ac:dyDescent="0.3">
      <c r="C90" s="377"/>
      <c r="D90" s="377" t="s">
        <v>998</v>
      </c>
      <c r="E90" s="97" t="s">
        <v>991</v>
      </c>
      <c r="F90" s="50"/>
      <c r="G90" s="130"/>
      <c r="H90" s="51"/>
      <c r="I90" s="50"/>
      <c r="J90" s="130"/>
      <c r="K90" s="51"/>
      <c r="L90" s="50"/>
      <c r="M90" s="130"/>
      <c r="N90" s="51"/>
      <c r="O90" s="50"/>
      <c r="P90" s="130"/>
      <c r="Q90" s="51"/>
      <c r="R90" s="50"/>
      <c r="S90" s="130"/>
      <c r="T90" s="51"/>
      <c r="U90" s="50"/>
      <c r="V90" s="130"/>
      <c r="W90" s="51"/>
      <c r="X90" s="50"/>
      <c r="Y90" s="130"/>
      <c r="Z90" s="51"/>
      <c r="AA90" s="50"/>
      <c r="AB90" s="130"/>
      <c r="AC90" s="51"/>
      <c r="AG90" s="377"/>
      <c r="AH90" s="377" t="s">
        <v>998</v>
      </c>
      <c r="AI90" s="97" t="s">
        <v>991</v>
      </c>
      <c r="AJ90" s="50"/>
      <c r="AK90" s="130"/>
      <c r="AL90" s="51"/>
      <c r="AM90" s="50"/>
      <c r="AN90" s="130"/>
      <c r="AO90" s="51"/>
      <c r="AP90" s="50"/>
      <c r="AQ90" s="130"/>
      <c r="AR90" s="51"/>
      <c r="AS90" s="50"/>
      <c r="AT90" s="130"/>
      <c r="AU90" s="51"/>
      <c r="AV90" s="50"/>
      <c r="AW90" s="130"/>
      <c r="AX90" s="51"/>
      <c r="AY90" s="50"/>
      <c r="AZ90" s="130"/>
      <c r="BA90" s="51"/>
      <c r="BB90" s="50"/>
      <c r="BC90" s="130"/>
      <c r="BD90" s="51"/>
      <c r="BE90" s="50"/>
      <c r="BF90" s="130"/>
      <c r="BG90" s="51"/>
      <c r="BW90" s="377"/>
      <c r="BX90" s="377" t="s">
        <v>998</v>
      </c>
      <c r="BY90" s="97" t="s">
        <v>991</v>
      </c>
      <c r="BZ90" s="50"/>
      <c r="CA90" s="130"/>
      <c r="CB90" s="51"/>
      <c r="CC90" s="50"/>
      <c r="CD90" s="130"/>
      <c r="CE90" s="51"/>
      <c r="CF90" s="50"/>
      <c r="CG90" s="130"/>
      <c r="CH90" s="51"/>
      <c r="CI90" s="50"/>
      <c r="CJ90" s="130"/>
      <c r="CK90" s="51"/>
      <c r="CL90" s="50"/>
      <c r="CM90" s="130"/>
      <c r="CN90" s="51"/>
      <c r="CO90" s="50"/>
      <c r="CP90" s="130"/>
      <c r="CQ90" s="51"/>
      <c r="CR90" s="50"/>
      <c r="CS90" s="130"/>
      <c r="CT90" s="51"/>
      <c r="CU90" s="50"/>
      <c r="CV90" s="130"/>
      <c r="CW90" s="51"/>
      <c r="DA90" s="377"/>
      <c r="DB90" s="377" t="s">
        <v>998</v>
      </c>
      <c r="DC90" s="97" t="s">
        <v>991</v>
      </c>
      <c r="DD90" s="50"/>
      <c r="DE90" s="130"/>
      <c r="DF90" s="51"/>
      <c r="DG90" s="50"/>
      <c r="DH90" s="130"/>
      <c r="DI90" s="51"/>
      <c r="DJ90" s="50"/>
      <c r="DK90" s="130"/>
      <c r="DL90" s="51"/>
      <c r="DM90" s="50"/>
      <c r="DN90" s="130"/>
      <c r="DO90" s="51"/>
      <c r="DP90" s="50"/>
      <c r="DQ90" s="130"/>
      <c r="DR90" s="51"/>
      <c r="DS90" s="50"/>
      <c r="DT90" s="130"/>
      <c r="DU90" s="51"/>
      <c r="DV90" s="50"/>
      <c r="DW90" s="130"/>
      <c r="DX90" s="51"/>
      <c r="DY90" s="50"/>
      <c r="DZ90" s="130"/>
      <c r="EA90" s="51"/>
    </row>
    <row r="91" spans="3:131" ht="15.75" thickBot="1" x14ac:dyDescent="0.3">
      <c r="C91" s="378" t="s">
        <v>986</v>
      </c>
      <c r="D91" s="378" t="s">
        <v>115</v>
      </c>
      <c r="E91" s="363" t="s">
        <v>989</v>
      </c>
      <c r="F91" s="356"/>
      <c r="G91" s="358"/>
      <c r="H91" s="121"/>
      <c r="I91" s="356"/>
      <c r="J91" s="358"/>
      <c r="K91" s="121"/>
      <c r="L91" s="356"/>
      <c r="M91" s="358"/>
      <c r="N91" s="121"/>
      <c r="O91" s="356"/>
      <c r="P91" s="358"/>
      <c r="Q91" s="121"/>
      <c r="R91" s="356"/>
      <c r="S91" s="358"/>
      <c r="T91" s="121"/>
      <c r="U91" s="356"/>
      <c r="V91" s="358"/>
      <c r="W91" s="121"/>
      <c r="X91" s="356"/>
      <c r="Y91" s="358"/>
      <c r="Z91" s="121"/>
      <c r="AA91" s="356"/>
      <c r="AB91" s="358"/>
      <c r="AC91" s="121"/>
      <c r="AG91" s="378" t="s">
        <v>986</v>
      </c>
      <c r="AH91" s="378" t="s">
        <v>115</v>
      </c>
      <c r="AI91" s="363" t="s">
        <v>989</v>
      </c>
      <c r="AJ91" s="356"/>
      <c r="AK91" s="358"/>
      <c r="AL91" s="121"/>
      <c r="AM91" s="356"/>
      <c r="AN91" s="358"/>
      <c r="AO91" s="121"/>
      <c r="AP91" s="356"/>
      <c r="AQ91" s="358"/>
      <c r="AR91" s="121"/>
      <c r="AS91" s="356"/>
      <c r="AT91" s="358"/>
      <c r="AU91" s="121"/>
      <c r="AV91" s="356"/>
      <c r="AW91" s="358"/>
      <c r="AX91" s="121"/>
      <c r="AY91" s="356"/>
      <c r="AZ91" s="358"/>
      <c r="BA91" s="121"/>
      <c r="BB91" s="356"/>
      <c r="BC91" s="358"/>
      <c r="BD91" s="121"/>
      <c r="BE91" s="356"/>
      <c r="BF91" s="358"/>
      <c r="BG91" s="121"/>
      <c r="BW91" s="378" t="s">
        <v>986</v>
      </c>
      <c r="BX91" s="378" t="s">
        <v>115</v>
      </c>
      <c r="BY91" s="363" t="s">
        <v>989</v>
      </c>
      <c r="BZ91" s="356"/>
      <c r="CA91" s="358"/>
      <c r="CB91" s="121"/>
      <c r="CC91" s="356"/>
      <c r="CD91" s="358"/>
      <c r="CE91" s="121"/>
      <c r="CF91" s="356"/>
      <c r="CG91" s="358"/>
      <c r="CH91" s="121"/>
      <c r="CI91" s="356"/>
      <c r="CJ91" s="358"/>
      <c r="CK91" s="121"/>
      <c r="CL91" s="356"/>
      <c r="CM91" s="358"/>
      <c r="CN91" s="121"/>
      <c r="CO91" s="356"/>
      <c r="CP91" s="358"/>
      <c r="CQ91" s="121"/>
      <c r="CR91" s="356"/>
      <c r="CS91" s="358"/>
      <c r="CT91" s="121"/>
      <c r="CU91" s="356"/>
      <c r="CV91" s="358"/>
      <c r="CW91" s="121"/>
      <c r="DA91" s="378" t="s">
        <v>986</v>
      </c>
      <c r="DB91" s="378" t="s">
        <v>115</v>
      </c>
      <c r="DC91" s="363" t="s">
        <v>989</v>
      </c>
      <c r="DD91" s="356"/>
      <c r="DE91" s="358"/>
      <c r="DF91" s="121"/>
      <c r="DG91" s="356"/>
      <c r="DH91" s="358"/>
      <c r="DI91" s="121"/>
      <c r="DJ91" s="356"/>
      <c r="DK91" s="358"/>
      <c r="DL91" s="121"/>
      <c r="DM91" s="356"/>
      <c r="DN91" s="358"/>
      <c r="DO91" s="121"/>
      <c r="DP91" s="356"/>
      <c r="DQ91" s="358"/>
      <c r="DR91" s="121"/>
      <c r="DS91" s="356"/>
      <c r="DT91" s="358"/>
      <c r="DU91" s="121"/>
      <c r="DV91" s="356"/>
      <c r="DW91" s="358"/>
      <c r="DX91" s="121"/>
      <c r="DY91" s="356"/>
      <c r="DZ91" s="358"/>
      <c r="EA91" s="121"/>
    </row>
    <row r="92" spans="3:131" ht="15.75" thickBot="1" x14ac:dyDescent="0.3">
      <c r="C92" s="379" t="s">
        <v>987</v>
      </c>
      <c r="D92" s="379" t="s">
        <v>115</v>
      </c>
      <c r="E92" s="97" t="s">
        <v>989</v>
      </c>
      <c r="F92" s="367"/>
      <c r="G92" s="131"/>
      <c r="H92" s="54"/>
      <c r="I92" s="367"/>
      <c r="J92" s="131"/>
      <c r="K92" s="54"/>
      <c r="L92" s="367"/>
      <c r="M92" s="131"/>
      <c r="N92" s="54"/>
      <c r="O92" s="367"/>
      <c r="P92" s="131"/>
      <c r="Q92" s="54"/>
      <c r="R92" s="367"/>
      <c r="S92" s="131"/>
      <c r="T92" s="54"/>
      <c r="U92" s="367"/>
      <c r="V92" s="131"/>
      <c r="W92" s="54"/>
      <c r="X92" s="367"/>
      <c r="Y92" s="131"/>
      <c r="Z92" s="54"/>
      <c r="AA92" s="367"/>
      <c r="AB92" s="131"/>
      <c r="AC92" s="54"/>
      <c r="AG92" s="379" t="s">
        <v>987</v>
      </c>
      <c r="AH92" s="379" t="s">
        <v>115</v>
      </c>
      <c r="AI92" s="97" t="s">
        <v>989</v>
      </c>
      <c r="AJ92" s="367"/>
      <c r="AK92" s="131"/>
      <c r="AL92" s="54"/>
      <c r="AM92" s="367"/>
      <c r="AN92" s="131"/>
      <c r="AO92" s="54"/>
      <c r="AP92" s="367"/>
      <c r="AQ92" s="131"/>
      <c r="AR92" s="54"/>
      <c r="AS92" s="367"/>
      <c r="AT92" s="131"/>
      <c r="AU92" s="54"/>
      <c r="AV92" s="367"/>
      <c r="AW92" s="131"/>
      <c r="AX92" s="54"/>
      <c r="AY92" s="367"/>
      <c r="AZ92" s="131"/>
      <c r="BA92" s="54"/>
      <c r="BB92" s="367"/>
      <c r="BC92" s="131"/>
      <c r="BD92" s="54"/>
      <c r="BE92" s="367"/>
      <c r="BF92" s="131"/>
      <c r="BG92" s="54"/>
      <c r="BW92" s="379" t="s">
        <v>987</v>
      </c>
      <c r="BX92" s="379" t="s">
        <v>115</v>
      </c>
      <c r="BY92" s="97" t="s">
        <v>989</v>
      </c>
      <c r="BZ92" s="367"/>
      <c r="CA92" s="131"/>
      <c r="CB92" s="54"/>
      <c r="CC92" s="367"/>
      <c r="CD92" s="131"/>
      <c r="CE92" s="54"/>
      <c r="CF92" s="367"/>
      <c r="CG92" s="131"/>
      <c r="CH92" s="54"/>
      <c r="CI92" s="367"/>
      <c r="CJ92" s="131"/>
      <c r="CK92" s="54"/>
      <c r="CL92" s="367"/>
      <c r="CM92" s="131"/>
      <c r="CN92" s="54"/>
      <c r="CO92" s="367"/>
      <c r="CP92" s="131"/>
      <c r="CQ92" s="54"/>
      <c r="CR92" s="367"/>
      <c r="CS92" s="131"/>
      <c r="CT92" s="54"/>
      <c r="CU92" s="367"/>
      <c r="CV92" s="131"/>
      <c r="CW92" s="54"/>
      <c r="DA92" s="379" t="s">
        <v>987</v>
      </c>
      <c r="DB92" s="379" t="s">
        <v>115</v>
      </c>
      <c r="DC92" s="97" t="s">
        <v>989</v>
      </c>
      <c r="DD92" s="367"/>
      <c r="DE92" s="131"/>
      <c r="DF92" s="54"/>
      <c r="DG92" s="367"/>
      <c r="DH92" s="131"/>
      <c r="DI92" s="54"/>
      <c r="DJ92" s="367"/>
      <c r="DK92" s="131"/>
      <c r="DL92" s="54"/>
      <c r="DM92" s="367"/>
      <c r="DN92" s="131"/>
      <c r="DO92" s="54"/>
      <c r="DP92" s="367"/>
      <c r="DQ92" s="131"/>
      <c r="DR92" s="54"/>
      <c r="DS92" s="367"/>
      <c r="DT92" s="131"/>
      <c r="DU92" s="54"/>
      <c r="DV92" s="367"/>
      <c r="DW92" s="131"/>
      <c r="DX92" s="54"/>
      <c r="DY92" s="367"/>
      <c r="DZ92" s="131"/>
      <c r="EA92" s="54"/>
    </row>
    <row r="93" spans="3:131" ht="15.75" thickBot="1" x14ac:dyDescent="0.3">
      <c r="C93" s="379" t="s">
        <v>988</v>
      </c>
      <c r="D93" s="379" t="s">
        <v>115</v>
      </c>
      <c r="E93" s="97" t="s">
        <v>989</v>
      </c>
      <c r="F93" s="50"/>
      <c r="G93" s="130"/>
      <c r="H93" s="51"/>
      <c r="I93" s="50"/>
      <c r="J93" s="130"/>
      <c r="K93" s="51"/>
      <c r="L93" s="50"/>
      <c r="M93" s="130"/>
      <c r="N93" s="51"/>
      <c r="O93" s="50"/>
      <c r="P93" s="130"/>
      <c r="Q93" s="51"/>
      <c r="R93" s="50"/>
      <c r="S93" s="130"/>
      <c r="T93" s="51"/>
      <c r="U93" s="50"/>
      <c r="V93" s="130"/>
      <c r="W93" s="51"/>
      <c r="X93" s="50"/>
      <c r="Y93" s="130"/>
      <c r="Z93" s="51"/>
      <c r="AA93" s="50"/>
      <c r="AB93" s="130"/>
      <c r="AC93" s="51"/>
      <c r="AG93" s="379" t="s">
        <v>988</v>
      </c>
      <c r="AH93" s="379" t="s">
        <v>115</v>
      </c>
      <c r="AI93" s="97" t="s">
        <v>989</v>
      </c>
      <c r="AJ93" s="50"/>
      <c r="AK93" s="130"/>
      <c r="AL93" s="51"/>
      <c r="AM93" s="50"/>
      <c r="AN93" s="130"/>
      <c r="AO93" s="51"/>
      <c r="AP93" s="50"/>
      <c r="AQ93" s="130"/>
      <c r="AR93" s="51"/>
      <c r="AS93" s="50"/>
      <c r="AT93" s="130"/>
      <c r="AU93" s="51"/>
      <c r="AV93" s="50"/>
      <c r="AW93" s="130"/>
      <c r="AX93" s="51"/>
      <c r="AY93" s="50"/>
      <c r="AZ93" s="130"/>
      <c r="BA93" s="51"/>
      <c r="BB93" s="50"/>
      <c r="BC93" s="130"/>
      <c r="BD93" s="51"/>
      <c r="BE93" s="50"/>
      <c r="BF93" s="130"/>
      <c r="BG93" s="51"/>
      <c r="BW93" s="379" t="s">
        <v>988</v>
      </c>
      <c r="BX93" s="379" t="s">
        <v>115</v>
      </c>
      <c r="BY93" s="97" t="s">
        <v>989</v>
      </c>
      <c r="BZ93" s="50"/>
      <c r="CA93" s="130"/>
      <c r="CB93" s="51"/>
      <c r="CC93" s="50"/>
      <c r="CD93" s="130"/>
      <c r="CE93" s="51"/>
      <c r="CF93" s="50"/>
      <c r="CG93" s="130"/>
      <c r="CH93" s="51"/>
      <c r="CI93" s="50"/>
      <c r="CJ93" s="130"/>
      <c r="CK93" s="51"/>
      <c r="CL93" s="50"/>
      <c r="CM93" s="130"/>
      <c r="CN93" s="51"/>
      <c r="CO93" s="50"/>
      <c r="CP93" s="130"/>
      <c r="CQ93" s="51"/>
      <c r="CR93" s="50"/>
      <c r="CS93" s="130"/>
      <c r="CT93" s="51"/>
      <c r="CU93" s="50"/>
      <c r="CV93" s="130"/>
      <c r="CW93" s="51"/>
      <c r="DA93" s="379" t="s">
        <v>988</v>
      </c>
      <c r="DB93" s="379" t="s">
        <v>115</v>
      </c>
      <c r="DC93" s="97" t="s">
        <v>989</v>
      </c>
      <c r="DD93" s="50"/>
      <c r="DE93" s="130"/>
      <c r="DF93" s="51"/>
      <c r="DG93" s="50"/>
      <c r="DH93" s="130"/>
      <c r="DI93" s="51"/>
      <c r="DJ93" s="50"/>
      <c r="DK93" s="130"/>
      <c r="DL93" s="51"/>
      <c r="DM93" s="50"/>
      <c r="DN93" s="130"/>
      <c r="DO93" s="51"/>
      <c r="DP93" s="50"/>
      <c r="DQ93" s="130"/>
      <c r="DR93" s="51"/>
      <c r="DS93" s="50"/>
      <c r="DT93" s="130"/>
      <c r="DU93" s="51"/>
      <c r="DV93" s="50"/>
      <c r="DW93" s="130"/>
      <c r="DX93" s="51"/>
      <c r="DY93" s="50"/>
      <c r="DZ93" s="130"/>
      <c r="EA93" s="51"/>
    </row>
    <row r="94" spans="3:131" ht="15.75" thickBot="1" x14ac:dyDescent="0.3">
      <c r="C94" s="379" t="s">
        <v>3050</v>
      </c>
      <c r="D94" s="379" t="s">
        <v>115</v>
      </c>
      <c r="E94" s="97" t="s">
        <v>989</v>
      </c>
      <c r="F94" s="50"/>
      <c r="G94" s="130"/>
      <c r="H94" s="51"/>
      <c r="I94" s="50"/>
      <c r="J94" s="130"/>
      <c r="K94" s="51"/>
      <c r="L94" s="50"/>
      <c r="M94" s="130"/>
      <c r="N94" s="51"/>
      <c r="O94" s="50"/>
      <c r="P94" s="130"/>
      <c r="Q94" s="51"/>
      <c r="R94" s="50"/>
      <c r="S94" s="130"/>
      <c r="T94" s="51"/>
      <c r="U94" s="50"/>
      <c r="V94" s="130"/>
      <c r="W94" s="51"/>
      <c r="X94" s="50"/>
      <c r="Y94" s="130"/>
      <c r="Z94" s="51"/>
      <c r="AA94" s="50"/>
      <c r="AB94" s="130"/>
      <c r="AC94" s="51"/>
      <c r="AG94" s="379" t="s">
        <v>3050</v>
      </c>
      <c r="AH94" s="379" t="s">
        <v>115</v>
      </c>
      <c r="AI94" s="97" t="s">
        <v>989</v>
      </c>
      <c r="AJ94" s="50"/>
      <c r="AK94" s="130"/>
      <c r="AL94" s="51"/>
      <c r="AM94" s="50"/>
      <c r="AN94" s="130"/>
      <c r="AO94" s="51"/>
      <c r="AP94" s="50"/>
      <c r="AQ94" s="130"/>
      <c r="AR94" s="51"/>
      <c r="AS94" s="50"/>
      <c r="AT94" s="130"/>
      <c r="AU94" s="51"/>
      <c r="AV94" s="50"/>
      <c r="AW94" s="130"/>
      <c r="AX94" s="51"/>
      <c r="AY94" s="50"/>
      <c r="AZ94" s="130"/>
      <c r="BA94" s="51"/>
      <c r="BB94" s="50"/>
      <c r="BC94" s="130"/>
      <c r="BD94" s="51"/>
      <c r="BE94" s="50"/>
      <c r="BF94" s="130"/>
      <c r="BG94" s="51"/>
      <c r="BW94" s="379" t="s">
        <v>3050</v>
      </c>
      <c r="BX94" s="379" t="s">
        <v>115</v>
      </c>
      <c r="BY94" s="97" t="s">
        <v>989</v>
      </c>
      <c r="BZ94" s="50"/>
      <c r="CA94" s="130"/>
      <c r="CB94" s="51"/>
      <c r="CC94" s="50"/>
      <c r="CD94" s="130"/>
      <c r="CE94" s="51"/>
      <c r="CF94" s="50"/>
      <c r="CG94" s="130"/>
      <c r="CH94" s="51"/>
      <c r="CI94" s="50"/>
      <c r="CJ94" s="130"/>
      <c r="CK94" s="51"/>
      <c r="CL94" s="50"/>
      <c r="CM94" s="130"/>
      <c r="CN94" s="51"/>
      <c r="CO94" s="50"/>
      <c r="CP94" s="130"/>
      <c r="CQ94" s="51"/>
      <c r="CR94" s="50"/>
      <c r="CS94" s="130"/>
      <c r="CT94" s="51"/>
      <c r="CU94" s="50"/>
      <c r="CV94" s="130"/>
      <c r="CW94" s="51"/>
      <c r="DA94" s="379" t="s">
        <v>3050</v>
      </c>
      <c r="DB94" s="379" t="s">
        <v>115</v>
      </c>
      <c r="DC94" s="97" t="s">
        <v>989</v>
      </c>
      <c r="DD94" s="50"/>
      <c r="DE94" s="130"/>
      <c r="DF94" s="51"/>
      <c r="DG94" s="50"/>
      <c r="DH94" s="130"/>
      <c r="DI94" s="51"/>
      <c r="DJ94" s="50"/>
      <c r="DK94" s="130"/>
      <c r="DL94" s="51"/>
      <c r="DM94" s="50"/>
      <c r="DN94" s="130"/>
      <c r="DO94" s="51"/>
      <c r="DP94" s="50"/>
      <c r="DQ94" s="130"/>
      <c r="DR94" s="51"/>
      <c r="DS94" s="50"/>
      <c r="DT94" s="130"/>
      <c r="DU94" s="51"/>
      <c r="DV94" s="50"/>
      <c r="DW94" s="130"/>
      <c r="DX94" s="51"/>
      <c r="DY94" s="50"/>
      <c r="DZ94" s="130"/>
      <c r="EA94" s="51"/>
    </row>
    <row r="96" spans="3:131" ht="15.75" thickBot="1" x14ac:dyDescent="0.3"/>
    <row r="97" spans="2:131" ht="15.75" thickBot="1" x14ac:dyDescent="0.3">
      <c r="B97" s="185"/>
      <c r="C97" s="625" t="s">
        <v>1954</v>
      </c>
      <c r="D97" s="185"/>
      <c r="E97" s="185"/>
      <c r="F97" s="370" t="s">
        <v>997</v>
      </c>
      <c r="G97" s="448" t="s">
        <v>3051</v>
      </c>
      <c r="H97" s="148"/>
      <c r="I97" s="370" t="s">
        <v>997</v>
      </c>
      <c r="J97" s="448" t="s">
        <v>3052</v>
      </c>
      <c r="K97" s="148"/>
      <c r="L97" s="370" t="s">
        <v>997</v>
      </c>
      <c r="M97" s="448" t="s">
        <v>3053</v>
      </c>
      <c r="N97" s="148"/>
      <c r="O97" s="370" t="s">
        <v>997</v>
      </c>
      <c r="P97" s="448" t="s">
        <v>3054</v>
      </c>
      <c r="Q97" s="148"/>
      <c r="R97" s="370" t="s">
        <v>997</v>
      </c>
      <c r="S97" s="448" t="s">
        <v>3055</v>
      </c>
      <c r="T97" s="148"/>
      <c r="U97" s="370" t="s">
        <v>997</v>
      </c>
      <c r="V97" s="448" t="s">
        <v>3056</v>
      </c>
      <c r="W97" s="148"/>
      <c r="X97" s="370" t="s">
        <v>997</v>
      </c>
      <c r="Y97" s="448" t="s">
        <v>3057</v>
      </c>
      <c r="Z97" s="148"/>
      <c r="AA97" s="370" t="s">
        <v>997</v>
      </c>
      <c r="AB97" s="624" t="s">
        <v>3058</v>
      </c>
      <c r="AC97" s="148"/>
      <c r="AF97" s="185"/>
      <c r="AG97" s="625" t="s">
        <v>83</v>
      </c>
      <c r="AH97" s="185"/>
      <c r="AI97" s="185"/>
      <c r="AJ97" s="370" t="s">
        <v>997</v>
      </c>
      <c r="AK97" s="448" t="s">
        <v>3051</v>
      </c>
      <c r="AL97" s="148"/>
      <c r="AM97" s="370" t="s">
        <v>997</v>
      </c>
      <c r="AN97" s="448" t="s">
        <v>3052</v>
      </c>
      <c r="AO97" s="148"/>
      <c r="AP97" s="370" t="s">
        <v>997</v>
      </c>
      <c r="AQ97" s="448" t="s">
        <v>3053</v>
      </c>
      <c r="AR97" s="148"/>
      <c r="AS97" s="370" t="s">
        <v>997</v>
      </c>
      <c r="AT97" s="448" t="s">
        <v>3054</v>
      </c>
      <c r="AU97" s="148"/>
      <c r="AV97" s="370" t="s">
        <v>997</v>
      </c>
      <c r="AW97" s="448" t="s">
        <v>3055</v>
      </c>
      <c r="AX97" s="148"/>
      <c r="AY97" s="370" t="s">
        <v>997</v>
      </c>
      <c r="AZ97" s="448" t="s">
        <v>3056</v>
      </c>
      <c r="BA97" s="148"/>
      <c r="BB97" s="370" t="s">
        <v>997</v>
      </c>
      <c r="BC97" s="448" t="s">
        <v>3057</v>
      </c>
      <c r="BD97" s="148"/>
      <c r="BE97" s="370" t="s">
        <v>997</v>
      </c>
      <c r="BF97" s="624" t="s">
        <v>3058</v>
      </c>
      <c r="BG97" s="148"/>
      <c r="BV97" s="185"/>
      <c r="BW97" s="625" t="s">
        <v>1954</v>
      </c>
      <c r="BX97" s="185"/>
      <c r="BY97" s="185"/>
      <c r="BZ97" s="370" t="s">
        <v>997</v>
      </c>
      <c r="CA97" s="448" t="s">
        <v>3051</v>
      </c>
      <c r="CB97" s="148"/>
      <c r="CC97" s="370" t="s">
        <v>997</v>
      </c>
      <c r="CD97" s="448" t="s">
        <v>3052</v>
      </c>
      <c r="CE97" s="148"/>
      <c r="CF97" s="370" t="s">
        <v>997</v>
      </c>
      <c r="CG97" s="448" t="s">
        <v>3053</v>
      </c>
      <c r="CH97" s="148"/>
      <c r="CI97" s="370" t="s">
        <v>997</v>
      </c>
      <c r="CJ97" s="448" t="s">
        <v>3054</v>
      </c>
      <c r="CK97" s="148"/>
      <c r="CL97" s="370" t="s">
        <v>997</v>
      </c>
      <c r="CM97" s="448" t="s">
        <v>3055</v>
      </c>
      <c r="CN97" s="148"/>
      <c r="CO97" s="370" t="s">
        <v>997</v>
      </c>
      <c r="CP97" s="448" t="s">
        <v>3056</v>
      </c>
      <c r="CQ97" s="148"/>
      <c r="CR97" s="370" t="s">
        <v>997</v>
      </c>
      <c r="CS97" s="448" t="s">
        <v>3057</v>
      </c>
      <c r="CT97" s="148"/>
      <c r="CU97" s="370" t="s">
        <v>997</v>
      </c>
      <c r="CV97" s="624" t="s">
        <v>3058</v>
      </c>
      <c r="CW97" s="148"/>
      <c r="CZ97" s="185"/>
      <c r="DA97" s="625" t="s">
        <v>624</v>
      </c>
      <c r="DB97" s="185"/>
      <c r="DC97" s="185"/>
      <c r="DD97" s="370" t="s">
        <v>997</v>
      </c>
      <c r="DE97" s="448" t="s">
        <v>3051</v>
      </c>
      <c r="DF97" s="148"/>
      <c r="DG97" s="370" t="s">
        <v>997</v>
      </c>
      <c r="DH97" s="448" t="s">
        <v>3052</v>
      </c>
      <c r="DI97" s="148"/>
      <c r="DJ97" s="370" t="s">
        <v>997</v>
      </c>
      <c r="DK97" s="448" t="s">
        <v>3053</v>
      </c>
      <c r="DL97" s="148"/>
      <c r="DM97" s="370" t="s">
        <v>997</v>
      </c>
      <c r="DN97" s="448" t="s">
        <v>3054</v>
      </c>
      <c r="DO97" s="148"/>
      <c r="DP97" s="370" t="s">
        <v>997</v>
      </c>
      <c r="DQ97" s="448" t="s">
        <v>3055</v>
      </c>
      <c r="DR97" s="148"/>
      <c r="DS97" s="370" t="s">
        <v>997</v>
      </c>
      <c r="DT97" s="448" t="s">
        <v>3056</v>
      </c>
      <c r="DU97" s="148"/>
      <c r="DV97" s="370" t="s">
        <v>997</v>
      </c>
      <c r="DW97" s="448" t="s">
        <v>3057</v>
      </c>
      <c r="DX97" s="148"/>
      <c r="DY97" s="370" t="s">
        <v>997</v>
      </c>
      <c r="DZ97" s="624" t="s">
        <v>3058</v>
      </c>
      <c r="EA97" s="148"/>
    </row>
    <row r="98" spans="2:131" ht="15.75" thickBot="1" x14ac:dyDescent="0.3">
      <c r="B98" s="187" t="s">
        <v>992</v>
      </c>
      <c r="C98" s="364" t="s">
        <v>993</v>
      </c>
      <c r="D98" s="369" t="s">
        <v>999</v>
      </c>
      <c r="E98" s="369" t="s">
        <v>93</v>
      </c>
      <c r="F98" s="371" t="s">
        <v>70</v>
      </c>
      <c r="G98" s="154" t="s">
        <v>995</v>
      </c>
      <c r="H98" s="155" t="s">
        <v>251</v>
      </c>
      <c r="I98" s="371" t="s">
        <v>70</v>
      </c>
      <c r="J98" s="154" t="s">
        <v>995</v>
      </c>
      <c r="K98" s="155" t="s">
        <v>251</v>
      </c>
      <c r="L98" s="371" t="s">
        <v>70</v>
      </c>
      <c r="M98" s="154" t="s">
        <v>995</v>
      </c>
      <c r="N98" s="155" t="s">
        <v>251</v>
      </c>
      <c r="O98" s="371" t="s">
        <v>70</v>
      </c>
      <c r="P98" s="154" t="s">
        <v>995</v>
      </c>
      <c r="Q98" s="155" t="s">
        <v>251</v>
      </c>
      <c r="R98" s="371" t="s">
        <v>70</v>
      </c>
      <c r="S98" s="154" t="s">
        <v>995</v>
      </c>
      <c r="T98" s="155" t="s">
        <v>251</v>
      </c>
      <c r="U98" s="371" t="s">
        <v>70</v>
      </c>
      <c r="V98" s="154" t="s">
        <v>995</v>
      </c>
      <c r="W98" s="155" t="s">
        <v>251</v>
      </c>
      <c r="X98" s="371" t="s">
        <v>70</v>
      </c>
      <c r="Y98" s="154" t="s">
        <v>995</v>
      </c>
      <c r="Z98" s="155" t="s">
        <v>251</v>
      </c>
      <c r="AA98" s="371" t="s">
        <v>70</v>
      </c>
      <c r="AB98" s="154" t="s">
        <v>995</v>
      </c>
      <c r="AC98" s="155" t="s">
        <v>251</v>
      </c>
      <c r="AF98" s="187" t="s">
        <v>992</v>
      </c>
      <c r="AG98" s="364" t="s">
        <v>993</v>
      </c>
      <c r="AH98" s="369" t="s">
        <v>999</v>
      </c>
      <c r="AI98" s="369" t="s">
        <v>93</v>
      </c>
      <c r="AJ98" s="371" t="s">
        <v>70</v>
      </c>
      <c r="AK98" s="154" t="s">
        <v>995</v>
      </c>
      <c r="AL98" s="155" t="s">
        <v>251</v>
      </c>
      <c r="AM98" s="371" t="s">
        <v>70</v>
      </c>
      <c r="AN98" s="154" t="s">
        <v>995</v>
      </c>
      <c r="AO98" s="155" t="s">
        <v>251</v>
      </c>
      <c r="AP98" s="371" t="s">
        <v>70</v>
      </c>
      <c r="AQ98" s="154" t="s">
        <v>995</v>
      </c>
      <c r="AR98" s="155" t="s">
        <v>251</v>
      </c>
      <c r="AS98" s="371" t="s">
        <v>70</v>
      </c>
      <c r="AT98" s="154" t="s">
        <v>995</v>
      </c>
      <c r="AU98" s="155" t="s">
        <v>251</v>
      </c>
      <c r="AV98" s="371" t="s">
        <v>70</v>
      </c>
      <c r="AW98" s="154" t="s">
        <v>995</v>
      </c>
      <c r="AX98" s="155" t="s">
        <v>251</v>
      </c>
      <c r="AY98" s="371" t="s">
        <v>70</v>
      </c>
      <c r="AZ98" s="154" t="s">
        <v>995</v>
      </c>
      <c r="BA98" s="155" t="s">
        <v>251</v>
      </c>
      <c r="BB98" s="371" t="s">
        <v>70</v>
      </c>
      <c r="BC98" s="154" t="s">
        <v>995</v>
      </c>
      <c r="BD98" s="155" t="s">
        <v>251</v>
      </c>
      <c r="BE98" s="371" t="s">
        <v>70</v>
      </c>
      <c r="BF98" s="154" t="s">
        <v>995</v>
      </c>
      <c r="BG98" s="155" t="s">
        <v>251</v>
      </c>
      <c r="BV98" s="187" t="s">
        <v>992</v>
      </c>
      <c r="BW98" s="364" t="s">
        <v>993</v>
      </c>
      <c r="BX98" s="369" t="s">
        <v>999</v>
      </c>
      <c r="BY98" s="369" t="s">
        <v>93</v>
      </c>
      <c r="BZ98" s="371" t="s">
        <v>70</v>
      </c>
      <c r="CA98" s="154" t="s">
        <v>995</v>
      </c>
      <c r="CB98" s="155" t="s">
        <v>251</v>
      </c>
      <c r="CC98" s="371" t="s">
        <v>70</v>
      </c>
      <c r="CD98" s="154" t="s">
        <v>995</v>
      </c>
      <c r="CE98" s="155" t="s">
        <v>251</v>
      </c>
      <c r="CF98" s="371" t="s">
        <v>70</v>
      </c>
      <c r="CG98" s="154" t="s">
        <v>995</v>
      </c>
      <c r="CH98" s="155" t="s">
        <v>251</v>
      </c>
      <c r="CI98" s="371" t="s">
        <v>70</v>
      </c>
      <c r="CJ98" s="154" t="s">
        <v>995</v>
      </c>
      <c r="CK98" s="155" t="s">
        <v>251</v>
      </c>
      <c r="CL98" s="371" t="s">
        <v>70</v>
      </c>
      <c r="CM98" s="154" t="s">
        <v>995</v>
      </c>
      <c r="CN98" s="155" t="s">
        <v>251</v>
      </c>
      <c r="CO98" s="371" t="s">
        <v>70</v>
      </c>
      <c r="CP98" s="154" t="s">
        <v>995</v>
      </c>
      <c r="CQ98" s="155" t="s">
        <v>251</v>
      </c>
      <c r="CR98" s="371" t="s">
        <v>70</v>
      </c>
      <c r="CS98" s="154" t="s">
        <v>995</v>
      </c>
      <c r="CT98" s="155" t="s">
        <v>251</v>
      </c>
      <c r="CU98" s="371" t="s">
        <v>70</v>
      </c>
      <c r="CV98" s="154" t="s">
        <v>995</v>
      </c>
      <c r="CW98" s="155" t="s">
        <v>251</v>
      </c>
      <c r="CZ98" s="187" t="s">
        <v>992</v>
      </c>
      <c r="DA98" s="364" t="s">
        <v>993</v>
      </c>
      <c r="DB98" s="369" t="s">
        <v>999</v>
      </c>
      <c r="DC98" s="369" t="s">
        <v>93</v>
      </c>
      <c r="DD98" s="371" t="s">
        <v>70</v>
      </c>
      <c r="DE98" s="154" t="s">
        <v>995</v>
      </c>
      <c r="DF98" s="155" t="s">
        <v>251</v>
      </c>
      <c r="DG98" s="371" t="s">
        <v>70</v>
      </c>
      <c r="DH98" s="154" t="s">
        <v>995</v>
      </c>
      <c r="DI98" s="155" t="s">
        <v>251</v>
      </c>
      <c r="DJ98" s="371" t="s">
        <v>70</v>
      </c>
      <c r="DK98" s="154" t="s">
        <v>995</v>
      </c>
      <c r="DL98" s="155" t="s">
        <v>251</v>
      </c>
      <c r="DM98" s="371" t="s">
        <v>70</v>
      </c>
      <c r="DN98" s="154" t="s">
        <v>995</v>
      </c>
      <c r="DO98" s="155" t="s">
        <v>251</v>
      </c>
      <c r="DP98" s="371" t="s">
        <v>70</v>
      </c>
      <c r="DQ98" s="154" t="s">
        <v>995</v>
      </c>
      <c r="DR98" s="155" t="s">
        <v>251</v>
      </c>
      <c r="DS98" s="371" t="s">
        <v>70</v>
      </c>
      <c r="DT98" s="154" t="s">
        <v>995</v>
      </c>
      <c r="DU98" s="155" t="s">
        <v>251</v>
      </c>
      <c r="DV98" s="371" t="s">
        <v>70</v>
      </c>
      <c r="DW98" s="154" t="s">
        <v>995</v>
      </c>
      <c r="DX98" s="155" t="s">
        <v>251</v>
      </c>
      <c r="DY98" s="371" t="s">
        <v>70</v>
      </c>
      <c r="DZ98" s="154" t="s">
        <v>995</v>
      </c>
      <c r="EA98" s="155" t="s">
        <v>251</v>
      </c>
    </row>
    <row r="99" spans="2:131" x14ac:dyDescent="0.25">
      <c r="B99" s="187" t="s">
        <v>1016</v>
      </c>
      <c r="C99" s="372" t="s">
        <v>986</v>
      </c>
      <c r="D99" s="372" t="s">
        <v>115</v>
      </c>
      <c r="E99" s="125" t="s">
        <v>115</v>
      </c>
      <c r="F99" s="366" t="s">
        <v>246</v>
      </c>
      <c r="G99" s="368" t="s">
        <v>1036</v>
      </c>
      <c r="H99" s="232">
        <v>-1</v>
      </c>
      <c r="I99" s="366"/>
      <c r="J99" s="368"/>
      <c r="K99" s="232"/>
      <c r="L99" s="366"/>
      <c r="M99" s="368"/>
      <c r="N99" s="232"/>
      <c r="O99" s="366"/>
      <c r="P99" s="368"/>
      <c r="Q99" s="232"/>
      <c r="R99" s="366"/>
      <c r="S99" s="368"/>
      <c r="T99" s="232"/>
      <c r="U99" s="366"/>
      <c r="V99" s="368"/>
      <c r="W99" s="232"/>
      <c r="X99" s="366"/>
      <c r="Y99" s="368"/>
      <c r="Z99" s="232"/>
      <c r="AA99" s="366"/>
      <c r="AB99" s="368"/>
      <c r="AC99" s="232"/>
      <c r="AF99" s="187" t="s">
        <v>1165</v>
      </c>
      <c r="AG99" s="372" t="s">
        <v>986</v>
      </c>
      <c r="AH99" s="372" t="s">
        <v>115</v>
      </c>
      <c r="AI99" s="125" t="s">
        <v>115</v>
      </c>
      <c r="AJ99" s="366" t="s">
        <v>246</v>
      </c>
      <c r="AK99" s="368" t="s">
        <v>377</v>
      </c>
      <c r="AL99" s="232">
        <v>-1</v>
      </c>
      <c r="AM99" s="366"/>
      <c r="AN99" s="368"/>
      <c r="AO99" s="232"/>
      <c r="AP99" s="366"/>
      <c r="AQ99" s="368"/>
      <c r="AR99" s="232"/>
      <c r="AS99" s="366"/>
      <c r="AT99" s="368"/>
      <c r="AU99" s="232"/>
      <c r="AV99" s="366"/>
      <c r="AW99" s="368"/>
      <c r="AX99" s="232"/>
      <c r="AY99" s="366"/>
      <c r="AZ99" s="368"/>
      <c r="BA99" s="232"/>
      <c r="BB99" s="366"/>
      <c r="BC99" s="368"/>
      <c r="BD99" s="232"/>
      <c r="BE99" s="366"/>
      <c r="BF99" s="368"/>
      <c r="BG99" s="232"/>
      <c r="BV99" s="187" t="s">
        <v>1016</v>
      </c>
      <c r="BW99" s="372" t="s">
        <v>986</v>
      </c>
      <c r="BX99" s="372" t="s">
        <v>115</v>
      </c>
      <c r="BY99" s="125" t="s">
        <v>115</v>
      </c>
      <c r="BZ99" s="366" t="s">
        <v>246</v>
      </c>
      <c r="CA99" s="368" t="s">
        <v>1036</v>
      </c>
      <c r="CB99" s="232">
        <v>-1</v>
      </c>
      <c r="CC99" s="366"/>
      <c r="CD99" s="368"/>
      <c r="CE99" s="232"/>
      <c r="CF99" s="366"/>
      <c r="CG99" s="368"/>
      <c r="CH99" s="232"/>
      <c r="CI99" s="366"/>
      <c r="CJ99" s="368"/>
      <c r="CK99" s="232"/>
      <c r="CL99" s="366"/>
      <c r="CM99" s="368"/>
      <c r="CN99" s="232"/>
      <c r="CO99" s="366"/>
      <c r="CP99" s="368"/>
      <c r="CQ99" s="232"/>
      <c r="CR99" s="366"/>
      <c r="CS99" s="368"/>
      <c r="CT99" s="232"/>
      <c r="CU99" s="366"/>
      <c r="CV99" s="368"/>
      <c r="CW99" s="232"/>
      <c r="CZ99" s="187" t="s">
        <v>1871</v>
      </c>
      <c r="DA99" s="372" t="s">
        <v>986</v>
      </c>
      <c r="DB99" s="372" t="s">
        <v>115</v>
      </c>
      <c r="DC99" s="125" t="s">
        <v>115</v>
      </c>
      <c r="DD99" s="366" t="s">
        <v>246</v>
      </c>
      <c r="DE99" s="368" t="s">
        <v>377</v>
      </c>
      <c r="DF99" s="232">
        <v>-1</v>
      </c>
      <c r="DG99" s="366"/>
      <c r="DH99" s="368"/>
      <c r="DI99" s="232"/>
      <c r="DJ99" s="366"/>
      <c r="DK99" s="368"/>
      <c r="DL99" s="232"/>
      <c r="DM99" s="366"/>
      <c r="DN99" s="368"/>
      <c r="DO99" s="232"/>
      <c r="DP99" s="366"/>
      <c r="DQ99" s="368"/>
      <c r="DR99" s="232"/>
      <c r="DS99" s="366"/>
      <c r="DT99" s="368"/>
      <c r="DU99" s="232"/>
      <c r="DV99" s="366"/>
      <c r="DW99" s="368"/>
      <c r="DX99" s="232"/>
      <c r="DY99" s="366"/>
      <c r="DZ99" s="368"/>
      <c r="EA99" s="232"/>
    </row>
    <row r="100" spans="2:131" x14ac:dyDescent="0.25">
      <c r="C100" s="373"/>
      <c r="D100" s="373" t="s">
        <v>115</v>
      </c>
      <c r="E100" s="96" t="s">
        <v>990</v>
      </c>
      <c r="F100" s="65"/>
      <c r="G100" s="53"/>
      <c r="H100" s="68"/>
      <c r="I100" s="65"/>
      <c r="J100" s="53"/>
      <c r="K100" s="68"/>
      <c r="L100" s="65"/>
      <c r="M100" s="53"/>
      <c r="N100" s="68"/>
      <c r="O100" s="65"/>
      <c r="P100" s="53"/>
      <c r="Q100" s="68"/>
      <c r="R100" s="65"/>
      <c r="S100" s="53"/>
      <c r="T100" s="68"/>
      <c r="U100" s="65"/>
      <c r="V100" s="53"/>
      <c r="W100" s="68"/>
      <c r="X100" s="65"/>
      <c r="Y100" s="53"/>
      <c r="Z100" s="68"/>
      <c r="AA100" s="65"/>
      <c r="AB100" s="53"/>
      <c r="AC100" s="68"/>
      <c r="AG100" s="373"/>
      <c r="AH100" s="373" t="s">
        <v>115</v>
      </c>
      <c r="AI100" s="96" t="s">
        <v>990</v>
      </c>
      <c r="AJ100" s="65"/>
      <c r="AK100" s="53"/>
      <c r="AL100" s="68"/>
      <c r="AM100" s="65"/>
      <c r="AN100" s="53"/>
      <c r="AO100" s="68"/>
      <c r="AP100" s="65"/>
      <c r="AQ100" s="53"/>
      <c r="AR100" s="68"/>
      <c r="AS100" s="65"/>
      <c r="AT100" s="53"/>
      <c r="AU100" s="68"/>
      <c r="AV100" s="65"/>
      <c r="AW100" s="53"/>
      <c r="AX100" s="68"/>
      <c r="AY100" s="65"/>
      <c r="AZ100" s="53"/>
      <c r="BA100" s="68"/>
      <c r="BB100" s="65"/>
      <c r="BC100" s="53"/>
      <c r="BD100" s="68"/>
      <c r="BE100" s="65"/>
      <c r="BF100" s="53"/>
      <c r="BG100" s="68"/>
      <c r="BW100" s="373"/>
      <c r="BX100" s="373" t="s">
        <v>115</v>
      </c>
      <c r="BY100" s="96" t="s">
        <v>990</v>
      </c>
      <c r="BZ100" s="65"/>
      <c r="CA100" s="53"/>
      <c r="CB100" s="68"/>
      <c r="CC100" s="65"/>
      <c r="CD100" s="53"/>
      <c r="CE100" s="68"/>
      <c r="CF100" s="65"/>
      <c r="CG100" s="53"/>
      <c r="CH100" s="68"/>
      <c r="CI100" s="65"/>
      <c r="CJ100" s="53"/>
      <c r="CK100" s="68"/>
      <c r="CL100" s="65"/>
      <c r="CM100" s="53"/>
      <c r="CN100" s="68"/>
      <c r="CO100" s="65"/>
      <c r="CP100" s="53"/>
      <c r="CQ100" s="68"/>
      <c r="CR100" s="65"/>
      <c r="CS100" s="53"/>
      <c r="CT100" s="68"/>
      <c r="CU100" s="65"/>
      <c r="CV100" s="53"/>
      <c r="CW100" s="68"/>
      <c r="DA100" s="373"/>
      <c r="DB100" s="373" t="s">
        <v>115</v>
      </c>
      <c r="DC100" s="96" t="s">
        <v>990</v>
      </c>
      <c r="DD100" s="65"/>
      <c r="DE100" s="53"/>
      <c r="DF100" s="68"/>
      <c r="DG100" s="65"/>
      <c r="DH100" s="53"/>
      <c r="DI100" s="68"/>
      <c r="DJ100" s="65"/>
      <c r="DK100" s="53"/>
      <c r="DL100" s="68"/>
      <c r="DM100" s="65"/>
      <c r="DN100" s="53"/>
      <c r="DO100" s="68"/>
      <c r="DP100" s="65"/>
      <c r="DQ100" s="53"/>
      <c r="DR100" s="68"/>
      <c r="DS100" s="65"/>
      <c r="DT100" s="53"/>
      <c r="DU100" s="68"/>
      <c r="DV100" s="65"/>
      <c r="DW100" s="53"/>
      <c r="DX100" s="68"/>
      <c r="DY100" s="65"/>
      <c r="DZ100" s="53"/>
      <c r="EA100" s="68"/>
    </row>
    <row r="101" spans="2:131" ht="15.75" thickBot="1" x14ac:dyDescent="0.3">
      <c r="C101" s="374"/>
      <c r="D101" s="374" t="s">
        <v>115</v>
      </c>
      <c r="E101" s="97" t="s">
        <v>991</v>
      </c>
      <c r="F101" s="367"/>
      <c r="G101" s="131"/>
      <c r="H101" s="54"/>
      <c r="I101" s="367"/>
      <c r="J101" s="131"/>
      <c r="K101" s="54"/>
      <c r="L101" s="367"/>
      <c r="M101" s="131"/>
      <c r="N101" s="54"/>
      <c r="O101" s="367"/>
      <c r="P101" s="131"/>
      <c r="Q101" s="54"/>
      <c r="R101" s="367"/>
      <c r="S101" s="131"/>
      <c r="T101" s="54"/>
      <c r="U101" s="367"/>
      <c r="V101" s="131"/>
      <c r="W101" s="54"/>
      <c r="X101" s="367"/>
      <c r="Y101" s="131"/>
      <c r="Z101" s="54"/>
      <c r="AA101" s="367"/>
      <c r="AB101" s="131"/>
      <c r="AC101" s="54"/>
      <c r="AG101" s="374"/>
      <c r="AH101" s="374" t="s">
        <v>115</v>
      </c>
      <c r="AI101" s="97" t="s">
        <v>991</v>
      </c>
      <c r="AJ101" s="367"/>
      <c r="AK101" s="131"/>
      <c r="AL101" s="54"/>
      <c r="AM101" s="367"/>
      <c r="AN101" s="131"/>
      <c r="AO101" s="54"/>
      <c r="AP101" s="367"/>
      <c r="AQ101" s="131"/>
      <c r="AR101" s="54"/>
      <c r="AS101" s="367"/>
      <c r="AT101" s="131"/>
      <c r="AU101" s="54"/>
      <c r="AV101" s="367"/>
      <c r="AW101" s="131"/>
      <c r="AX101" s="54"/>
      <c r="AY101" s="367"/>
      <c r="AZ101" s="131"/>
      <c r="BA101" s="54"/>
      <c r="BB101" s="367"/>
      <c r="BC101" s="131"/>
      <c r="BD101" s="54"/>
      <c r="BE101" s="367"/>
      <c r="BF101" s="131"/>
      <c r="BG101" s="54"/>
      <c r="BW101" s="374"/>
      <c r="BX101" s="374" t="s">
        <v>115</v>
      </c>
      <c r="BY101" s="97" t="s">
        <v>991</v>
      </c>
      <c r="BZ101" s="367"/>
      <c r="CA101" s="131"/>
      <c r="CB101" s="54"/>
      <c r="CC101" s="367"/>
      <c r="CD101" s="131"/>
      <c r="CE101" s="54"/>
      <c r="CF101" s="367"/>
      <c r="CG101" s="131"/>
      <c r="CH101" s="54"/>
      <c r="CI101" s="367"/>
      <c r="CJ101" s="131"/>
      <c r="CK101" s="54"/>
      <c r="CL101" s="367"/>
      <c r="CM101" s="131"/>
      <c r="CN101" s="54"/>
      <c r="CO101" s="367"/>
      <c r="CP101" s="131"/>
      <c r="CQ101" s="54"/>
      <c r="CR101" s="367"/>
      <c r="CS101" s="131"/>
      <c r="CT101" s="54"/>
      <c r="CU101" s="367"/>
      <c r="CV101" s="131"/>
      <c r="CW101" s="54"/>
      <c r="DA101" s="374"/>
      <c r="DB101" s="374" t="s">
        <v>115</v>
      </c>
      <c r="DC101" s="97" t="s">
        <v>991</v>
      </c>
      <c r="DD101" s="367"/>
      <c r="DE101" s="131"/>
      <c r="DF101" s="54"/>
      <c r="DG101" s="367"/>
      <c r="DH101" s="131"/>
      <c r="DI101" s="54"/>
      <c r="DJ101" s="367"/>
      <c r="DK101" s="131"/>
      <c r="DL101" s="54"/>
      <c r="DM101" s="367"/>
      <c r="DN101" s="131"/>
      <c r="DO101" s="54"/>
      <c r="DP101" s="367"/>
      <c r="DQ101" s="131"/>
      <c r="DR101" s="54"/>
      <c r="DS101" s="367"/>
      <c r="DT101" s="131"/>
      <c r="DU101" s="54"/>
      <c r="DV101" s="367"/>
      <c r="DW101" s="131"/>
      <c r="DX101" s="54"/>
      <c r="DY101" s="367"/>
      <c r="DZ101" s="131"/>
      <c r="EA101" s="54"/>
    </row>
    <row r="102" spans="2:131" x14ac:dyDescent="0.25">
      <c r="C102" s="372" t="s">
        <v>987</v>
      </c>
      <c r="D102" s="372" t="s">
        <v>115</v>
      </c>
      <c r="E102" s="125" t="s">
        <v>115</v>
      </c>
      <c r="F102" s="366" t="s">
        <v>246</v>
      </c>
      <c r="G102" s="368" t="s">
        <v>1036</v>
      </c>
      <c r="H102" s="232">
        <v>1</v>
      </c>
      <c r="I102" s="366"/>
      <c r="J102" s="368"/>
      <c r="K102" s="232"/>
      <c r="L102" s="366"/>
      <c r="M102" s="368"/>
      <c r="N102" s="232"/>
      <c r="O102" s="366"/>
      <c r="P102" s="368"/>
      <c r="Q102" s="232"/>
      <c r="R102" s="366"/>
      <c r="S102" s="368"/>
      <c r="T102" s="232"/>
      <c r="U102" s="366"/>
      <c r="V102" s="368"/>
      <c r="W102" s="232"/>
      <c r="X102" s="366"/>
      <c r="Y102" s="368"/>
      <c r="Z102" s="232"/>
      <c r="AA102" s="366"/>
      <c r="AB102" s="368"/>
      <c r="AC102" s="232"/>
      <c r="AG102" s="372" t="s">
        <v>987</v>
      </c>
      <c r="AH102" s="372" t="s">
        <v>115</v>
      </c>
      <c r="AI102" s="125" t="s">
        <v>115</v>
      </c>
      <c r="AJ102" s="366" t="s">
        <v>246</v>
      </c>
      <c r="AK102" s="368" t="s">
        <v>377</v>
      </c>
      <c r="AL102" s="232">
        <v>1</v>
      </c>
      <c r="AM102" s="366"/>
      <c r="AN102" s="368"/>
      <c r="AO102" s="232"/>
      <c r="AP102" s="366"/>
      <c r="AQ102" s="368"/>
      <c r="AR102" s="232"/>
      <c r="AS102" s="366"/>
      <c r="AT102" s="368"/>
      <c r="AU102" s="232"/>
      <c r="AV102" s="366"/>
      <c r="AW102" s="368"/>
      <c r="AX102" s="232"/>
      <c r="AY102" s="366"/>
      <c r="AZ102" s="368"/>
      <c r="BA102" s="232"/>
      <c r="BB102" s="366"/>
      <c r="BC102" s="368"/>
      <c r="BD102" s="232"/>
      <c r="BE102" s="366"/>
      <c r="BF102" s="368"/>
      <c r="BG102" s="232"/>
      <c r="BW102" s="372" t="s">
        <v>987</v>
      </c>
      <c r="BX102" s="372" t="s">
        <v>115</v>
      </c>
      <c r="BY102" s="125" t="s">
        <v>115</v>
      </c>
      <c r="BZ102" s="366" t="s">
        <v>246</v>
      </c>
      <c r="CA102" s="368" t="s">
        <v>1036</v>
      </c>
      <c r="CB102" s="232">
        <v>1</v>
      </c>
      <c r="CC102" s="366"/>
      <c r="CD102" s="368"/>
      <c r="CE102" s="232"/>
      <c r="CF102" s="366"/>
      <c r="CG102" s="368"/>
      <c r="CH102" s="232"/>
      <c r="CI102" s="366"/>
      <c r="CJ102" s="368"/>
      <c r="CK102" s="232"/>
      <c r="CL102" s="366"/>
      <c r="CM102" s="368"/>
      <c r="CN102" s="232"/>
      <c r="CO102" s="366"/>
      <c r="CP102" s="368"/>
      <c r="CQ102" s="232"/>
      <c r="CR102" s="366"/>
      <c r="CS102" s="368"/>
      <c r="CT102" s="232"/>
      <c r="CU102" s="366"/>
      <c r="CV102" s="368"/>
      <c r="CW102" s="232"/>
      <c r="DA102" s="372" t="s">
        <v>987</v>
      </c>
      <c r="DB102" s="372" t="s">
        <v>115</v>
      </c>
      <c r="DC102" s="125" t="s">
        <v>115</v>
      </c>
      <c r="DD102" s="366" t="s">
        <v>246</v>
      </c>
      <c r="DE102" s="368" t="s">
        <v>377</v>
      </c>
      <c r="DF102" s="232">
        <v>1</v>
      </c>
      <c r="DG102" s="366"/>
      <c r="DH102" s="368"/>
      <c r="DI102" s="232"/>
      <c r="DJ102" s="366"/>
      <c r="DK102" s="368"/>
      <c r="DL102" s="232"/>
      <c r="DM102" s="366"/>
      <c r="DN102" s="368"/>
      <c r="DO102" s="232"/>
      <c r="DP102" s="366"/>
      <c r="DQ102" s="368"/>
      <c r="DR102" s="232"/>
      <c r="DS102" s="366"/>
      <c r="DT102" s="368"/>
      <c r="DU102" s="232"/>
      <c r="DV102" s="366"/>
      <c r="DW102" s="368"/>
      <c r="DX102" s="232"/>
      <c r="DY102" s="366"/>
      <c r="DZ102" s="368"/>
      <c r="EA102" s="232"/>
    </row>
    <row r="103" spans="2:131" x14ac:dyDescent="0.25">
      <c r="C103" s="373"/>
      <c r="D103" s="373" t="s">
        <v>115</v>
      </c>
      <c r="E103" s="96" t="s">
        <v>990</v>
      </c>
      <c r="F103" s="65"/>
      <c r="G103" s="53"/>
      <c r="H103" s="68"/>
      <c r="I103" s="65"/>
      <c r="J103" s="53"/>
      <c r="K103" s="68"/>
      <c r="L103" s="65"/>
      <c r="M103" s="53"/>
      <c r="N103" s="68"/>
      <c r="O103" s="65"/>
      <c r="P103" s="53"/>
      <c r="Q103" s="68"/>
      <c r="R103" s="65"/>
      <c r="S103" s="53"/>
      <c r="T103" s="68"/>
      <c r="U103" s="65"/>
      <c r="V103" s="53"/>
      <c r="W103" s="68"/>
      <c r="X103" s="65"/>
      <c r="Y103" s="53"/>
      <c r="Z103" s="68"/>
      <c r="AA103" s="65"/>
      <c r="AB103" s="53"/>
      <c r="AC103" s="68"/>
      <c r="AG103" s="373"/>
      <c r="AH103" s="373" t="s">
        <v>115</v>
      </c>
      <c r="AI103" s="96" t="s">
        <v>990</v>
      </c>
      <c r="AJ103" s="65"/>
      <c r="AK103" s="53"/>
      <c r="AL103" s="68"/>
      <c r="AM103" s="65"/>
      <c r="AN103" s="53"/>
      <c r="AO103" s="68"/>
      <c r="AP103" s="65"/>
      <c r="AQ103" s="53"/>
      <c r="AR103" s="68"/>
      <c r="AS103" s="65"/>
      <c r="AT103" s="53"/>
      <c r="AU103" s="68"/>
      <c r="AV103" s="65"/>
      <c r="AW103" s="53"/>
      <c r="AX103" s="68"/>
      <c r="AY103" s="65"/>
      <c r="AZ103" s="53"/>
      <c r="BA103" s="68"/>
      <c r="BB103" s="65"/>
      <c r="BC103" s="53"/>
      <c r="BD103" s="68"/>
      <c r="BE103" s="65"/>
      <c r="BF103" s="53"/>
      <c r="BG103" s="68"/>
      <c r="BW103" s="373"/>
      <c r="BX103" s="373" t="s">
        <v>115</v>
      </c>
      <c r="BY103" s="96" t="s">
        <v>990</v>
      </c>
      <c r="BZ103" s="65"/>
      <c r="CA103" s="53"/>
      <c r="CB103" s="68"/>
      <c r="CC103" s="65"/>
      <c r="CD103" s="53"/>
      <c r="CE103" s="68"/>
      <c r="CF103" s="65"/>
      <c r="CG103" s="53"/>
      <c r="CH103" s="68"/>
      <c r="CI103" s="65"/>
      <c r="CJ103" s="53"/>
      <c r="CK103" s="68"/>
      <c r="CL103" s="65"/>
      <c r="CM103" s="53"/>
      <c r="CN103" s="68"/>
      <c r="CO103" s="65"/>
      <c r="CP103" s="53"/>
      <c r="CQ103" s="68"/>
      <c r="CR103" s="65"/>
      <c r="CS103" s="53"/>
      <c r="CT103" s="68"/>
      <c r="CU103" s="65"/>
      <c r="CV103" s="53"/>
      <c r="CW103" s="68"/>
      <c r="DA103" s="373"/>
      <c r="DB103" s="373" t="s">
        <v>115</v>
      </c>
      <c r="DC103" s="96" t="s">
        <v>990</v>
      </c>
      <c r="DD103" s="65"/>
      <c r="DE103" s="53"/>
      <c r="DF103" s="68"/>
      <c r="DG103" s="65"/>
      <c r="DH103" s="53"/>
      <c r="DI103" s="68"/>
      <c r="DJ103" s="65"/>
      <c r="DK103" s="53"/>
      <c r="DL103" s="68"/>
      <c r="DM103" s="65"/>
      <c r="DN103" s="53"/>
      <c r="DO103" s="68"/>
      <c r="DP103" s="65"/>
      <c r="DQ103" s="53"/>
      <c r="DR103" s="68"/>
      <c r="DS103" s="65"/>
      <c r="DT103" s="53"/>
      <c r="DU103" s="68"/>
      <c r="DV103" s="65"/>
      <c r="DW103" s="53"/>
      <c r="DX103" s="68"/>
      <c r="DY103" s="65"/>
      <c r="DZ103" s="53"/>
      <c r="EA103" s="68"/>
    </row>
    <row r="104" spans="2:131" ht="15.75" thickBot="1" x14ac:dyDescent="0.3">
      <c r="C104" s="374"/>
      <c r="D104" s="374" t="s">
        <v>115</v>
      </c>
      <c r="E104" s="97" t="s">
        <v>991</v>
      </c>
      <c r="F104" s="367"/>
      <c r="G104" s="131"/>
      <c r="H104" s="54"/>
      <c r="I104" s="367"/>
      <c r="J104" s="131"/>
      <c r="K104" s="54"/>
      <c r="L104" s="367"/>
      <c r="M104" s="131"/>
      <c r="N104" s="54"/>
      <c r="O104" s="367"/>
      <c r="P104" s="131"/>
      <c r="Q104" s="54"/>
      <c r="R104" s="367"/>
      <c r="S104" s="131"/>
      <c r="T104" s="54"/>
      <c r="U104" s="367"/>
      <c r="V104" s="131"/>
      <c r="W104" s="54"/>
      <c r="X104" s="367"/>
      <c r="Y104" s="131"/>
      <c r="Z104" s="54"/>
      <c r="AA104" s="367"/>
      <c r="AB104" s="131"/>
      <c r="AC104" s="54"/>
      <c r="AG104" s="374"/>
      <c r="AH104" s="374" t="s">
        <v>115</v>
      </c>
      <c r="AI104" s="97" t="s">
        <v>991</v>
      </c>
      <c r="AJ104" s="367"/>
      <c r="AK104" s="131"/>
      <c r="AL104" s="54"/>
      <c r="AM104" s="367"/>
      <c r="AN104" s="131"/>
      <c r="AO104" s="54"/>
      <c r="AP104" s="367"/>
      <c r="AQ104" s="131"/>
      <c r="AR104" s="54"/>
      <c r="AS104" s="367"/>
      <c r="AT104" s="131"/>
      <c r="AU104" s="54"/>
      <c r="AV104" s="367"/>
      <c r="AW104" s="131"/>
      <c r="AX104" s="54"/>
      <c r="AY104" s="367"/>
      <c r="AZ104" s="131"/>
      <c r="BA104" s="54"/>
      <c r="BB104" s="367"/>
      <c r="BC104" s="131"/>
      <c r="BD104" s="54"/>
      <c r="BE104" s="367"/>
      <c r="BF104" s="131"/>
      <c r="BG104" s="54"/>
      <c r="BW104" s="374"/>
      <c r="BX104" s="374" t="s">
        <v>115</v>
      </c>
      <c r="BY104" s="97" t="s">
        <v>991</v>
      </c>
      <c r="BZ104" s="367"/>
      <c r="CA104" s="131"/>
      <c r="CB104" s="54"/>
      <c r="CC104" s="367"/>
      <c r="CD104" s="131"/>
      <c r="CE104" s="54"/>
      <c r="CF104" s="367"/>
      <c r="CG104" s="131"/>
      <c r="CH104" s="54"/>
      <c r="CI104" s="367"/>
      <c r="CJ104" s="131"/>
      <c r="CK104" s="54"/>
      <c r="CL104" s="367"/>
      <c r="CM104" s="131"/>
      <c r="CN104" s="54"/>
      <c r="CO104" s="367"/>
      <c r="CP104" s="131"/>
      <c r="CQ104" s="54"/>
      <c r="CR104" s="367"/>
      <c r="CS104" s="131"/>
      <c r="CT104" s="54"/>
      <c r="CU104" s="367"/>
      <c r="CV104" s="131"/>
      <c r="CW104" s="54"/>
      <c r="DA104" s="374"/>
      <c r="DB104" s="374" t="s">
        <v>115</v>
      </c>
      <c r="DC104" s="97" t="s">
        <v>991</v>
      </c>
      <c r="DD104" s="367"/>
      <c r="DE104" s="131"/>
      <c r="DF104" s="54"/>
      <c r="DG104" s="367"/>
      <c r="DH104" s="131"/>
      <c r="DI104" s="54"/>
      <c r="DJ104" s="367"/>
      <c r="DK104" s="131"/>
      <c r="DL104" s="54"/>
      <c r="DM104" s="367"/>
      <c r="DN104" s="131"/>
      <c r="DO104" s="54"/>
      <c r="DP104" s="367"/>
      <c r="DQ104" s="131"/>
      <c r="DR104" s="54"/>
      <c r="DS104" s="367"/>
      <c r="DT104" s="131"/>
      <c r="DU104" s="54"/>
      <c r="DV104" s="367"/>
      <c r="DW104" s="131"/>
      <c r="DX104" s="54"/>
      <c r="DY104" s="367"/>
      <c r="DZ104" s="131"/>
      <c r="EA104" s="54"/>
    </row>
    <row r="105" spans="2:131" x14ac:dyDescent="0.25">
      <c r="C105" s="372" t="s">
        <v>988</v>
      </c>
      <c r="D105" s="372" t="s">
        <v>115</v>
      </c>
      <c r="E105" s="125" t="s">
        <v>115</v>
      </c>
      <c r="F105" s="366"/>
      <c r="G105" s="368"/>
      <c r="H105" s="232"/>
      <c r="I105" s="366"/>
      <c r="J105" s="368"/>
      <c r="K105" s="232"/>
      <c r="L105" s="366"/>
      <c r="M105" s="368"/>
      <c r="N105" s="232"/>
      <c r="O105" s="366"/>
      <c r="P105" s="368"/>
      <c r="Q105" s="232"/>
      <c r="R105" s="366"/>
      <c r="S105" s="368"/>
      <c r="T105" s="232"/>
      <c r="U105" s="366"/>
      <c r="V105" s="368"/>
      <c r="W105" s="232"/>
      <c r="X105" s="366"/>
      <c r="Y105" s="368"/>
      <c r="Z105" s="232"/>
      <c r="AA105" s="366"/>
      <c r="AB105" s="368"/>
      <c r="AC105" s="232"/>
      <c r="AG105" s="372" t="s">
        <v>988</v>
      </c>
      <c r="AH105" s="372" t="s">
        <v>115</v>
      </c>
      <c r="AI105" s="125" t="s">
        <v>115</v>
      </c>
      <c r="AJ105" s="366"/>
      <c r="AK105" s="368"/>
      <c r="AL105" s="232"/>
      <c r="AM105" s="366"/>
      <c r="AN105" s="368"/>
      <c r="AO105" s="232"/>
      <c r="AP105" s="366"/>
      <c r="AQ105" s="368"/>
      <c r="AR105" s="232"/>
      <c r="AS105" s="366"/>
      <c r="AT105" s="368"/>
      <c r="AU105" s="232"/>
      <c r="AV105" s="366"/>
      <c r="AW105" s="368"/>
      <c r="AX105" s="232"/>
      <c r="AY105" s="366"/>
      <c r="AZ105" s="368"/>
      <c r="BA105" s="232"/>
      <c r="BB105" s="366"/>
      <c r="BC105" s="368"/>
      <c r="BD105" s="232"/>
      <c r="BE105" s="366"/>
      <c r="BF105" s="368"/>
      <c r="BG105" s="232"/>
      <c r="BW105" s="372" t="s">
        <v>988</v>
      </c>
      <c r="BX105" s="372" t="s">
        <v>115</v>
      </c>
      <c r="BY105" s="125" t="s">
        <v>115</v>
      </c>
      <c r="BZ105" s="366"/>
      <c r="CA105" s="368"/>
      <c r="CB105" s="232"/>
      <c r="CC105" s="366"/>
      <c r="CD105" s="368"/>
      <c r="CE105" s="232"/>
      <c r="CF105" s="366"/>
      <c r="CG105" s="368"/>
      <c r="CH105" s="232"/>
      <c r="CI105" s="366"/>
      <c r="CJ105" s="368"/>
      <c r="CK105" s="232"/>
      <c r="CL105" s="366"/>
      <c r="CM105" s="368"/>
      <c r="CN105" s="232"/>
      <c r="CO105" s="366"/>
      <c r="CP105" s="368"/>
      <c r="CQ105" s="232"/>
      <c r="CR105" s="366"/>
      <c r="CS105" s="368"/>
      <c r="CT105" s="232"/>
      <c r="CU105" s="366"/>
      <c r="CV105" s="368"/>
      <c r="CW105" s="232"/>
      <c r="DA105" s="372" t="s">
        <v>988</v>
      </c>
      <c r="DB105" s="372" t="s">
        <v>115</v>
      </c>
      <c r="DC105" s="125" t="s">
        <v>115</v>
      </c>
      <c r="DD105" s="366"/>
      <c r="DE105" s="368"/>
      <c r="DF105" s="232"/>
      <c r="DG105" s="366"/>
      <c r="DH105" s="368"/>
      <c r="DI105" s="232"/>
      <c r="DJ105" s="366"/>
      <c r="DK105" s="368"/>
      <c r="DL105" s="232"/>
      <c r="DM105" s="366"/>
      <c r="DN105" s="368"/>
      <c r="DO105" s="232"/>
      <c r="DP105" s="366"/>
      <c r="DQ105" s="368"/>
      <c r="DR105" s="232"/>
      <c r="DS105" s="366"/>
      <c r="DT105" s="368"/>
      <c r="DU105" s="232"/>
      <c r="DV105" s="366"/>
      <c r="DW105" s="368"/>
      <c r="DX105" s="232"/>
      <c r="DY105" s="366"/>
      <c r="DZ105" s="368"/>
      <c r="EA105" s="232"/>
    </row>
    <row r="106" spans="2:131" x14ac:dyDescent="0.25">
      <c r="C106" s="373"/>
      <c r="D106" s="373" t="s">
        <v>115</v>
      </c>
      <c r="E106" s="96" t="s">
        <v>990</v>
      </c>
      <c r="F106" s="65"/>
      <c r="G106" s="53"/>
      <c r="H106" s="68"/>
      <c r="I106" s="65"/>
      <c r="J106" s="53"/>
      <c r="K106" s="68"/>
      <c r="L106" s="65"/>
      <c r="M106" s="53"/>
      <c r="N106" s="68"/>
      <c r="O106" s="65"/>
      <c r="P106" s="53"/>
      <c r="Q106" s="68"/>
      <c r="R106" s="65"/>
      <c r="S106" s="53"/>
      <c r="T106" s="68"/>
      <c r="U106" s="65"/>
      <c r="V106" s="53"/>
      <c r="W106" s="68"/>
      <c r="X106" s="65"/>
      <c r="Y106" s="53"/>
      <c r="Z106" s="68"/>
      <c r="AA106" s="65"/>
      <c r="AB106" s="53"/>
      <c r="AC106" s="68"/>
      <c r="AG106" s="373"/>
      <c r="AH106" s="373" t="s">
        <v>115</v>
      </c>
      <c r="AI106" s="96" t="s">
        <v>990</v>
      </c>
      <c r="AJ106" s="65"/>
      <c r="AK106" s="53"/>
      <c r="AL106" s="68"/>
      <c r="AM106" s="65"/>
      <c r="AN106" s="53"/>
      <c r="AO106" s="68"/>
      <c r="AP106" s="65"/>
      <c r="AQ106" s="53"/>
      <c r="AR106" s="68"/>
      <c r="AS106" s="65"/>
      <c r="AT106" s="53"/>
      <c r="AU106" s="68"/>
      <c r="AV106" s="65"/>
      <c r="AW106" s="53"/>
      <c r="AX106" s="68"/>
      <c r="AY106" s="65"/>
      <c r="AZ106" s="53"/>
      <c r="BA106" s="68"/>
      <c r="BB106" s="65"/>
      <c r="BC106" s="53"/>
      <c r="BD106" s="68"/>
      <c r="BE106" s="65"/>
      <c r="BF106" s="53"/>
      <c r="BG106" s="68"/>
      <c r="BW106" s="373"/>
      <c r="BX106" s="373" t="s">
        <v>115</v>
      </c>
      <c r="BY106" s="96" t="s">
        <v>990</v>
      </c>
      <c r="BZ106" s="65"/>
      <c r="CA106" s="53"/>
      <c r="CB106" s="68"/>
      <c r="CC106" s="65"/>
      <c r="CD106" s="53"/>
      <c r="CE106" s="68"/>
      <c r="CF106" s="65"/>
      <c r="CG106" s="53"/>
      <c r="CH106" s="68"/>
      <c r="CI106" s="65"/>
      <c r="CJ106" s="53"/>
      <c r="CK106" s="68"/>
      <c r="CL106" s="65"/>
      <c r="CM106" s="53"/>
      <c r="CN106" s="68"/>
      <c r="CO106" s="65"/>
      <c r="CP106" s="53"/>
      <c r="CQ106" s="68"/>
      <c r="CR106" s="65"/>
      <c r="CS106" s="53"/>
      <c r="CT106" s="68"/>
      <c r="CU106" s="65"/>
      <c r="CV106" s="53"/>
      <c r="CW106" s="68"/>
      <c r="DA106" s="373"/>
      <c r="DB106" s="373" t="s">
        <v>115</v>
      </c>
      <c r="DC106" s="96" t="s">
        <v>990</v>
      </c>
      <c r="DD106" s="65"/>
      <c r="DE106" s="53"/>
      <c r="DF106" s="68"/>
      <c r="DG106" s="65"/>
      <c r="DH106" s="53"/>
      <c r="DI106" s="68"/>
      <c r="DJ106" s="65"/>
      <c r="DK106" s="53"/>
      <c r="DL106" s="68"/>
      <c r="DM106" s="65"/>
      <c r="DN106" s="53"/>
      <c r="DO106" s="68"/>
      <c r="DP106" s="65"/>
      <c r="DQ106" s="53"/>
      <c r="DR106" s="68"/>
      <c r="DS106" s="65"/>
      <c r="DT106" s="53"/>
      <c r="DU106" s="68"/>
      <c r="DV106" s="65"/>
      <c r="DW106" s="53"/>
      <c r="DX106" s="68"/>
      <c r="DY106" s="65"/>
      <c r="DZ106" s="53"/>
      <c r="EA106" s="68"/>
    </row>
    <row r="107" spans="2:131" ht="15.75" thickBot="1" x14ac:dyDescent="0.3">
      <c r="C107" s="374"/>
      <c r="D107" s="374" t="s">
        <v>115</v>
      </c>
      <c r="E107" s="97" t="s">
        <v>991</v>
      </c>
      <c r="F107" s="367"/>
      <c r="G107" s="131"/>
      <c r="H107" s="54"/>
      <c r="I107" s="367"/>
      <c r="J107" s="131"/>
      <c r="K107" s="54"/>
      <c r="L107" s="367"/>
      <c r="M107" s="131"/>
      <c r="N107" s="54"/>
      <c r="O107" s="367"/>
      <c r="P107" s="131"/>
      <c r="Q107" s="54"/>
      <c r="R107" s="367"/>
      <c r="S107" s="131"/>
      <c r="T107" s="54"/>
      <c r="U107" s="367"/>
      <c r="V107" s="131"/>
      <c r="W107" s="54"/>
      <c r="X107" s="367"/>
      <c r="Y107" s="131"/>
      <c r="Z107" s="54"/>
      <c r="AA107" s="367"/>
      <c r="AB107" s="131"/>
      <c r="AC107" s="54"/>
      <c r="AG107" s="374"/>
      <c r="AH107" s="374" t="s">
        <v>115</v>
      </c>
      <c r="AI107" s="97" t="s">
        <v>991</v>
      </c>
      <c r="AJ107" s="367"/>
      <c r="AK107" s="131"/>
      <c r="AL107" s="54"/>
      <c r="AM107" s="367"/>
      <c r="AN107" s="131"/>
      <c r="AO107" s="54"/>
      <c r="AP107" s="367"/>
      <c r="AQ107" s="131"/>
      <c r="AR107" s="54"/>
      <c r="AS107" s="367"/>
      <c r="AT107" s="131"/>
      <c r="AU107" s="54"/>
      <c r="AV107" s="367"/>
      <c r="AW107" s="131"/>
      <c r="AX107" s="54"/>
      <c r="AY107" s="367"/>
      <c r="AZ107" s="131"/>
      <c r="BA107" s="54"/>
      <c r="BB107" s="367"/>
      <c r="BC107" s="131"/>
      <c r="BD107" s="54"/>
      <c r="BE107" s="367"/>
      <c r="BF107" s="131"/>
      <c r="BG107" s="54"/>
      <c r="BW107" s="374"/>
      <c r="BX107" s="374" t="s">
        <v>115</v>
      </c>
      <c r="BY107" s="97" t="s">
        <v>991</v>
      </c>
      <c r="BZ107" s="367"/>
      <c r="CA107" s="131"/>
      <c r="CB107" s="54"/>
      <c r="CC107" s="367"/>
      <c r="CD107" s="131"/>
      <c r="CE107" s="54"/>
      <c r="CF107" s="367"/>
      <c r="CG107" s="131"/>
      <c r="CH107" s="54"/>
      <c r="CI107" s="367"/>
      <c r="CJ107" s="131"/>
      <c r="CK107" s="54"/>
      <c r="CL107" s="367"/>
      <c r="CM107" s="131"/>
      <c r="CN107" s="54"/>
      <c r="CO107" s="367"/>
      <c r="CP107" s="131"/>
      <c r="CQ107" s="54"/>
      <c r="CR107" s="367"/>
      <c r="CS107" s="131"/>
      <c r="CT107" s="54"/>
      <c r="CU107" s="367"/>
      <c r="CV107" s="131"/>
      <c r="CW107" s="54"/>
      <c r="DA107" s="374"/>
      <c r="DB107" s="374" t="s">
        <v>115</v>
      </c>
      <c r="DC107" s="97" t="s">
        <v>991</v>
      </c>
      <c r="DD107" s="367"/>
      <c r="DE107" s="131"/>
      <c r="DF107" s="54"/>
      <c r="DG107" s="367"/>
      <c r="DH107" s="131"/>
      <c r="DI107" s="54"/>
      <c r="DJ107" s="367"/>
      <c r="DK107" s="131"/>
      <c r="DL107" s="54"/>
      <c r="DM107" s="367"/>
      <c r="DN107" s="131"/>
      <c r="DO107" s="54"/>
      <c r="DP107" s="367"/>
      <c r="DQ107" s="131"/>
      <c r="DR107" s="54"/>
      <c r="DS107" s="367"/>
      <c r="DT107" s="131"/>
      <c r="DU107" s="54"/>
      <c r="DV107" s="367"/>
      <c r="DW107" s="131"/>
      <c r="DX107" s="54"/>
      <c r="DY107" s="367"/>
      <c r="DZ107" s="131"/>
      <c r="EA107" s="54"/>
    </row>
    <row r="108" spans="2:131" x14ac:dyDescent="0.25">
      <c r="C108" s="372" t="s">
        <v>3050</v>
      </c>
      <c r="D108" s="372" t="s">
        <v>115</v>
      </c>
      <c r="E108" s="125" t="s">
        <v>115</v>
      </c>
      <c r="F108" s="366"/>
      <c r="G108" s="368"/>
      <c r="H108" s="232"/>
      <c r="I108" s="366"/>
      <c r="J108" s="368"/>
      <c r="K108" s="232"/>
      <c r="L108" s="366"/>
      <c r="M108" s="368"/>
      <c r="N108" s="232"/>
      <c r="O108" s="366"/>
      <c r="P108" s="368"/>
      <c r="Q108" s="232"/>
      <c r="R108" s="366"/>
      <c r="S108" s="368"/>
      <c r="T108" s="232"/>
      <c r="U108" s="366"/>
      <c r="V108" s="368"/>
      <c r="W108" s="232"/>
      <c r="X108" s="366"/>
      <c r="Y108" s="368"/>
      <c r="Z108" s="232"/>
      <c r="AA108" s="366"/>
      <c r="AB108" s="368"/>
      <c r="AC108" s="232"/>
      <c r="AG108" s="372" t="s">
        <v>3050</v>
      </c>
      <c r="AH108" s="372" t="s">
        <v>115</v>
      </c>
      <c r="AI108" s="125" t="s">
        <v>115</v>
      </c>
      <c r="AJ108" s="366"/>
      <c r="AK108" s="368"/>
      <c r="AL108" s="232"/>
      <c r="AM108" s="366"/>
      <c r="AN108" s="368"/>
      <c r="AO108" s="232"/>
      <c r="AP108" s="366"/>
      <c r="AQ108" s="368"/>
      <c r="AR108" s="232"/>
      <c r="AS108" s="366"/>
      <c r="AT108" s="368"/>
      <c r="AU108" s="232"/>
      <c r="AV108" s="366"/>
      <c r="AW108" s="368"/>
      <c r="AX108" s="232"/>
      <c r="AY108" s="366"/>
      <c r="AZ108" s="368"/>
      <c r="BA108" s="232"/>
      <c r="BB108" s="366"/>
      <c r="BC108" s="368"/>
      <c r="BD108" s="232"/>
      <c r="BE108" s="366"/>
      <c r="BF108" s="368"/>
      <c r="BG108" s="232"/>
      <c r="BW108" s="372" t="s">
        <v>3050</v>
      </c>
      <c r="BX108" s="372" t="s">
        <v>115</v>
      </c>
      <c r="BY108" s="125" t="s">
        <v>115</v>
      </c>
      <c r="BZ108" s="366"/>
      <c r="CA108" s="368"/>
      <c r="CB108" s="232"/>
      <c r="CC108" s="366"/>
      <c r="CD108" s="368"/>
      <c r="CE108" s="232"/>
      <c r="CF108" s="366"/>
      <c r="CG108" s="368"/>
      <c r="CH108" s="232"/>
      <c r="CI108" s="366"/>
      <c r="CJ108" s="368"/>
      <c r="CK108" s="232"/>
      <c r="CL108" s="366"/>
      <c r="CM108" s="368"/>
      <c r="CN108" s="232"/>
      <c r="CO108" s="366"/>
      <c r="CP108" s="368"/>
      <c r="CQ108" s="232"/>
      <c r="CR108" s="366"/>
      <c r="CS108" s="368"/>
      <c r="CT108" s="232"/>
      <c r="CU108" s="366"/>
      <c r="CV108" s="368"/>
      <c r="CW108" s="232"/>
      <c r="DA108" s="372" t="s">
        <v>3050</v>
      </c>
      <c r="DB108" s="372" t="s">
        <v>115</v>
      </c>
      <c r="DC108" s="125" t="s">
        <v>115</v>
      </c>
      <c r="DD108" s="366"/>
      <c r="DE108" s="368"/>
      <c r="DF108" s="232"/>
      <c r="DG108" s="366"/>
      <c r="DH108" s="368"/>
      <c r="DI108" s="232"/>
      <c r="DJ108" s="366"/>
      <c r="DK108" s="368"/>
      <c r="DL108" s="232"/>
      <c r="DM108" s="366"/>
      <c r="DN108" s="368"/>
      <c r="DO108" s="232"/>
      <c r="DP108" s="366"/>
      <c r="DQ108" s="368"/>
      <c r="DR108" s="232"/>
      <c r="DS108" s="366"/>
      <c r="DT108" s="368"/>
      <c r="DU108" s="232"/>
      <c r="DV108" s="366"/>
      <c r="DW108" s="368"/>
      <c r="DX108" s="232"/>
      <c r="DY108" s="366"/>
      <c r="DZ108" s="368"/>
      <c r="EA108" s="232"/>
    </row>
    <row r="109" spans="2:131" x14ac:dyDescent="0.25">
      <c r="C109" s="373"/>
      <c r="D109" s="373" t="s">
        <v>115</v>
      </c>
      <c r="E109" s="96" t="s">
        <v>990</v>
      </c>
      <c r="F109" s="129"/>
      <c r="G109" s="52"/>
      <c r="H109" s="66"/>
      <c r="I109" s="129"/>
      <c r="J109" s="52"/>
      <c r="K109" s="66"/>
      <c r="L109" s="129"/>
      <c r="M109" s="52"/>
      <c r="N109" s="66"/>
      <c r="O109" s="129"/>
      <c r="P109" s="52"/>
      <c r="Q109" s="66"/>
      <c r="R109" s="129"/>
      <c r="S109" s="52"/>
      <c r="T109" s="66"/>
      <c r="U109" s="129"/>
      <c r="V109" s="52"/>
      <c r="W109" s="66"/>
      <c r="X109" s="129"/>
      <c r="Y109" s="52"/>
      <c r="Z109" s="66"/>
      <c r="AA109" s="129"/>
      <c r="AB109" s="52"/>
      <c r="AC109" s="66"/>
      <c r="AG109" s="373"/>
      <c r="AH109" s="373" t="s">
        <v>115</v>
      </c>
      <c r="AI109" s="96" t="s">
        <v>990</v>
      </c>
      <c r="AJ109" s="129"/>
      <c r="AK109" s="52"/>
      <c r="AL109" s="66"/>
      <c r="AM109" s="129"/>
      <c r="AN109" s="52"/>
      <c r="AO109" s="66"/>
      <c r="AP109" s="129"/>
      <c r="AQ109" s="52"/>
      <c r="AR109" s="66"/>
      <c r="AS109" s="129"/>
      <c r="AT109" s="52"/>
      <c r="AU109" s="66"/>
      <c r="AV109" s="129"/>
      <c r="AW109" s="52"/>
      <c r="AX109" s="66"/>
      <c r="AY109" s="129"/>
      <c r="AZ109" s="52"/>
      <c r="BA109" s="66"/>
      <c r="BB109" s="129"/>
      <c r="BC109" s="52"/>
      <c r="BD109" s="66"/>
      <c r="BE109" s="129"/>
      <c r="BF109" s="52"/>
      <c r="BG109" s="66"/>
      <c r="BW109" s="373"/>
      <c r="BX109" s="373" t="s">
        <v>115</v>
      </c>
      <c r="BY109" s="96" t="s">
        <v>990</v>
      </c>
      <c r="BZ109" s="129"/>
      <c r="CA109" s="52"/>
      <c r="CB109" s="66"/>
      <c r="CC109" s="129"/>
      <c r="CD109" s="52"/>
      <c r="CE109" s="66"/>
      <c r="CF109" s="129"/>
      <c r="CG109" s="52"/>
      <c r="CH109" s="66"/>
      <c r="CI109" s="129"/>
      <c r="CJ109" s="52"/>
      <c r="CK109" s="66"/>
      <c r="CL109" s="129"/>
      <c r="CM109" s="52"/>
      <c r="CN109" s="66"/>
      <c r="CO109" s="129"/>
      <c r="CP109" s="52"/>
      <c r="CQ109" s="66"/>
      <c r="CR109" s="129"/>
      <c r="CS109" s="52"/>
      <c r="CT109" s="66"/>
      <c r="CU109" s="129"/>
      <c r="CV109" s="52"/>
      <c r="CW109" s="66"/>
      <c r="DA109" s="373"/>
      <c r="DB109" s="373" t="s">
        <v>115</v>
      </c>
      <c r="DC109" s="96" t="s">
        <v>990</v>
      </c>
      <c r="DD109" s="129"/>
      <c r="DE109" s="52"/>
      <c r="DF109" s="66"/>
      <c r="DG109" s="129"/>
      <c r="DH109" s="52"/>
      <c r="DI109" s="66"/>
      <c r="DJ109" s="129"/>
      <c r="DK109" s="52"/>
      <c r="DL109" s="66"/>
      <c r="DM109" s="129"/>
      <c r="DN109" s="52"/>
      <c r="DO109" s="66"/>
      <c r="DP109" s="129"/>
      <c r="DQ109" s="52"/>
      <c r="DR109" s="66"/>
      <c r="DS109" s="129"/>
      <c r="DT109" s="52"/>
      <c r="DU109" s="66"/>
      <c r="DV109" s="129"/>
      <c r="DW109" s="52"/>
      <c r="DX109" s="66"/>
      <c r="DY109" s="129"/>
      <c r="DZ109" s="52"/>
      <c r="EA109" s="66"/>
    </row>
    <row r="110" spans="2:131" ht="15.75" thickBot="1" x14ac:dyDescent="0.3">
      <c r="B110" s="187"/>
      <c r="C110" s="374"/>
      <c r="D110" s="374" t="s">
        <v>115</v>
      </c>
      <c r="E110" s="97" t="s">
        <v>991</v>
      </c>
      <c r="F110" s="50"/>
      <c r="G110" s="130"/>
      <c r="H110" s="51"/>
      <c r="I110" s="50"/>
      <c r="J110" s="130"/>
      <c r="K110" s="51"/>
      <c r="L110" s="50"/>
      <c r="M110" s="130"/>
      <c r="N110" s="51"/>
      <c r="O110" s="50"/>
      <c r="P110" s="130"/>
      <c r="Q110" s="51"/>
      <c r="R110" s="50"/>
      <c r="S110" s="130"/>
      <c r="T110" s="51"/>
      <c r="U110" s="50"/>
      <c r="V110" s="130"/>
      <c r="W110" s="51"/>
      <c r="X110" s="50"/>
      <c r="Y110" s="130"/>
      <c r="Z110" s="51"/>
      <c r="AA110" s="50"/>
      <c r="AB110" s="130"/>
      <c r="AC110" s="51"/>
      <c r="AF110" s="187"/>
      <c r="AG110" s="374"/>
      <c r="AH110" s="374" t="s">
        <v>115</v>
      </c>
      <c r="AI110" s="97" t="s">
        <v>991</v>
      </c>
      <c r="AJ110" s="50"/>
      <c r="AK110" s="130"/>
      <c r="AL110" s="51"/>
      <c r="AM110" s="50"/>
      <c r="AN110" s="130"/>
      <c r="AO110" s="51"/>
      <c r="AP110" s="50"/>
      <c r="AQ110" s="130"/>
      <c r="AR110" s="51"/>
      <c r="AS110" s="50"/>
      <c r="AT110" s="130"/>
      <c r="AU110" s="51"/>
      <c r="AV110" s="50"/>
      <c r="AW110" s="130"/>
      <c r="AX110" s="51"/>
      <c r="AY110" s="50"/>
      <c r="AZ110" s="130"/>
      <c r="BA110" s="51"/>
      <c r="BB110" s="50"/>
      <c r="BC110" s="130"/>
      <c r="BD110" s="51"/>
      <c r="BE110" s="50"/>
      <c r="BF110" s="130"/>
      <c r="BG110" s="51"/>
      <c r="BV110" s="187"/>
      <c r="BW110" s="374"/>
      <c r="BX110" s="374" t="s">
        <v>115</v>
      </c>
      <c r="BY110" s="97" t="s">
        <v>991</v>
      </c>
      <c r="BZ110" s="50"/>
      <c r="CA110" s="130"/>
      <c r="CB110" s="51"/>
      <c r="CC110" s="50"/>
      <c r="CD110" s="130"/>
      <c r="CE110" s="51"/>
      <c r="CF110" s="50"/>
      <c r="CG110" s="130"/>
      <c r="CH110" s="51"/>
      <c r="CI110" s="50"/>
      <c r="CJ110" s="130"/>
      <c r="CK110" s="51"/>
      <c r="CL110" s="50"/>
      <c r="CM110" s="130"/>
      <c r="CN110" s="51"/>
      <c r="CO110" s="50"/>
      <c r="CP110" s="130"/>
      <c r="CQ110" s="51"/>
      <c r="CR110" s="50"/>
      <c r="CS110" s="130"/>
      <c r="CT110" s="51"/>
      <c r="CU110" s="50"/>
      <c r="CV110" s="130"/>
      <c r="CW110" s="51"/>
      <c r="CZ110" s="187"/>
      <c r="DA110" s="374"/>
      <c r="DB110" s="374" t="s">
        <v>115</v>
      </c>
      <c r="DC110" s="97" t="s">
        <v>991</v>
      </c>
      <c r="DD110" s="50"/>
      <c r="DE110" s="130"/>
      <c r="DF110" s="51"/>
      <c r="DG110" s="50"/>
      <c r="DH110" s="130"/>
      <c r="DI110" s="51"/>
      <c r="DJ110" s="50"/>
      <c r="DK110" s="130"/>
      <c r="DL110" s="51"/>
      <c r="DM110" s="50"/>
      <c r="DN110" s="130"/>
      <c r="DO110" s="51"/>
      <c r="DP110" s="50"/>
      <c r="DQ110" s="130"/>
      <c r="DR110" s="51"/>
      <c r="DS110" s="50"/>
      <c r="DT110" s="130"/>
      <c r="DU110" s="51"/>
      <c r="DV110" s="50"/>
      <c r="DW110" s="130"/>
      <c r="DX110" s="51"/>
      <c r="DY110" s="50"/>
      <c r="DZ110" s="130"/>
      <c r="EA110" s="51"/>
    </row>
    <row r="111" spans="2:131" x14ac:dyDescent="0.25">
      <c r="C111" s="375" t="s">
        <v>986</v>
      </c>
      <c r="D111" s="375" t="s">
        <v>998</v>
      </c>
      <c r="E111" s="125" t="s">
        <v>115</v>
      </c>
      <c r="F111" s="366"/>
      <c r="G111" s="368"/>
      <c r="H111" s="232"/>
      <c r="I111" s="366"/>
      <c r="J111" s="368"/>
      <c r="K111" s="232"/>
      <c r="L111" s="366"/>
      <c r="M111" s="368"/>
      <c r="N111" s="232"/>
      <c r="O111" s="366"/>
      <c r="P111" s="368"/>
      <c r="Q111" s="232"/>
      <c r="R111" s="366"/>
      <c r="S111" s="368"/>
      <c r="T111" s="232"/>
      <c r="U111" s="366"/>
      <c r="V111" s="368"/>
      <c r="W111" s="232"/>
      <c r="X111" s="366"/>
      <c r="Y111" s="368"/>
      <c r="Z111" s="232"/>
      <c r="AA111" s="366"/>
      <c r="AB111" s="368"/>
      <c r="AC111" s="232"/>
      <c r="AG111" s="375" t="s">
        <v>986</v>
      </c>
      <c r="AH111" s="375" t="s">
        <v>998</v>
      </c>
      <c r="AI111" s="125" t="s">
        <v>115</v>
      </c>
      <c r="AJ111" s="366"/>
      <c r="AK111" s="368"/>
      <c r="AL111" s="232"/>
      <c r="AM111" s="366"/>
      <c r="AN111" s="368"/>
      <c r="AO111" s="232"/>
      <c r="AP111" s="366"/>
      <c r="AQ111" s="368"/>
      <c r="AR111" s="232"/>
      <c r="AS111" s="366"/>
      <c r="AT111" s="368"/>
      <c r="AU111" s="232"/>
      <c r="AV111" s="366"/>
      <c r="AW111" s="368"/>
      <c r="AX111" s="232"/>
      <c r="AY111" s="366"/>
      <c r="AZ111" s="368"/>
      <c r="BA111" s="232"/>
      <c r="BB111" s="366"/>
      <c r="BC111" s="368"/>
      <c r="BD111" s="232"/>
      <c r="BE111" s="366"/>
      <c r="BF111" s="368"/>
      <c r="BG111" s="232"/>
      <c r="BW111" s="375" t="s">
        <v>986</v>
      </c>
      <c r="BX111" s="375" t="s">
        <v>998</v>
      </c>
      <c r="BY111" s="125" t="s">
        <v>115</v>
      </c>
      <c r="BZ111" s="366"/>
      <c r="CA111" s="368"/>
      <c r="CB111" s="232"/>
      <c r="CC111" s="366"/>
      <c r="CD111" s="368"/>
      <c r="CE111" s="232"/>
      <c r="CF111" s="366"/>
      <c r="CG111" s="368"/>
      <c r="CH111" s="232"/>
      <c r="CI111" s="366"/>
      <c r="CJ111" s="368"/>
      <c r="CK111" s="232"/>
      <c r="CL111" s="366"/>
      <c r="CM111" s="368"/>
      <c r="CN111" s="232"/>
      <c r="CO111" s="366"/>
      <c r="CP111" s="368"/>
      <c r="CQ111" s="232"/>
      <c r="CR111" s="366"/>
      <c r="CS111" s="368"/>
      <c r="CT111" s="232"/>
      <c r="CU111" s="366"/>
      <c r="CV111" s="368"/>
      <c r="CW111" s="232"/>
      <c r="DA111" s="375" t="s">
        <v>986</v>
      </c>
      <c r="DB111" s="375" t="s">
        <v>998</v>
      </c>
      <c r="DC111" s="125" t="s">
        <v>115</v>
      </c>
      <c r="DD111" s="366"/>
      <c r="DE111" s="368"/>
      <c r="DF111" s="232"/>
      <c r="DG111" s="366"/>
      <c r="DH111" s="368"/>
      <c r="DI111" s="232"/>
      <c r="DJ111" s="366"/>
      <c r="DK111" s="368"/>
      <c r="DL111" s="232"/>
      <c r="DM111" s="366"/>
      <c r="DN111" s="368"/>
      <c r="DO111" s="232"/>
      <c r="DP111" s="366"/>
      <c r="DQ111" s="368"/>
      <c r="DR111" s="232"/>
      <c r="DS111" s="366"/>
      <c r="DT111" s="368"/>
      <c r="DU111" s="232"/>
      <c r="DV111" s="366"/>
      <c r="DW111" s="368"/>
      <c r="DX111" s="232"/>
      <c r="DY111" s="366"/>
      <c r="DZ111" s="368"/>
      <c r="EA111" s="232"/>
    </row>
    <row r="112" spans="2:131" x14ac:dyDescent="0.25">
      <c r="C112" s="376"/>
      <c r="D112" s="376" t="s">
        <v>998</v>
      </c>
      <c r="E112" s="96" t="s">
        <v>990</v>
      </c>
      <c r="F112" s="65"/>
      <c r="G112" s="53"/>
      <c r="H112" s="68"/>
      <c r="I112" s="65"/>
      <c r="J112" s="53"/>
      <c r="K112" s="68"/>
      <c r="L112" s="65"/>
      <c r="M112" s="53"/>
      <c r="N112" s="68"/>
      <c r="O112" s="65"/>
      <c r="P112" s="53"/>
      <c r="Q112" s="68"/>
      <c r="R112" s="65"/>
      <c r="S112" s="53"/>
      <c r="T112" s="68"/>
      <c r="U112" s="65"/>
      <c r="V112" s="53"/>
      <c r="W112" s="68"/>
      <c r="X112" s="65"/>
      <c r="Y112" s="53"/>
      <c r="Z112" s="68"/>
      <c r="AA112" s="65"/>
      <c r="AB112" s="53"/>
      <c r="AC112" s="68"/>
      <c r="AG112" s="376"/>
      <c r="AH112" s="376" t="s">
        <v>998</v>
      </c>
      <c r="AI112" s="96" t="s">
        <v>990</v>
      </c>
      <c r="AJ112" s="65"/>
      <c r="AK112" s="53"/>
      <c r="AL112" s="68"/>
      <c r="AM112" s="65"/>
      <c r="AN112" s="53"/>
      <c r="AO112" s="68"/>
      <c r="AP112" s="65"/>
      <c r="AQ112" s="53"/>
      <c r="AR112" s="68"/>
      <c r="AS112" s="65"/>
      <c r="AT112" s="53"/>
      <c r="AU112" s="68"/>
      <c r="AV112" s="65"/>
      <c r="AW112" s="53"/>
      <c r="AX112" s="68"/>
      <c r="AY112" s="65"/>
      <c r="AZ112" s="53"/>
      <c r="BA112" s="68"/>
      <c r="BB112" s="65"/>
      <c r="BC112" s="53"/>
      <c r="BD112" s="68"/>
      <c r="BE112" s="65"/>
      <c r="BF112" s="53"/>
      <c r="BG112" s="68"/>
      <c r="BW112" s="376"/>
      <c r="BX112" s="376" t="s">
        <v>998</v>
      </c>
      <c r="BY112" s="96" t="s">
        <v>990</v>
      </c>
      <c r="BZ112" s="65"/>
      <c r="CA112" s="53"/>
      <c r="CB112" s="68"/>
      <c r="CC112" s="65"/>
      <c r="CD112" s="53"/>
      <c r="CE112" s="68"/>
      <c r="CF112" s="65"/>
      <c r="CG112" s="53"/>
      <c r="CH112" s="68"/>
      <c r="CI112" s="65"/>
      <c r="CJ112" s="53"/>
      <c r="CK112" s="68"/>
      <c r="CL112" s="65"/>
      <c r="CM112" s="53"/>
      <c r="CN112" s="68"/>
      <c r="CO112" s="65"/>
      <c r="CP112" s="53"/>
      <c r="CQ112" s="68"/>
      <c r="CR112" s="65"/>
      <c r="CS112" s="53"/>
      <c r="CT112" s="68"/>
      <c r="CU112" s="65"/>
      <c r="CV112" s="53"/>
      <c r="CW112" s="68"/>
      <c r="DA112" s="376"/>
      <c r="DB112" s="376" t="s">
        <v>998</v>
      </c>
      <c r="DC112" s="96" t="s">
        <v>990</v>
      </c>
      <c r="DD112" s="65"/>
      <c r="DE112" s="53"/>
      <c r="DF112" s="68"/>
      <c r="DG112" s="65"/>
      <c r="DH112" s="53"/>
      <c r="DI112" s="68"/>
      <c r="DJ112" s="65"/>
      <c r="DK112" s="53"/>
      <c r="DL112" s="68"/>
      <c r="DM112" s="65"/>
      <c r="DN112" s="53"/>
      <c r="DO112" s="68"/>
      <c r="DP112" s="65"/>
      <c r="DQ112" s="53"/>
      <c r="DR112" s="68"/>
      <c r="DS112" s="65"/>
      <c r="DT112" s="53"/>
      <c r="DU112" s="68"/>
      <c r="DV112" s="65"/>
      <c r="DW112" s="53"/>
      <c r="DX112" s="68"/>
      <c r="DY112" s="65"/>
      <c r="DZ112" s="53"/>
      <c r="EA112" s="68"/>
    </row>
    <row r="113" spans="3:131" ht="15.75" thickBot="1" x14ac:dyDescent="0.3">
      <c r="C113" s="377"/>
      <c r="D113" s="377" t="s">
        <v>998</v>
      </c>
      <c r="E113" s="97" t="s">
        <v>991</v>
      </c>
      <c r="F113" s="367"/>
      <c r="G113" s="131"/>
      <c r="H113" s="54"/>
      <c r="I113" s="367"/>
      <c r="J113" s="131"/>
      <c r="K113" s="54"/>
      <c r="L113" s="367"/>
      <c r="M113" s="131"/>
      <c r="N113" s="54"/>
      <c r="O113" s="367"/>
      <c r="P113" s="131"/>
      <c r="Q113" s="54"/>
      <c r="R113" s="367"/>
      <c r="S113" s="131"/>
      <c r="T113" s="54"/>
      <c r="U113" s="367"/>
      <c r="V113" s="131"/>
      <c r="W113" s="54"/>
      <c r="X113" s="367"/>
      <c r="Y113" s="131"/>
      <c r="Z113" s="54"/>
      <c r="AA113" s="367"/>
      <c r="AB113" s="131"/>
      <c r="AC113" s="54"/>
      <c r="AG113" s="377"/>
      <c r="AH113" s="377" t="s">
        <v>998</v>
      </c>
      <c r="AI113" s="97" t="s">
        <v>991</v>
      </c>
      <c r="AJ113" s="367"/>
      <c r="AK113" s="131"/>
      <c r="AL113" s="54"/>
      <c r="AM113" s="367"/>
      <c r="AN113" s="131"/>
      <c r="AO113" s="54"/>
      <c r="AP113" s="367"/>
      <c r="AQ113" s="131"/>
      <c r="AR113" s="54"/>
      <c r="AS113" s="367"/>
      <c r="AT113" s="131"/>
      <c r="AU113" s="54"/>
      <c r="AV113" s="367"/>
      <c r="AW113" s="131"/>
      <c r="AX113" s="54"/>
      <c r="AY113" s="367"/>
      <c r="AZ113" s="131"/>
      <c r="BA113" s="54"/>
      <c r="BB113" s="367"/>
      <c r="BC113" s="131"/>
      <c r="BD113" s="54"/>
      <c r="BE113" s="367"/>
      <c r="BF113" s="131"/>
      <c r="BG113" s="54"/>
      <c r="BW113" s="377"/>
      <c r="BX113" s="377" t="s">
        <v>998</v>
      </c>
      <c r="BY113" s="97" t="s">
        <v>991</v>
      </c>
      <c r="BZ113" s="367"/>
      <c r="CA113" s="131"/>
      <c r="CB113" s="54"/>
      <c r="CC113" s="367"/>
      <c r="CD113" s="131"/>
      <c r="CE113" s="54"/>
      <c r="CF113" s="367"/>
      <c r="CG113" s="131"/>
      <c r="CH113" s="54"/>
      <c r="CI113" s="367"/>
      <c r="CJ113" s="131"/>
      <c r="CK113" s="54"/>
      <c r="CL113" s="367"/>
      <c r="CM113" s="131"/>
      <c r="CN113" s="54"/>
      <c r="CO113" s="367"/>
      <c r="CP113" s="131"/>
      <c r="CQ113" s="54"/>
      <c r="CR113" s="367"/>
      <c r="CS113" s="131"/>
      <c r="CT113" s="54"/>
      <c r="CU113" s="367"/>
      <c r="CV113" s="131"/>
      <c r="CW113" s="54"/>
      <c r="DA113" s="377"/>
      <c r="DB113" s="377" t="s">
        <v>998</v>
      </c>
      <c r="DC113" s="97" t="s">
        <v>991</v>
      </c>
      <c r="DD113" s="367"/>
      <c r="DE113" s="131"/>
      <c r="DF113" s="54"/>
      <c r="DG113" s="367"/>
      <c r="DH113" s="131"/>
      <c r="DI113" s="54"/>
      <c r="DJ113" s="367"/>
      <c r="DK113" s="131"/>
      <c r="DL113" s="54"/>
      <c r="DM113" s="367"/>
      <c r="DN113" s="131"/>
      <c r="DO113" s="54"/>
      <c r="DP113" s="367"/>
      <c r="DQ113" s="131"/>
      <c r="DR113" s="54"/>
      <c r="DS113" s="367"/>
      <c r="DT113" s="131"/>
      <c r="DU113" s="54"/>
      <c r="DV113" s="367"/>
      <c r="DW113" s="131"/>
      <c r="DX113" s="54"/>
      <c r="DY113" s="367"/>
      <c r="DZ113" s="131"/>
      <c r="EA113" s="54"/>
    </row>
    <row r="114" spans="3:131" x14ac:dyDescent="0.25">
      <c r="C114" s="375" t="s">
        <v>987</v>
      </c>
      <c r="D114" s="375" t="s">
        <v>998</v>
      </c>
      <c r="E114" s="125" t="s">
        <v>115</v>
      </c>
      <c r="F114" s="366"/>
      <c r="G114" s="368"/>
      <c r="H114" s="232"/>
      <c r="I114" s="366"/>
      <c r="J114" s="368"/>
      <c r="K114" s="232"/>
      <c r="L114" s="366"/>
      <c r="M114" s="368"/>
      <c r="N114" s="232"/>
      <c r="O114" s="366"/>
      <c r="P114" s="368"/>
      <c r="Q114" s="232"/>
      <c r="R114" s="366"/>
      <c r="S114" s="368"/>
      <c r="T114" s="232"/>
      <c r="U114" s="366"/>
      <c r="V114" s="368"/>
      <c r="W114" s="232"/>
      <c r="X114" s="366"/>
      <c r="Y114" s="368"/>
      <c r="Z114" s="232"/>
      <c r="AA114" s="366"/>
      <c r="AB114" s="368"/>
      <c r="AC114" s="232"/>
      <c r="AG114" s="375" t="s">
        <v>987</v>
      </c>
      <c r="AH114" s="375" t="s">
        <v>998</v>
      </c>
      <c r="AI114" s="125" t="s">
        <v>115</v>
      </c>
      <c r="AJ114" s="366"/>
      <c r="AK114" s="368"/>
      <c r="AL114" s="232"/>
      <c r="AM114" s="366"/>
      <c r="AN114" s="368"/>
      <c r="AO114" s="232"/>
      <c r="AP114" s="366"/>
      <c r="AQ114" s="368"/>
      <c r="AR114" s="232"/>
      <c r="AS114" s="366"/>
      <c r="AT114" s="368"/>
      <c r="AU114" s="232"/>
      <c r="AV114" s="366"/>
      <c r="AW114" s="368"/>
      <c r="AX114" s="232"/>
      <c r="AY114" s="366"/>
      <c r="AZ114" s="368"/>
      <c r="BA114" s="232"/>
      <c r="BB114" s="366"/>
      <c r="BC114" s="368"/>
      <c r="BD114" s="232"/>
      <c r="BE114" s="366"/>
      <c r="BF114" s="368"/>
      <c r="BG114" s="232"/>
      <c r="BW114" s="375" t="s">
        <v>987</v>
      </c>
      <c r="BX114" s="375" t="s">
        <v>998</v>
      </c>
      <c r="BY114" s="125" t="s">
        <v>115</v>
      </c>
      <c r="BZ114" s="366"/>
      <c r="CA114" s="368"/>
      <c r="CB114" s="232"/>
      <c r="CC114" s="366"/>
      <c r="CD114" s="368"/>
      <c r="CE114" s="232"/>
      <c r="CF114" s="366"/>
      <c r="CG114" s="368"/>
      <c r="CH114" s="232"/>
      <c r="CI114" s="366"/>
      <c r="CJ114" s="368"/>
      <c r="CK114" s="232"/>
      <c r="CL114" s="366"/>
      <c r="CM114" s="368"/>
      <c r="CN114" s="232"/>
      <c r="CO114" s="366"/>
      <c r="CP114" s="368"/>
      <c r="CQ114" s="232"/>
      <c r="CR114" s="366"/>
      <c r="CS114" s="368"/>
      <c r="CT114" s="232"/>
      <c r="CU114" s="366"/>
      <c r="CV114" s="368"/>
      <c r="CW114" s="232"/>
      <c r="DA114" s="375" t="s">
        <v>987</v>
      </c>
      <c r="DB114" s="375" t="s">
        <v>998</v>
      </c>
      <c r="DC114" s="125" t="s">
        <v>115</v>
      </c>
      <c r="DD114" s="366"/>
      <c r="DE114" s="368"/>
      <c r="DF114" s="232"/>
      <c r="DG114" s="366"/>
      <c r="DH114" s="368"/>
      <c r="DI114" s="232"/>
      <c r="DJ114" s="366"/>
      <c r="DK114" s="368"/>
      <c r="DL114" s="232"/>
      <c r="DM114" s="366"/>
      <c r="DN114" s="368"/>
      <c r="DO114" s="232"/>
      <c r="DP114" s="366"/>
      <c r="DQ114" s="368"/>
      <c r="DR114" s="232"/>
      <c r="DS114" s="366"/>
      <c r="DT114" s="368"/>
      <c r="DU114" s="232"/>
      <c r="DV114" s="366"/>
      <c r="DW114" s="368"/>
      <c r="DX114" s="232"/>
      <c r="DY114" s="366"/>
      <c r="DZ114" s="368"/>
      <c r="EA114" s="232"/>
    </row>
    <row r="115" spans="3:131" x14ac:dyDescent="0.25">
      <c r="C115" s="376"/>
      <c r="D115" s="376" t="s">
        <v>998</v>
      </c>
      <c r="E115" s="96" t="s">
        <v>990</v>
      </c>
      <c r="F115" s="65"/>
      <c r="G115" s="53"/>
      <c r="H115" s="68"/>
      <c r="I115" s="65"/>
      <c r="J115" s="53"/>
      <c r="K115" s="68"/>
      <c r="L115" s="65"/>
      <c r="M115" s="53"/>
      <c r="N115" s="68"/>
      <c r="O115" s="65"/>
      <c r="P115" s="53"/>
      <c r="Q115" s="68"/>
      <c r="R115" s="65"/>
      <c r="S115" s="53"/>
      <c r="T115" s="68"/>
      <c r="U115" s="65"/>
      <c r="V115" s="53"/>
      <c r="W115" s="68"/>
      <c r="X115" s="65"/>
      <c r="Y115" s="53"/>
      <c r="Z115" s="68"/>
      <c r="AA115" s="65"/>
      <c r="AB115" s="53"/>
      <c r="AC115" s="68"/>
      <c r="AG115" s="376"/>
      <c r="AH115" s="376" t="s">
        <v>998</v>
      </c>
      <c r="AI115" s="96" t="s">
        <v>990</v>
      </c>
      <c r="AJ115" s="65"/>
      <c r="AK115" s="53"/>
      <c r="AL115" s="68"/>
      <c r="AM115" s="65"/>
      <c r="AN115" s="53"/>
      <c r="AO115" s="68"/>
      <c r="AP115" s="65"/>
      <c r="AQ115" s="53"/>
      <c r="AR115" s="68"/>
      <c r="AS115" s="65"/>
      <c r="AT115" s="53"/>
      <c r="AU115" s="68"/>
      <c r="AV115" s="65"/>
      <c r="AW115" s="53"/>
      <c r="AX115" s="68"/>
      <c r="AY115" s="65"/>
      <c r="AZ115" s="53"/>
      <c r="BA115" s="68"/>
      <c r="BB115" s="65"/>
      <c r="BC115" s="53"/>
      <c r="BD115" s="68"/>
      <c r="BE115" s="65"/>
      <c r="BF115" s="53"/>
      <c r="BG115" s="68"/>
      <c r="BW115" s="376"/>
      <c r="BX115" s="376" t="s">
        <v>998</v>
      </c>
      <c r="BY115" s="96" t="s">
        <v>990</v>
      </c>
      <c r="BZ115" s="65"/>
      <c r="CA115" s="53"/>
      <c r="CB115" s="68"/>
      <c r="CC115" s="65"/>
      <c r="CD115" s="53"/>
      <c r="CE115" s="68"/>
      <c r="CF115" s="65"/>
      <c r="CG115" s="53"/>
      <c r="CH115" s="68"/>
      <c r="CI115" s="65"/>
      <c r="CJ115" s="53"/>
      <c r="CK115" s="68"/>
      <c r="CL115" s="65"/>
      <c r="CM115" s="53"/>
      <c r="CN115" s="68"/>
      <c r="CO115" s="65"/>
      <c r="CP115" s="53"/>
      <c r="CQ115" s="68"/>
      <c r="CR115" s="65"/>
      <c r="CS115" s="53"/>
      <c r="CT115" s="68"/>
      <c r="CU115" s="65"/>
      <c r="CV115" s="53"/>
      <c r="CW115" s="68"/>
      <c r="DA115" s="376"/>
      <c r="DB115" s="376" t="s">
        <v>998</v>
      </c>
      <c r="DC115" s="96" t="s">
        <v>990</v>
      </c>
      <c r="DD115" s="65"/>
      <c r="DE115" s="53"/>
      <c r="DF115" s="68"/>
      <c r="DG115" s="65"/>
      <c r="DH115" s="53"/>
      <c r="DI115" s="68"/>
      <c r="DJ115" s="65"/>
      <c r="DK115" s="53"/>
      <c r="DL115" s="68"/>
      <c r="DM115" s="65"/>
      <c r="DN115" s="53"/>
      <c r="DO115" s="68"/>
      <c r="DP115" s="65"/>
      <c r="DQ115" s="53"/>
      <c r="DR115" s="68"/>
      <c r="DS115" s="65"/>
      <c r="DT115" s="53"/>
      <c r="DU115" s="68"/>
      <c r="DV115" s="65"/>
      <c r="DW115" s="53"/>
      <c r="DX115" s="68"/>
      <c r="DY115" s="65"/>
      <c r="DZ115" s="53"/>
      <c r="EA115" s="68"/>
    </row>
    <row r="116" spans="3:131" ht="15.75" thickBot="1" x14ac:dyDescent="0.3">
      <c r="C116" s="377"/>
      <c r="D116" s="377" t="s">
        <v>998</v>
      </c>
      <c r="E116" s="97" t="s">
        <v>991</v>
      </c>
      <c r="F116" s="367"/>
      <c r="G116" s="131"/>
      <c r="H116" s="54"/>
      <c r="I116" s="367"/>
      <c r="J116" s="131"/>
      <c r="K116" s="54"/>
      <c r="L116" s="367"/>
      <c r="M116" s="131"/>
      <c r="N116" s="54"/>
      <c r="O116" s="367"/>
      <c r="P116" s="131"/>
      <c r="Q116" s="54"/>
      <c r="R116" s="367"/>
      <c r="S116" s="131"/>
      <c r="T116" s="54"/>
      <c r="U116" s="367"/>
      <c r="V116" s="131"/>
      <c r="W116" s="54"/>
      <c r="X116" s="367"/>
      <c r="Y116" s="131"/>
      <c r="Z116" s="54"/>
      <c r="AA116" s="367"/>
      <c r="AB116" s="131"/>
      <c r="AC116" s="54"/>
      <c r="AG116" s="377"/>
      <c r="AH116" s="377" t="s">
        <v>998</v>
      </c>
      <c r="AI116" s="97" t="s">
        <v>991</v>
      </c>
      <c r="AJ116" s="367"/>
      <c r="AK116" s="131"/>
      <c r="AL116" s="54"/>
      <c r="AM116" s="367"/>
      <c r="AN116" s="131"/>
      <c r="AO116" s="54"/>
      <c r="AP116" s="367"/>
      <c r="AQ116" s="131"/>
      <c r="AR116" s="54"/>
      <c r="AS116" s="367"/>
      <c r="AT116" s="131"/>
      <c r="AU116" s="54"/>
      <c r="AV116" s="367"/>
      <c r="AW116" s="131"/>
      <c r="AX116" s="54"/>
      <c r="AY116" s="367"/>
      <c r="AZ116" s="131"/>
      <c r="BA116" s="54"/>
      <c r="BB116" s="367"/>
      <c r="BC116" s="131"/>
      <c r="BD116" s="54"/>
      <c r="BE116" s="367"/>
      <c r="BF116" s="131"/>
      <c r="BG116" s="54"/>
      <c r="BW116" s="377"/>
      <c r="BX116" s="377" t="s">
        <v>998</v>
      </c>
      <c r="BY116" s="97" t="s">
        <v>991</v>
      </c>
      <c r="BZ116" s="367"/>
      <c r="CA116" s="131"/>
      <c r="CB116" s="54"/>
      <c r="CC116" s="367"/>
      <c r="CD116" s="131"/>
      <c r="CE116" s="54"/>
      <c r="CF116" s="367"/>
      <c r="CG116" s="131"/>
      <c r="CH116" s="54"/>
      <c r="CI116" s="367"/>
      <c r="CJ116" s="131"/>
      <c r="CK116" s="54"/>
      <c r="CL116" s="367"/>
      <c r="CM116" s="131"/>
      <c r="CN116" s="54"/>
      <c r="CO116" s="367"/>
      <c r="CP116" s="131"/>
      <c r="CQ116" s="54"/>
      <c r="CR116" s="367"/>
      <c r="CS116" s="131"/>
      <c r="CT116" s="54"/>
      <c r="CU116" s="367"/>
      <c r="CV116" s="131"/>
      <c r="CW116" s="54"/>
      <c r="DA116" s="377"/>
      <c r="DB116" s="377" t="s">
        <v>998</v>
      </c>
      <c r="DC116" s="97" t="s">
        <v>991</v>
      </c>
      <c r="DD116" s="367"/>
      <c r="DE116" s="131"/>
      <c r="DF116" s="54"/>
      <c r="DG116" s="367"/>
      <c r="DH116" s="131"/>
      <c r="DI116" s="54"/>
      <c r="DJ116" s="367"/>
      <c r="DK116" s="131"/>
      <c r="DL116" s="54"/>
      <c r="DM116" s="367"/>
      <c r="DN116" s="131"/>
      <c r="DO116" s="54"/>
      <c r="DP116" s="367"/>
      <c r="DQ116" s="131"/>
      <c r="DR116" s="54"/>
      <c r="DS116" s="367"/>
      <c r="DT116" s="131"/>
      <c r="DU116" s="54"/>
      <c r="DV116" s="367"/>
      <c r="DW116" s="131"/>
      <c r="DX116" s="54"/>
      <c r="DY116" s="367"/>
      <c r="DZ116" s="131"/>
      <c r="EA116" s="54"/>
    </row>
    <row r="117" spans="3:131" x14ac:dyDescent="0.25">
      <c r="C117" s="375" t="s">
        <v>988</v>
      </c>
      <c r="D117" s="375" t="s">
        <v>998</v>
      </c>
      <c r="E117" s="125" t="s">
        <v>115</v>
      </c>
      <c r="F117" s="366"/>
      <c r="G117" s="368"/>
      <c r="H117" s="232"/>
      <c r="I117" s="366"/>
      <c r="J117" s="368"/>
      <c r="K117" s="232"/>
      <c r="L117" s="366"/>
      <c r="M117" s="368"/>
      <c r="N117" s="232"/>
      <c r="O117" s="366"/>
      <c r="P117" s="368"/>
      <c r="Q117" s="232"/>
      <c r="R117" s="366"/>
      <c r="S117" s="368"/>
      <c r="T117" s="232"/>
      <c r="U117" s="366"/>
      <c r="V117" s="368"/>
      <c r="W117" s="232"/>
      <c r="X117" s="366"/>
      <c r="Y117" s="368"/>
      <c r="Z117" s="232"/>
      <c r="AA117" s="366"/>
      <c r="AB117" s="368"/>
      <c r="AC117" s="232"/>
      <c r="AG117" s="375" t="s">
        <v>988</v>
      </c>
      <c r="AH117" s="375" t="s">
        <v>998</v>
      </c>
      <c r="AI117" s="125" t="s">
        <v>115</v>
      </c>
      <c r="AJ117" s="366"/>
      <c r="AK117" s="368"/>
      <c r="AL117" s="232"/>
      <c r="AM117" s="366"/>
      <c r="AN117" s="368"/>
      <c r="AO117" s="232"/>
      <c r="AP117" s="366"/>
      <c r="AQ117" s="368"/>
      <c r="AR117" s="232"/>
      <c r="AS117" s="366"/>
      <c r="AT117" s="368"/>
      <c r="AU117" s="232"/>
      <c r="AV117" s="366"/>
      <c r="AW117" s="368"/>
      <c r="AX117" s="232"/>
      <c r="AY117" s="366"/>
      <c r="AZ117" s="368"/>
      <c r="BA117" s="232"/>
      <c r="BB117" s="366"/>
      <c r="BC117" s="368"/>
      <c r="BD117" s="232"/>
      <c r="BE117" s="366"/>
      <c r="BF117" s="368"/>
      <c r="BG117" s="232"/>
      <c r="BW117" s="375" t="s">
        <v>988</v>
      </c>
      <c r="BX117" s="375" t="s">
        <v>998</v>
      </c>
      <c r="BY117" s="125" t="s">
        <v>115</v>
      </c>
      <c r="BZ117" s="366"/>
      <c r="CA117" s="368"/>
      <c r="CB117" s="232"/>
      <c r="CC117" s="366"/>
      <c r="CD117" s="368"/>
      <c r="CE117" s="232"/>
      <c r="CF117" s="366"/>
      <c r="CG117" s="368"/>
      <c r="CH117" s="232"/>
      <c r="CI117" s="366"/>
      <c r="CJ117" s="368"/>
      <c r="CK117" s="232"/>
      <c r="CL117" s="366"/>
      <c r="CM117" s="368"/>
      <c r="CN117" s="232"/>
      <c r="CO117" s="366"/>
      <c r="CP117" s="368"/>
      <c r="CQ117" s="232"/>
      <c r="CR117" s="366"/>
      <c r="CS117" s="368"/>
      <c r="CT117" s="232"/>
      <c r="CU117" s="366"/>
      <c r="CV117" s="368"/>
      <c r="CW117" s="232"/>
      <c r="DA117" s="375" t="s">
        <v>988</v>
      </c>
      <c r="DB117" s="375" t="s">
        <v>998</v>
      </c>
      <c r="DC117" s="125" t="s">
        <v>115</v>
      </c>
      <c r="DD117" s="366"/>
      <c r="DE117" s="368"/>
      <c r="DF117" s="232"/>
      <c r="DG117" s="366"/>
      <c r="DH117" s="368"/>
      <c r="DI117" s="232"/>
      <c r="DJ117" s="366"/>
      <c r="DK117" s="368"/>
      <c r="DL117" s="232"/>
      <c r="DM117" s="366"/>
      <c r="DN117" s="368"/>
      <c r="DO117" s="232"/>
      <c r="DP117" s="366"/>
      <c r="DQ117" s="368"/>
      <c r="DR117" s="232"/>
      <c r="DS117" s="366"/>
      <c r="DT117" s="368"/>
      <c r="DU117" s="232"/>
      <c r="DV117" s="366"/>
      <c r="DW117" s="368"/>
      <c r="DX117" s="232"/>
      <c r="DY117" s="366"/>
      <c r="DZ117" s="368"/>
      <c r="EA117" s="232"/>
    </row>
    <row r="118" spans="3:131" x14ac:dyDescent="0.25">
      <c r="C118" s="376"/>
      <c r="D118" s="376" t="s">
        <v>998</v>
      </c>
      <c r="E118" s="96" t="s">
        <v>990</v>
      </c>
      <c r="F118" s="65"/>
      <c r="G118" s="53"/>
      <c r="H118" s="68"/>
      <c r="I118" s="65"/>
      <c r="J118" s="53"/>
      <c r="K118" s="68"/>
      <c r="L118" s="65"/>
      <c r="M118" s="53"/>
      <c r="N118" s="68"/>
      <c r="O118" s="65"/>
      <c r="P118" s="53"/>
      <c r="Q118" s="68"/>
      <c r="R118" s="65"/>
      <c r="S118" s="53"/>
      <c r="T118" s="68"/>
      <c r="U118" s="65"/>
      <c r="V118" s="53"/>
      <c r="W118" s="68"/>
      <c r="X118" s="65"/>
      <c r="Y118" s="53"/>
      <c r="Z118" s="68"/>
      <c r="AA118" s="65"/>
      <c r="AB118" s="53"/>
      <c r="AC118" s="68"/>
      <c r="AG118" s="376"/>
      <c r="AH118" s="376" t="s">
        <v>998</v>
      </c>
      <c r="AI118" s="96" t="s">
        <v>990</v>
      </c>
      <c r="AJ118" s="65"/>
      <c r="AK118" s="53"/>
      <c r="AL118" s="68"/>
      <c r="AM118" s="65"/>
      <c r="AN118" s="53"/>
      <c r="AO118" s="68"/>
      <c r="AP118" s="65"/>
      <c r="AQ118" s="53"/>
      <c r="AR118" s="68"/>
      <c r="AS118" s="65"/>
      <c r="AT118" s="53"/>
      <c r="AU118" s="68"/>
      <c r="AV118" s="65"/>
      <c r="AW118" s="53"/>
      <c r="AX118" s="68"/>
      <c r="AY118" s="65"/>
      <c r="AZ118" s="53"/>
      <c r="BA118" s="68"/>
      <c r="BB118" s="65"/>
      <c r="BC118" s="53"/>
      <c r="BD118" s="68"/>
      <c r="BE118" s="65"/>
      <c r="BF118" s="53"/>
      <c r="BG118" s="68"/>
      <c r="BW118" s="376"/>
      <c r="BX118" s="376" t="s">
        <v>998</v>
      </c>
      <c r="BY118" s="96" t="s">
        <v>990</v>
      </c>
      <c r="BZ118" s="65"/>
      <c r="CA118" s="53"/>
      <c r="CB118" s="68"/>
      <c r="CC118" s="65"/>
      <c r="CD118" s="53"/>
      <c r="CE118" s="68"/>
      <c r="CF118" s="65"/>
      <c r="CG118" s="53"/>
      <c r="CH118" s="68"/>
      <c r="CI118" s="65"/>
      <c r="CJ118" s="53"/>
      <c r="CK118" s="68"/>
      <c r="CL118" s="65"/>
      <c r="CM118" s="53"/>
      <c r="CN118" s="68"/>
      <c r="CO118" s="65"/>
      <c r="CP118" s="53"/>
      <c r="CQ118" s="68"/>
      <c r="CR118" s="65"/>
      <c r="CS118" s="53"/>
      <c r="CT118" s="68"/>
      <c r="CU118" s="65"/>
      <c r="CV118" s="53"/>
      <c r="CW118" s="68"/>
      <c r="DA118" s="376"/>
      <c r="DB118" s="376" t="s">
        <v>998</v>
      </c>
      <c r="DC118" s="96" t="s">
        <v>990</v>
      </c>
      <c r="DD118" s="65"/>
      <c r="DE118" s="53"/>
      <c r="DF118" s="68"/>
      <c r="DG118" s="65"/>
      <c r="DH118" s="53"/>
      <c r="DI118" s="68"/>
      <c r="DJ118" s="65"/>
      <c r="DK118" s="53"/>
      <c r="DL118" s="68"/>
      <c r="DM118" s="65"/>
      <c r="DN118" s="53"/>
      <c r="DO118" s="68"/>
      <c r="DP118" s="65"/>
      <c r="DQ118" s="53"/>
      <c r="DR118" s="68"/>
      <c r="DS118" s="65"/>
      <c r="DT118" s="53"/>
      <c r="DU118" s="68"/>
      <c r="DV118" s="65"/>
      <c r="DW118" s="53"/>
      <c r="DX118" s="68"/>
      <c r="DY118" s="65"/>
      <c r="DZ118" s="53"/>
      <c r="EA118" s="68"/>
    </row>
    <row r="119" spans="3:131" ht="15.75" thickBot="1" x14ac:dyDescent="0.3">
      <c r="C119" s="377"/>
      <c r="D119" s="377" t="s">
        <v>998</v>
      </c>
      <c r="E119" s="97" t="s">
        <v>991</v>
      </c>
      <c r="F119" s="367"/>
      <c r="G119" s="131"/>
      <c r="H119" s="54"/>
      <c r="I119" s="367"/>
      <c r="J119" s="131"/>
      <c r="K119" s="54"/>
      <c r="L119" s="367"/>
      <c r="M119" s="131"/>
      <c r="N119" s="54"/>
      <c r="O119" s="367"/>
      <c r="P119" s="131"/>
      <c r="Q119" s="54"/>
      <c r="R119" s="367"/>
      <c r="S119" s="131"/>
      <c r="T119" s="54"/>
      <c r="U119" s="367"/>
      <c r="V119" s="131"/>
      <c r="W119" s="54"/>
      <c r="X119" s="367"/>
      <c r="Y119" s="131"/>
      <c r="Z119" s="54"/>
      <c r="AA119" s="367"/>
      <c r="AB119" s="131"/>
      <c r="AC119" s="54"/>
      <c r="AG119" s="377"/>
      <c r="AH119" s="377" t="s">
        <v>998</v>
      </c>
      <c r="AI119" s="97" t="s">
        <v>991</v>
      </c>
      <c r="AJ119" s="367"/>
      <c r="AK119" s="131"/>
      <c r="AL119" s="54"/>
      <c r="AM119" s="367"/>
      <c r="AN119" s="131"/>
      <c r="AO119" s="54"/>
      <c r="AP119" s="367"/>
      <c r="AQ119" s="131"/>
      <c r="AR119" s="54"/>
      <c r="AS119" s="367"/>
      <c r="AT119" s="131"/>
      <c r="AU119" s="54"/>
      <c r="AV119" s="367"/>
      <c r="AW119" s="131"/>
      <c r="AX119" s="54"/>
      <c r="AY119" s="367"/>
      <c r="AZ119" s="131"/>
      <c r="BA119" s="54"/>
      <c r="BB119" s="367"/>
      <c r="BC119" s="131"/>
      <c r="BD119" s="54"/>
      <c r="BE119" s="367"/>
      <c r="BF119" s="131"/>
      <c r="BG119" s="54"/>
      <c r="BW119" s="377"/>
      <c r="BX119" s="377" t="s">
        <v>998</v>
      </c>
      <c r="BY119" s="97" t="s">
        <v>991</v>
      </c>
      <c r="BZ119" s="367"/>
      <c r="CA119" s="131"/>
      <c r="CB119" s="54"/>
      <c r="CC119" s="367"/>
      <c r="CD119" s="131"/>
      <c r="CE119" s="54"/>
      <c r="CF119" s="367"/>
      <c r="CG119" s="131"/>
      <c r="CH119" s="54"/>
      <c r="CI119" s="367"/>
      <c r="CJ119" s="131"/>
      <c r="CK119" s="54"/>
      <c r="CL119" s="367"/>
      <c r="CM119" s="131"/>
      <c r="CN119" s="54"/>
      <c r="CO119" s="367"/>
      <c r="CP119" s="131"/>
      <c r="CQ119" s="54"/>
      <c r="CR119" s="367"/>
      <c r="CS119" s="131"/>
      <c r="CT119" s="54"/>
      <c r="CU119" s="367"/>
      <c r="CV119" s="131"/>
      <c r="CW119" s="54"/>
      <c r="DA119" s="377"/>
      <c r="DB119" s="377" t="s">
        <v>998</v>
      </c>
      <c r="DC119" s="97" t="s">
        <v>991</v>
      </c>
      <c r="DD119" s="367"/>
      <c r="DE119" s="131"/>
      <c r="DF119" s="54"/>
      <c r="DG119" s="367"/>
      <c r="DH119" s="131"/>
      <c r="DI119" s="54"/>
      <c r="DJ119" s="367"/>
      <c r="DK119" s="131"/>
      <c r="DL119" s="54"/>
      <c r="DM119" s="367"/>
      <c r="DN119" s="131"/>
      <c r="DO119" s="54"/>
      <c r="DP119" s="367"/>
      <c r="DQ119" s="131"/>
      <c r="DR119" s="54"/>
      <c r="DS119" s="367"/>
      <c r="DT119" s="131"/>
      <c r="DU119" s="54"/>
      <c r="DV119" s="367"/>
      <c r="DW119" s="131"/>
      <c r="DX119" s="54"/>
      <c r="DY119" s="367"/>
      <c r="DZ119" s="131"/>
      <c r="EA119" s="54"/>
    </row>
    <row r="120" spans="3:131" x14ac:dyDescent="0.25">
      <c r="C120" s="375" t="s">
        <v>3050</v>
      </c>
      <c r="D120" s="375" t="s">
        <v>998</v>
      </c>
      <c r="E120" s="125" t="s">
        <v>115</v>
      </c>
      <c r="F120" s="366"/>
      <c r="G120" s="368"/>
      <c r="H120" s="232"/>
      <c r="I120" s="366"/>
      <c r="J120" s="368"/>
      <c r="K120" s="232"/>
      <c r="L120" s="366"/>
      <c r="M120" s="368"/>
      <c r="N120" s="232"/>
      <c r="O120" s="366"/>
      <c r="P120" s="368"/>
      <c r="Q120" s="232"/>
      <c r="R120" s="366"/>
      <c r="S120" s="368"/>
      <c r="T120" s="232"/>
      <c r="U120" s="366"/>
      <c r="V120" s="368"/>
      <c r="W120" s="232"/>
      <c r="X120" s="366"/>
      <c r="Y120" s="368"/>
      <c r="Z120" s="232"/>
      <c r="AA120" s="366"/>
      <c r="AB120" s="368"/>
      <c r="AC120" s="232"/>
      <c r="AG120" s="375" t="s">
        <v>3050</v>
      </c>
      <c r="AH120" s="375" t="s">
        <v>998</v>
      </c>
      <c r="AI120" s="125" t="s">
        <v>115</v>
      </c>
      <c r="AJ120" s="366"/>
      <c r="AK120" s="368"/>
      <c r="AL120" s="232"/>
      <c r="AM120" s="366"/>
      <c r="AN120" s="368"/>
      <c r="AO120" s="232"/>
      <c r="AP120" s="366"/>
      <c r="AQ120" s="368"/>
      <c r="AR120" s="232"/>
      <c r="AS120" s="366"/>
      <c r="AT120" s="368"/>
      <c r="AU120" s="232"/>
      <c r="AV120" s="366"/>
      <c r="AW120" s="368"/>
      <c r="AX120" s="232"/>
      <c r="AY120" s="366"/>
      <c r="AZ120" s="368"/>
      <c r="BA120" s="232"/>
      <c r="BB120" s="366"/>
      <c r="BC120" s="368"/>
      <c r="BD120" s="232"/>
      <c r="BE120" s="366"/>
      <c r="BF120" s="368"/>
      <c r="BG120" s="232"/>
      <c r="BW120" s="375" t="s">
        <v>3050</v>
      </c>
      <c r="BX120" s="375" t="s">
        <v>998</v>
      </c>
      <c r="BY120" s="125" t="s">
        <v>115</v>
      </c>
      <c r="BZ120" s="366"/>
      <c r="CA120" s="368"/>
      <c r="CB120" s="232"/>
      <c r="CC120" s="366"/>
      <c r="CD120" s="368"/>
      <c r="CE120" s="232"/>
      <c r="CF120" s="366"/>
      <c r="CG120" s="368"/>
      <c r="CH120" s="232"/>
      <c r="CI120" s="366"/>
      <c r="CJ120" s="368"/>
      <c r="CK120" s="232"/>
      <c r="CL120" s="366"/>
      <c r="CM120" s="368"/>
      <c r="CN120" s="232"/>
      <c r="CO120" s="366"/>
      <c r="CP120" s="368"/>
      <c r="CQ120" s="232"/>
      <c r="CR120" s="366"/>
      <c r="CS120" s="368"/>
      <c r="CT120" s="232"/>
      <c r="CU120" s="366"/>
      <c r="CV120" s="368"/>
      <c r="CW120" s="232"/>
      <c r="DA120" s="375" t="s">
        <v>3050</v>
      </c>
      <c r="DB120" s="375" t="s">
        <v>998</v>
      </c>
      <c r="DC120" s="125" t="s">
        <v>115</v>
      </c>
      <c r="DD120" s="366"/>
      <c r="DE120" s="368"/>
      <c r="DF120" s="232"/>
      <c r="DG120" s="366"/>
      <c r="DH120" s="368"/>
      <c r="DI120" s="232"/>
      <c r="DJ120" s="366"/>
      <c r="DK120" s="368"/>
      <c r="DL120" s="232"/>
      <c r="DM120" s="366"/>
      <c r="DN120" s="368"/>
      <c r="DO120" s="232"/>
      <c r="DP120" s="366"/>
      <c r="DQ120" s="368"/>
      <c r="DR120" s="232"/>
      <c r="DS120" s="366"/>
      <c r="DT120" s="368"/>
      <c r="DU120" s="232"/>
      <c r="DV120" s="366"/>
      <c r="DW120" s="368"/>
      <c r="DX120" s="232"/>
      <c r="DY120" s="366"/>
      <c r="DZ120" s="368"/>
      <c r="EA120" s="232"/>
    </row>
    <row r="121" spans="3:131" x14ac:dyDescent="0.25">
      <c r="C121" s="376"/>
      <c r="D121" s="376" t="s">
        <v>998</v>
      </c>
      <c r="E121" s="96" t="s">
        <v>990</v>
      </c>
      <c r="F121" s="129"/>
      <c r="G121" s="52"/>
      <c r="H121" s="66"/>
      <c r="I121" s="129"/>
      <c r="J121" s="52"/>
      <c r="K121" s="66"/>
      <c r="L121" s="129"/>
      <c r="M121" s="52"/>
      <c r="N121" s="66"/>
      <c r="O121" s="129"/>
      <c r="P121" s="52"/>
      <c r="Q121" s="66"/>
      <c r="R121" s="129"/>
      <c r="S121" s="52"/>
      <c r="T121" s="66"/>
      <c r="U121" s="129"/>
      <c r="V121" s="52"/>
      <c r="W121" s="66"/>
      <c r="X121" s="129"/>
      <c r="Y121" s="52"/>
      <c r="Z121" s="66"/>
      <c r="AA121" s="129"/>
      <c r="AB121" s="52"/>
      <c r="AC121" s="66"/>
      <c r="AG121" s="376"/>
      <c r="AH121" s="376" t="s">
        <v>998</v>
      </c>
      <c r="AI121" s="96" t="s">
        <v>990</v>
      </c>
      <c r="AJ121" s="129"/>
      <c r="AK121" s="52"/>
      <c r="AL121" s="66"/>
      <c r="AM121" s="129"/>
      <c r="AN121" s="52"/>
      <c r="AO121" s="66"/>
      <c r="AP121" s="129"/>
      <c r="AQ121" s="52"/>
      <c r="AR121" s="66"/>
      <c r="AS121" s="129"/>
      <c r="AT121" s="52"/>
      <c r="AU121" s="66"/>
      <c r="AV121" s="129"/>
      <c r="AW121" s="52"/>
      <c r="AX121" s="66"/>
      <c r="AY121" s="129"/>
      <c r="AZ121" s="52"/>
      <c r="BA121" s="66"/>
      <c r="BB121" s="129"/>
      <c r="BC121" s="52"/>
      <c r="BD121" s="66"/>
      <c r="BE121" s="129"/>
      <c r="BF121" s="52"/>
      <c r="BG121" s="66"/>
      <c r="BW121" s="376"/>
      <c r="BX121" s="376" t="s">
        <v>998</v>
      </c>
      <c r="BY121" s="96" t="s">
        <v>990</v>
      </c>
      <c r="BZ121" s="129"/>
      <c r="CA121" s="52"/>
      <c r="CB121" s="66"/>
      <c r="CC121" s="129"/>
      <c r="CD121" s="52"/>
      <c r="CE121" s="66"/>
      <c r="CF121" s="129"/>
      <c r="CG121" s="52"/>
      <c r="CH121" s="66"/>
      <c r="CI121" s="129"/>
      <c r="CJ121" s="52"/>
      <c r="CK121" s="66"/>
      <c r="CL121" s="129"/>
      <c r="CM121" s="52"/>
      <c r="CN121" s="66"/>
      <c r="CO121" s="129"/>
      <c r="CP121" s="52"/>
      <c r="CQ121" s="66"/>
      <c r="CR121" s="129"/>
      <c r="CS121" s="52"/>
      <c r="CT121" s="66"/>
      <c r="CU121" s="129"/>
      <c r="CV121" s="52"/>
      <c r="CW121" s="66"/>
      <c r="DA121" s="376"/>
      <c r="DB121" s="376" t="s">
        <v>998</v>
      </c>
      <c r="DC121" s="96" t="s">
        <v>990</v>
      </c>
      <c r="DD121" s="129"/>
      <c r="DE121" s="52"/>
      <c r="DF121" s="66"/>
      <c r="DG121" s="129"/>
      <c r="DH121" s="52"/>
      <c r="DI121" s="66"/>
      <c r="DJ121" s="129"/>
      <c r="DK121" s="52"/>
      <c r="DL121" s="66"/>
      <c r="DM121" s="129"/>
      <c r="DN121" s="52"/>
      <c r="DO121" s="66"/>
      <c r="DP121" s="129"/>
      <c r="DQ121" s="52"/>
      <c r="DR121" s="66"/>
      <c r="DS121" s="129"/>
      <c r="DT121" s="52"/>
      <c r="DU121" s="66"/>
      <c r="DV121" s="129"/>
      <c r="DW121" s="52"/>
      <c r="DX121" s="66"/>
      <c r="DY121" s="129"/>
      <c r="DZ121" s="52"/>
      <c r="EA121" s="66"/>
    </row>
    <row r="122" spans="3:131" ht="15.75" thickBot="1" x14ac:dyDescent="0.3">
      <c r="C122" s="377"/>
      <c r="D122" s="377" t="s">
        <v>998</v>
      </c>
      <c r="E122" s="97" t="s">
        <v>991</v>
      </c>
      <c r="F122" s="50"/>
      <c r="G122" s="130"/>
      <c r="H122" s="51"/>
      <c r="I122" s="50"/>
      <c r="J122" s="130"/>
      <c r="K122" s="51"/>
      <c r="L122" s="50"/>
      <c r="M122" s="130"/>
      <c r="N122" s="51"/>
      <c r="O122" s="50"/>
      <c r="P122" s="130"/>
      <c r="Q122" s="51"/>
      <c r="R122" s="50"/>
      <c r="S122" s="130"/>
      <c r="T122" s="51"/>
      <c r="U122" s="50"/>
      <c r="V122" s="130"/>
      <c r="W122" s="51"/>
      <c r="X122" s="50"/>
      <c r="Y122" s="130"/>
      <c r="Z122" s="51"/>
      <c r="AA122" s="50"/>
      <c r="AB122" s="130"/>
      <c r="AC122" s="51"/>
      <c r="AG122" s="377"/>
      <c r="AH122" s="377" t="s">
        <v>998</v>
      </c>
      <c r="AI122" s="97" t="s">
        <v>991</v>
      </c>
      <c r="AJ122" s="50"/>
      <c r="AK122" s="130"/>
      <c r="AL122" s="51"/>
      <c r="AM122" s="50"/>
      <c r="AN122" s="130"/>
      <c r="AO122" s="51"/>
      <c r="AP122" s="50"/>
      <c r="AQ122" s="130"/>
      <c r="AR122" s="51"/>
      <c r="AS122" s="50"/>
      <c r="AT122" s="130"/>
      <c r="AU122" s="51"/>
      <c r="AV122" s="50"/>
      <c r="AW122" s="130"/>
      <c r="AX122" s="51"/>
      <c r="AY122" s="50"/>
      <c r="AZ122" s="130"/>
      <c r="BA122" s="51"/>
      <c r="BB122" s="50"/>
      <c r="BC122" s="130"/>
      <c r="BD122" s="51"/>
      <c r="BE122" s="50"/>
      <c r="BF122" s="130"/>
      <c r="BG122" s="51"/>
      <c r="BW122" s="377"/>
      <c r="BX122" s="377" t="s">
        <v>998</v>
      </c>
      <c r="BY122" s="97" t="s">
        <v>991</v>
      </c>
      <c r="BZ122" s="50"/>
      <c r="CA122" s="130"/>
      <c r="CB122" s="51"/>
      <c r="CC122" s="50"/>
      <c r="CD122" s="130"/>
      <c r="CE122" s="51"/>
      <c r="CF122" s="50"/>
      <c r="CG122" s="130"/>
      <c r="CH122" s="51"/>
      <c r="CI122" s="50"/>
      <c r="CJ122" s="130"/>
      <c r="CK122" s="51"/>
      <c r="CL122" s="50"/>
      <c r="CM122" s="130"/>
      <c r="CN122" s="51"/>
      <c r="CO122" s="50"/>
      <c r="CP122" s="130"/>
      <c r="CQ122" s="51"/>
      <c r="CR122" s="50"/>
      <c r="CS122" s="130"/>
      <c r="CT122" s="51"/>
      <c r="CU122" s="50"/>
      <c r="CV122" s="130"/>
      <c r="CW122" s="51"/>
      <c r="DA122" s="377"/>
      <c r="DB122" s="377" t="s">
        <v>998</v>
      </c>
      <c r="DC122" s="97" t="s">
        <v>991</v>
      </c>
      <c r="DD122" s="50"/>
      <c r="DE122" s="130"/>
      <c r="DF122" s="51"/>
      <c r="DG122" s="50"/>
      <c r="DH122" s="130"/>
      <c r="DI122" s="51"/>
      <c r="DJ122" s="50"/>
      <c r="DK122" s="130"/>
      <c r="DL122" s="51"/>
      <c r="DM122" s="50"/>
      <c r="DN122" s="130"/>
      <c r="DO122" s="51"/>
      <c r="DP122" s="50"/>
      <c r="DQ122" s="130"/>
      <c r="DR122" s="51"/>
      <c r="DS122" s="50"/>
      <c r="DT122" s="130"/>
      <c r="DU122" s="51"/>
      <c r="DV122" s="50"/>
      <c r="DW122" s="130"/>
      <c r="DX122" s="51"/>
      <c r="DY122" s="50"/>
      <c r="DZ122" s="130"/>
      <c r="EA122" s="51"/>
    </row>
    <row r="123" spans="3:131" ht="15.75" thickBot="1" x14ac:dyDescent="0.3">
      <c r="C123" s="378" t="s">
        <v>986</v>
      </c>
      <c r="D123" s="378" t="s">
        <v>115</v>
      </c>
      <c r="E123" s="363" t="s">
        <v>989</v>
      </c>
      <c r="F123" s="356"/>
      <c r="G123" s="358"/>
      <c r="H123" s="121"/>
      <c r="I123" s="356"/>
      <c r="J123" s="358"/>
      <c r="K123" s="121"/>
      <c r="L123" s="356"/>
      <c r="M123" s="358"/>
      <c r="N123" s="121"/>
      <c r="O123" s="356"/>
      <c r="P123" s="358"/>
      <c r="Q123" s="121"/>
      <c r="R123" s="356"/>
      <c r="S123" s="358"/>
      <c r="T123" s="121"/>
      <c r="U123" s="356"/>
      <c r="V123" s="358"/>
      <c r="W123" s="121"/>
      <c r="X123" s="356"/>
      <c r="Y123" s="358"/>
      <c r="Z123" s="121"/>
      <c r="AA123" s="356"/>
      <c r="AB123" s="358"/>
      <c r="AC123" s="121"/>
      <c r="AG123" s="378" t="s">
        <v>986</v>
      </c>
      <c r="AH123" s="378" t="s">
        <v>115</v>
      </c>
      <c r="AI123" s="363" t="s">
        <v>989</v>
      </c>
      <c r="AJ123" s="356"/>
      <c r="AK123" s="358"/>
      <c r="AL123" s="121"/>
      <c r="AM123" s="356"/>
      <c r="AN123" s="358"/>
      <c r="AO123" s="121"/>
      <c r="AP123" s="356"/>
      <c r="AQ123" s="358"/>
      <c r="AR123" s="121"/>
      <c r="AS123" s="356"/>
      <c r="AT123" s="358"/>
      <c r="AU123" s="121"/>
      <c r="AV123" s="356"/>
      <c r="AW123" s="358"/>
      <c r="AX123" s="121"/>
      <c r="AY123" s="356"/>
      <c r="AZ123" s="358"/>
      <c r="BA123" s="121"/>
      <c r="BB123" s="356"/>
      <c r="BC123" s="358"/>
      <c r="BD123" s="121"/>
      <c r="BE123" s="356"/>
      <c r="BF123" s="358"/>
      <c r="BG123" s="121"/>
      <c r="BW123" s="378" t="s">
        <v>986</v>
      </c>
      <c r="BX123" s="378" t="s">
        <v>115</v>
      </c>
      <c r="BY123" s="363" t="s">
        <v>989</v>
      </c>
      <c r="BZ123" s="356"/>
      <c r="CA123" s="358"/>
      <c r="CB123" s="121"/>
      <c r="CC123" s="356"/>
      <c r="CD123" s="358"/>
      <c r="CE123" s="121"/>
      <c r="CF123" s="356"/>
      <c r="CG123" s="358"/>
      <c r="CH123" s="121"/>
      <c r="CI123" s="356"/>
      <c r="CJ123" s="358"/>
      <c r="CK123" s="121"/>
      <c r="CL123" s="356"/>
      <c r="CM123" s="358"/>
      <c r="CN123" s="121"/>
      <c r="CO123" s="356"/>
      <c r="CP123" s="358"/>
      <c r="CQ123" s="121"/>
      <c r="CR123" s="356"/>
      <c r="CS123" s="358"/>
      <c r="CT123" s="121"/>
      <c r="CU123" s="356"/>
      <c r="CV123" s="358"/>
      <c r="CW123" s="121"/>
      <c r="DA123" s="378" t="s">
        <v>986</v>
      </c>
      <c r="DB123" s="378" t="s">
        <v>115</v>
      </c>
      <c r="DC123" s="363" t="s">
        <v>989</v>
      </c>
      <c r="DD123" s="356"/>
      <c r="DE123" s="358"/>
      <c r="DF123" s="121"/>
      <c r="DG123" s="356"/>
      <c r="DH123" s="358"/>
      <c r="DI123" s="121"/>
      <c r="DJ123" s="356"/>
      <c r="DK123" s="358"/>
      <c r="DL123" s="121"/>
      <c r="DM123" s="356"/>
      <c r="DN123" s="358"/>
      <c r="DO123" s="121"/>
      <c r="DP123" s="356"/>
      <c r="DQ123" s="358"/>
      <c r="DR123" s="121"/>
      <c r="DS123" s="356"/>
      <c r="DT123" s="358"/>
      <c r="DU123" s="121"/>
      <c r="DV123" s="356"/>
      <c r="DW123" s="358"/>
      <c r="DX123" s="121"/>
      <c r="DY123" s="356"/>
      <c r="DZ123" s="358"/>
      <c r="EA123" s="121"/>
    </row>
    <row r="124" spans="3:131" ht="15.75" thickBot="1" x14ac:dyDescent="0.3">
      <c r="C124" s="379" t="s">
        <v>987</v>
      </c>
      <c r="D124" s="379" t="s">
        <v>115</v>
      </c>
      <c r="E124" s="97" t="s">
        <v>989</v>
      </c>
      <c r="F124" s="367"/>
      <c r="G124" s="131"/>
      <c r="H124" s="54"/>
      <c r="I124" s="367"/>
      <c r="J124" s="131"/>
      <c r="K124" s="54"/>
      <c r="L124" s="367"/>
      <c r="M124" s="131"/>
      <c r="N124" s="54"/>
      <c r="O124" s="367"/>
      <c r="P124" s="131"/>
      <c r="Q124" s="54"/>
      <c r="R124" s="367"/>
      <c r="S124" s="131"/>
      <c r="T124" s="54"/>
      <c r="U124" s="367"/>
      <c r="V124" s="131"/>
      <c r="W124" s="54"/>
      <c r="X124" s="367"/>
      <c r="Y124" s="131"/>
      <c r="Z124" s="54"/>
      <c r="AA124" s="367"/>
      <c r="AB124" s="131"/>
      <c r="AC124" s="54"/>
      <c r="AG124" s="379" t="s">
        <v>987</v>
      </c>
      <c r="AH124" s="379" t="s">
        <v>115</v>
      </c>
      <c r="AI124" s="97" t="s">
        <v>989</v>
      </c>
      <c r="AJ124" s="367"/>
      <c r="AK124" s="131"/>
      <c r="AL124" s="54"/>
      <c r="AM124" s="367"/>
      <c r="AN124" s="131"/>
      <c r="AO124" s="54"/>
      <c r="AP124" s="367"/>
      <c r="AQ124" s="131"/>
      <c r="AR124" s="54"/>
      <c r="AS124" s="367"/>
      <c r="AT124" s="131"/>
      <c r="AU124" s="54"/>
      <c r="AV124" s="367"/>
      <c r="AW124" s="131"/>
      <c r="AX124" s="54"/>
      <c r="AY124" s="367"/>
      <c r="AZ124" s="131"/>
      <c r="BA124" s="54"/>
      <c r="BB124" s="367"/>
      <c r="BC124" s="131"/>
      <c r="BD124" s="54"/>
      <c r="BE124" s="367"/>
      <c r="BF124" s="131"/>
      <c r="BG124" s="54"/>
      <c r="BW124" s="379" t="s">
        <v>987</v>
      </c>
      <c r="BX124" s="379" t="s">
        <v>115</v>
      </c>
      <c r="BY124" s="97" t="s">
        <v>989</v>
      </c>
      <c r="BZ124" s="367"/>
      <c r="CA124" s="131"/>
      <c r="CB124" s="54"/>
      <c r="CC124" s="367"/>
      <c r="CD124" s="131"/>
      <c r="CE124" s="54"/>
      <c r="CF124" s="367"/>
      <c r="CG124" s="131"/>
      <c r="CH124" s="54"/>
      <c r="CI124" s="367"/>
      <c r="CJ124" s="131"/>
      <c r="CK124" s="54"/>
      <c r="CL124" s="367"/>
      <c r="CM124" s="131"/>
      <c r="CN124" s="54"/>
      <c r="CO124" s="367"/>
      <c r="CP124" s="131"/>
      <c r="CQ124" s="54"/>
      <c r="CR124" s="367"/>
      <c r="CS124" s="131"/>
      <c r="CT124" s="54"/>
      <c r="CU124" s="367"/>
      <c r="CV124" s="131"/>
      <c r="CW124" s="54"/>
      <c r="DA124" s="379" t="s">
        <v>987</v>
      </c>
      <c r="DB124" s="379" t="s">
        <v>115</v>
      </c>
      <c r="DC124" s="97" t="s">
        <v>989</v>
      </c>
      <c r="DD124" s="367"/>
      <c r="DE124" s="131"/>
      <c r="DF124" s="54"/>
      <c r="DG124" s="367"/>
      <c r="DH124" s="131"/>
      <c r="DI124" s="54"/>
      <c r="DJ124" s="367"/>
      <c r="DK124" s="131"/>
      <c r="DL124" s="54"/>
      <c r="DM124" s="367"/>
      <c r="DN124" s="131"/>
      <c r="DO124" s="54"/>
      <c r="DP124" s="367"/>
      <c r="DQ124" s="131"/>
      <c r="DR124" s="54"/>
      <c r="DS124" s="367"/>
      <c r="DT124" s="131"/>
      <c r="DU124" s="54"/>
      <c r="DV124" s="367"/>
      <c r="DW124" s="131"/>
      <c r="DX124" s="54"/>
      <c r="DY124" s="367"/>
      <c r="DZ124" s="131"/>
      <c r="EA124" s="54"/>
    </row>
    <row r="125" spans="3:131" ht="15.75" thickBot="1" x14ac:dyDescent="0.3">
      <c r="C125" s="379" t="s">
        <v>988</v>
      </c>
      <c r="D125" s="379" t="s">
        <v>115</v>
      </c>
      <c r="E125" s="97" t="s">
        <v>989</v>
      </c>
      <c r="F125" s="50"/>
      <c r="G125" s="130"/>
      <c r="H125" s="51"/>
      <c r="I125" s="50"/>
      <c r="J125" s="130"/>
      <c r="K125" s="51"/>
      <c r="L125" s="50"/>
      <c r="M125" s="130"/>
      <c r="N125" s="51"/>
      <c r="O125" s="50"/>
      <c r="P125" s="130"/>
      <c r="Q125" s="51"/>
      <c r="R125" s="50"/>
      <c r="S125" s="130"/>
      <c r="T125" s="51"/>
      <c r="U125" s="50"/>
      <c r="V125" s="130"/>
      <c r="W125" s="51"/>
      <c r="X125" s="50"/>
      <c r="Y125" s="130"/>
      <c r="Z125" s="51"/>
      <c r="AA125" s="50"/>
      <c r="AB125" s="130"/>
      <c r="AC125" s="51"/>
      <c r="AG125" s="379" t="s">
        <v>988</v>
      </c>
      <c r="AH125" s="379" t="s">
        <v>115</v>
      </c>
      <c r="AI125" s="97" t="s">
        <v>989</v>
      </c>
      <c r="AJ125" s="50"/>
      <c r="AK125" s="130"/>
      <c r="AL125" s="51"/>
      <c r="AM125" s="50"/>
      <c r="AN125" s="130"/>
      <c r="AO125" s="51"/>
      <c r="AP125" s="50"/>
      <c r="AQ125" s="130"/>
      <c r="AR125" s="51"/>
      <c r="AS125" s="50"/>
      <c r="AT125" s="130"/>
      <c r="AU125" s="51"/>
      <c r="AV125" s="50"/>
      <c r="AW125" s="130"/>
      <c r="AX125" s="51"/>
      <c r="AY125" s="50"/>
      <c r="AZ125" s="130"/>
      <c r="BA125" s="51"/>
      <c r="BB125" s="50"/>
      <c r="BC125" s="130"/>
      <c r="BD125" s="51"/>
      <c r="BE125" s="50"/>
      <c r="BF125" s="130"/>
      <c r="BG125" s="51"/>
      <c r="BW125" s="379" t="s">
        <v>988</v>
      </c>
      <c r="BX125" s="379" t="s">
        <v>115</v>
      </c>
      <c r="BY125" s="97" t="s">
        <v>989</v>
      </c>
      <c r="BZ125" s="50"/>
      <c r="CA125" s="130"/>
      <c r="CB125" s="51"/>
      <c r="CC125" s="50"/>
      <c r="CD125" s="130"/>
      <c r="CE125" s="51"/>
      <c r="CF125" s="50"/>
      <c r="CG125" s="130"/>
      <c r="CH125" s="51"/>
      <c r="CI125" s="50"/>
      <c r="CJ125" s="130"/>
      <c r="CK125" s="51"/>
      <c r="CL125" s="50"/>
      <c r="CM125" s="130"/>
      <c r="CN125" s="51"/>
      <c r="CO125" s="50"/>
      <c r="CP125" s="130"/>
      <c r="CQ125" s="51"/>
      <c r="CR125" s="50"/>
      <c r="CS125" s="130"/>
      <c r="CT125" s="51"/>
      <c r="CU125" s="50"/>
      <c r="CV125" s="130"/>
      <c r="CW125" s="51"/>
      <c r="DA125" s="379" t="s">
        <v>988</v>
      </c>
      <c r="DB125" s="379" t="s">
        <v>115</v>
      </c>
      <c r="DC125" s="97" t="s">
        <v>989</v>
      </c>
      <c r="DD125" s="50"/>
      <c r="DE125" s="130"/>
      <c r="DF125" s="51"/>
      <c r="DG125" s="50"/>
      <c r="DH125" s="130"/>
      <c r="DI125" s="51"/>
      <c r="DJ125" s="50"/>
      <c r="DK125" s="130"/>
      <c r="DL125" s="51"/>
      <c r="DM125" s="50"/>
      <c r="DN125" s="130"/>
      <c r="DO125" s="51"/>
      <c r="DP125" s="50"/>
      <c r="DQ125" s="130"/>
      <c r="DR125" s="51"/>
      <c r="DS125" s="50"/>
      <c r="DT125" s="130"/>
      <c r="DU125" s="51"/>
      <c r="DV125" s="50"/>
      <c r="DW125" s="130"/>
      <c r="DX125" s="51"/>
      <c r="DY125" s="50"/>
      <c r="DZ125" s="130"/>
      <c r="EA125" s="51"/>
    </row>
    <row r="126" spans="3:131" ht="15.75" thickBot="1" x14ac:dyDescent="0.3">
      <c r="C126" s="379" t="s">
        <v>3050</v>
      </c>
      <c r="D126" s="379" t="s">
        <v>115</v>
      </c>
      <c r="E126" s="97" t="s">
        <v>989</v>
      </c>
      <c r="F126" s="50"/>
      <c r="G126" s="130"/>
      <c r="H126" s="51"/>
      <c r="I126" s="50"/>
      <c r="J126" s="130"/>
      <c r="K126" s="51"/>
      <c r="L126" s="50"/>
      <c r="M126" s="130"/>
      <c r="N126" s="51"/>
      <c r="O126" s="50"/>
      <c r="P126" s="130"/>
      <c r="Q126" s="51"/>
      <c r="R126" s="50"/>
      <c r="S126" s="130"/>
      <c r="T126" s="51"/>
      <c r="U126" s="50"/>
      <c r="V126" s="130"/>
      <c r="W126" s="51"/>
      <c r="X126" s="50"/>
      <c r="Y126" s="130"/>
      <c r="Z126" s="51"/>
      <c r="AA126" s="50"/>
      <c r="AB126" s="130"/>
      <c r="AC126" s="51"/>
      <c r="AG126" s="379" t="s">
        <v>3050</v>
      </c>
      <c r="AH126" s="379" t="s">
        <v>115</v>
      </c>
      <c r="AI126" s="97" t="s">
        <v>989</v>
      </c>
      <c r="AJ126" s="50"/>
      <c r="AK126" s="130"/>
      <c r="AL126" s="51"/>
      <c r="AM126" s="50"/>
      <c r="AN126" s="130"/>
      <c r="AO126" s="51"/>
      <c r="AP126" s="50"/>
      <c r="AQ126" s="130"/>
      <c r="AR126" s="51"/>
      <c r="AS126" s="50"/>
      <c r="AT126" s="130"/>
      <c r="AU126" s="51"/>
      <c r="AV126" s="50"/>
      <c r="AW126" s="130"/>
      <c r="AX126" s="51"/>
      <c r="AY126" s="50"/>
      <c r="AZ126" s="130"/>
      <c r="BA126" s="51"/>
      <c r="BB126" s="50"/>
      <c r="BC126" s="130"/>
      <c r="BD126" s="51"/>
      <c r="BE126" s="50"/>
      <c r="BF126" s="130"/>
      <c r="BG126" s="51"/>
      <c r="BW126" s="379" t="s">
        <v>3050</v>
      </c>
      <c r="BX126" s="379" t="s">
        <v>115</v>
      </c>
      <c r="BY126" s="97" t="s">
        <v>989</v>
      </c>
      <c r="BZ126" s="50"/>
      <c r="CA126" s="130"/>
      <c r="CB126" s="51"/>
      <c r="CC126" s="50"/>
      <c r="CD126" s="130"/>
      <c r="CE126" s="51"/>
      <c r="CF126" s="50"/>
      <c r="CG126" s="130"/>
      <c r="CH126" s="51"/>
      <c r="CI126" s="50"/>
      <c r="CJ126" s="130"/>
      <c r="CK126" s="51"/>
      <c r="CL126" s="50"/>
      <c r="CM126" s="130"/>
      <c r="CN126" s="51"/>
      <c r="CO126" s="50"/>
      <c r="CP126" s="130"/>
      <c r="CQ126" s="51"/>
      <c r="CR126" s="50"/>
      <c r="CS126" s="130"/>
      <c r="CT126" s="51"/>
      <c r="CU126" s="50"/>
      <c r="CV126" s="130"/>
      <c r="CW126" s="51"/>
      <c r="DA126" s="379" t="s">
        <v>3050</v>
      </c>
      <c r="DB126" s="379" t="s">
        <v>115</v>
      </c>
      <c r="DC126" s="97" t="s">
        <v>989</v>
      </c>
      <c r="DD126" s="50"/>
      <c r="DE126" s="130"/>
      <c r="DF126" s="51"/>
      <c r="DG126" s="50"/>
      <c r="DH126" s="130"/>
      <c r="DI126" s="51"/>
      <c r="DJ126" s="50"/>
      <c r="DK126" s="130"/>
      <c r="DL126" s="51"/>
      <c r="DM126" s="50"/>
      <c r="DN126" s="130"/>
      <c r="DO126" s="51"/>
      <c r="DP126" s="50"/>
      <c r="DQ126" s="130"/>
      <c r="DR126" s="51"/>
      <c r="DS126" s="50"/>
      <c r="DT126" s="130"/>
      <c r="DU126" s="51"/>
      <c r="DV126" s="50"/>
      <c r="DW126" s="130"/>
      <c r="DX126" s="51"/>
      <c r="DY126" s="50"/>
      <c r="DZ126" s="130"/>
      <c r="EA126" s="51"/>
    </row>
    <row r="128" spans="3:131" ht="15.75" thickBot="1" x14ac:dyDescent="0.3"/>
    <row r="129" spans="2:131" ht="15.75" thickBot="1" x14ac:dyDescent="0.3">
      <c r="B129" s="185"/>
      <c r="C129" s="625" t="s">
        <v>3064</v>
      </c>
      <c r="D129" s="185"/>
      <c r="E129" s="185"/>
      <c r="F129" s="370" t="s">
        <v>997</v>
      </c>
      <c r="G129" s="448" t="s">
        <v>3051</v>
      </c>
      <c r="H129" s="148"/>
      <c r="I129" s="370" t="s">
        <v>997</v>
      </c>
      <c r="J129" s="448" t="s">
        <v>3052</v>
      </c>
      <c r="K129" s="148"/>
      <c r="L129" s="370" t="s">
        <v>997</v>
      </c>
      <c r="M129" s="448" t="s">
        <v>3053</v>
      </c>
      <c r="N129" s="148"/>
      <c r="O129" s="370" t="s">
        <v>997</v>
      </c>
      <c r="P129" s="448" t="s">
        <v>3054</v>
      </c>
      <c r="Q129" s="148"/>
      <c r="R129" s="370" t="s">
        <v>997</v>
      </c>
      <c r="S129" s="448" t="s">
        <v>3055</v>
      </c>
      <c r="T129" s="148"/>
      <c r="U129" s="370" t="s">
        <v>997</v>
      </c>
      <c r="V129" s="448" t="s">
        <v>3056</v>
      </c>
      <c r="W129" s="148"/>
      <c r="X129" s="370" t="s">
        <v>997</v>
      </c>
      <c r="Y129" s="448" t="s">
        <v>3057</v>
      </c>
      <c r="Z129" s="148"/>
      <c r="AA129" s="370" t="s">
        <v>997</v>
      </c>
      <c r="AB129" s="624" t="s">
        <v>3058</v>
      </c>
      <c r="AC129" s="148"/>
      <c r="AF129" s="185"/>
      <c r="AG129" s="625" t="s">
        <v>82</v>
      </c>
      <c r="AH129" s="185"/>
      <c r="AI129" s="185"/>
      <c r="AJ129" s="370" t="s">
        <v>997</v>
      </c>
      <c r="AK129" s="448" t="s">
        <v>3051</v>
      </c>
      <c r="AL129" s="148"/>
      <c r="AM129" s="370" t="s">
        <v>997</v>
      </c>
      <c r="AN129" s="448" t="s">
        <v>3052</v>
      </c>
      <c r="AO129" s="148"/>
      <c r="AP129" s="370" t="s">
        <v>997</v>
      </c>
      <c r="AQ129" s="448" t="s">
        <v>3053</v>
      </c>
      <c r="AR129" s="148"/>
      <c r="AS129" s="370" t="s">
        <v>997</v>
      </c>
      <c r="AT129" s="448" t="s">
        <v>3054</v>
      </c>
      <c r="AU129" s="148"/>
      <c r="AV129" s="370" t="s">
        <v>997</v>
      </c>
      <c r="AW129" s="448" t="s">
        <v>3055</v>
      </c>
      <c r="AX129" s="148"/>
      <c r="AY129" s="370" t="s">
        <v>997</v>
      </c>
      <c r="AZ129" s="448" t="s">
        <v>3056</v>
      </c>
      <c r="BA129" s="148"/>
      <c r="BB129" s="370" t="s">
        <v>997</v>
      </c>
      <c r="BC129" s="448" t="s">
        <v>3057</v>
      </c>
      <c r="BD129" s="148"/>
      <c r="BE129" s="370" t="s">
        <v>997</v>
      </c>
      <c r="BF129" s="624" t="s">
        <v>3058</v>
      </c>
      <c r="BG129" s="148"/>
      <c r="BV129" s="185"/>
      <c r="BW129" s="625" t="s">
        <v>3064</v>
      </c>
      <c r="BX129" s="185"/>
      <c r="BY129" s="185"/>
      <c r="BZ129" s="370" t="s">
        <v>997</v>
      </c>
      <c r="CA129" s="448" t="s">
        <v>3051</v>
      </c>
      <c r="CB129" s="148"/>
      <c r="CC129" s="370" t="s">
        <v>997</v>
      </c>
      <c r="CD129" s="448" t="s">
        <v>3052</v>
      </c>
      <c r="CE129" s="148"/>
      <c r="CF129" s="370" t="s">
        <v>997</v>
      </c>
      <c r="CG129" s="448" t="s">
        <v>3053</v>
      </c>
      <c r="CH129" s="148"/>
      <c r="CI129" s="370" t="s">
        <v>997</v>
      </c>
      <c r="CJ129" s="448" t="s">
        <v>3054</v>
      </c>
      <c r="CK129" s="148"/>
      <c r="CL129" s="370" t="s">
        <v>997</v>
      </c>
      <c r="CM129" s="448" t="s">
        <v>3055</v>
      </c>
      <c r="CN129" s="148"/>
      <c r="CO129" s="370" t="s">
        <v>997</v>
      </c>
      <c r="CP129" s="448" t="s">
        <v>3056</v>
      </c>
      <c r="CQ129" s="148"/>
      <c r="CR129" s="370" t="s">
        <v>997</v>
      </c>
      <c r="CS129" s="448" t="s">
        <v>3057</v>
      </c>
      <c r="CT129" s="148"/>
      <c r="CU129" s="370" t="s">
        <v>997</v>
      </c>
      <c r="CV129" s="624" t="s">
        <v>3058</v>
      </c>
      <c r="CW129" s="148"/>
      <c r="CZ129" s="185"/>
      <c r="DA129" s="625" t="s">
        <v>82</v>
      </c>
      <c r="DB129" s="185"/>
      <c r="DC129" s="185"/>
      <c r="DD129" s="370" t="s">
        <v>997</v>
      </c>
      <c r="DE129" s="448" t="s">
        <v>3051</v>
      </c>
      <c r="DF129" s="148"/>
      <c r="DG129" s="370" t="s">
        <v>997</v>
      </c>
      <c r="DH129" s="448" t="s">
        <v>3052</v>
      </c>
      <c r="DI129" s="148"/>
      <c r="DJ129" s="370" t="s">
        <v>997</v>
      </c>
      <c r="DK129" s="448" t="s">
        <v>3053</v>
      </c>
      <c r="DL129" s="148"/>
      <c r="DM129" s="370" t="s">
        <v>997</v>
      </c>
      <c r="DN129" s="448" t="s">
        <v>3054</v>
      </c>
      <c r="DO129" s="148"/>
      <c r="DP129" s="370" t="s">
        <v>997</v>
      </c>
      <c r="DQ129" s="448" t="s">
        <v>3055</v>
      </c>
      <c r="DR129" s="148"/>
      <c r="DS129" s="370" t="s">
        <v>997</v>
      </c>
      <c r="DT129" s="448" t="s">
        <v>3056</v>
      </c>
      <c r="DU129" s="148"/>
      <c r="DV129" s="370" t="s">
        <v>997</v>
      </c>
      <c r="DW129" s="448" t="s">
        <v>3057</v>
      </c>
      <c r="DX129" s="148"/>
      <c r="DY129" s="370" t="s">
        <v>997</v>
      </c>
      <c r="DZ129" s="624" t="s">
        <v>3058</v>
      </c>
      <c r="EA129" s="148"/>
    </row>
    <row r="130" spans="2:131" ht="15.75" thickBot="1" x14ac:dyDescent="0.3">
      <c r="B130" s="187" t="s">
        <v>992</v>
      </c>
      <c r="C130" s="364" t="s">
        <v>993</v>
      </c>
      <c r="D130" s="369" t="s">
        <v>999</v>
      </c>
      <c r="E130" s="369" t="s">
        <v>93</v>
      </c>
      <c r="F130" s="371" t="s">
        <v>70</v>
      </c>
      <c r="G130" s="154" t="s">
        <v>995</v>
      </c>
      <c r="H130" s="155" t="s">
        <v>251</v>
      </c>
      <c r="I130" s="371" t="s">
        <v>70</v>
      </c>
      <c r="J130" s="154" t="s">
        <v>995</v>
      </c>
      <c r="K130" s="155" t="s">
        <v>251</v>
      </c>
      <c r="L130" s="371" t="s">
        <v>70</v>
      </c>
      <c r="M130" s="154" t="s">
        <v>995</v>
      </c>
      <c r="N130" s="155" t="s">
        <v>251</v>
      </c>
      <c r="O130" s="371" t="s">
        <v>70</v>
      </c>
      <c r="P130" s="154" t="s">
        <v>995</v>
      </c>
      <c r="Q130" s="155" t="s">
        <v>251</v>
      </c>
      <c r="R130" s="371" t="s">
        <v>70</v>
      </c>
      <c r="S130" s="154" t="s">
        <v>995</v>
      </c>
      <c r="T130" s="155" t="s">
        <v>251</v>
      </c>
      <c r="U130" s="371" t="s">
        <v>70</v>
      </c>
      <c r="V130" s="154" t="s">
        <v>995</v>
      </c>
      <c r="W130" s="155" t="s">
        <v>251</v>
      </c>
      <c r="X130" s="371" t="s">
        <v>70</v>
      </c>
      <c r="Y130" s="154" t="s">
        <v>995</v>
      </c>
      <c r="Z130" s="155" t="s">
        <v>251</v>
      </c>
      <c r="AA130" s="371" t="s">
        <v>70</v>
      </c>
      <c r="AB130" s="154" t="s">
        <v>995</v>
      </c>
      <c r="AC130" s="155" t="s">
        <v>251</v>
      </c>
      <c r="AF130" s="187" t="s">
        <v>992</v>
      </c>
      <c r="AG130" s="364" t="s">
        <v>993</v>
      </c>
      <c r="AH130" s="369" t="s">
        <v>999</v>
      </c>
      <c r="AI130" s="369" t="s">
        <v>93</v>
      </c>
      <c r="AJ130" s="371" t="s">
        <v>70</v>
      </c>
      <c r="AK130" s="154" t="s">
        <v>995</v>
      </c>
      <c r="AL130" s="155" t="s">
        <v>251</v>
      </c>
      <c r="AM130" s="371" t="s">
        <v>70</v>
      </c>
      <c r="AN130" s="154" t="s">
        <v>995</v>
      </c>
      <c r="AO130" s="155" t="s">
        <v>251</v>
      </c>
      <c r="AP130" s="371" t="s">
        <v>70</v>
      </c>
      <c r="AQ130" s="154" t="s">
        <v>995</v>
      </c>
      <c r="AR130" s="155" t="s">
        <v>251</v>
      </c>
      <c r="AS130" s="371" t="s">
        <v>70</v>
      </c>
      <c r="AT130" s="154" t="s">
        <v>995</v>
      </c>
      <c r="AU130" s="155" t="s">
        <v>251</v>
      </c>
      <c r="AV130" s="371" t="s">
        <v>70</v>
      </c>
      <c r="AW130" s="154" t="s">
        <v>995</v>
      </c>
      <c r="AX130" s="155" t="s">
        <v>251</v>
      </c>
      <c r="AY130" s="371" t="s">
        <v>70</v>
      </c>
      <c r="AZ130" s="154" t="s">
        <v>995</v>
      </c>
      <c r="BA130" s="155" t="s">
        <v>251</v>
      </c>
      <c r="BB130" s="371" t="s">
        <v>70</v>
      </c>
      <c r="BC130" s="154" t="s">
        <v>995</v>
      </c>
      <c r="BD130" s="155" t="s">
        <v>251</v>
      </c>
      <c r="BE130" s="371" t="s">
        <v>70</v>
      </c>
      <c r="BF130" s="154" t="s">
        <v>995</v>
      </c>
      <c r="BG130" s="155" t="s">
        <v>251</v>
      </c>
      <c r="BV130" s="187" t="s">
        <v>992</v>
      </c>
      <c r="BW130" s="364" t="s">
        <v>993</v>
      </c>
      <c r="BX130" s="369" t="s">
        <v>999</v>
      </c>
      <c r="BY130" s="369" t="s">
        <v>93</v>
      </c>
      <c r="BZ130" s="371" t="s">
        <v>70</v>
      </c>
      <c r="CA130" s="154" t="s">
        <v>995</v>
      </c>
      <c r="CB130" s="155" t="s">
        <v>251</v>
      </c>
      <c r="CC130" s="371" t="s">
        <v>70</v>
      </c>
      <c r="CD130" s="154" t="s">
        <v>995</v>
      </c>
      <c r="CE130" s="155" t="s">
        <v>251</v>
      </c>
      <c r="CF130" s="371" t="s">
        <v>70</v>
      </c>
      <c r="CG130" s="154" t="s">
        <v>995</v>
      </c>
      <c r="CH130" s="155" t="s">
        <v>251</v>
      </c>
      <c r="CI130" s="371" t="s">
        <v>70</v>
      </c>
      <c r="CJ130" s="154" t="s">
        <v>995</v>
      </c>
      <c r="CK130" s="155" t="s">
        <v>251</v>
      </c>
      <c r="CL130" s="371" t="s">
        <v>70</v>
      </c>
      <c r="CM130" s="154" t="s">
        <v>995</v>
      </c>
      <c r="CN130" s="155" t="s">
        <v>251</v>
      </c>
      <c r="CO130" s="371" t="s">
        <v>70</v>
      </c>
      <c r="CP130" s="154" t="s">
        <v>995</v>
      </c>
      <c r="CQ130" s="155" t="s">
        <v>251</v>
      </c>
      <c r="CR130" s="371" t="s">
        <v>70</v>
      </c>
      <c r="CS130" s="154" t="s">
        <v>995</v>
      </c>
      <c r="CT130" s="155" t="s">
        <v>251</v>
      </c>
      <c r="CU130" s="371" t="s">
        <v>70</v>
      </c>
      <c r="CV130" s="154" t="s">
        <v>995</v>
      </c>
      <c r="CW130" s="155" t="s">
        <v>251</v>
      </c>
      <c r="CZ130" s="187" t="s">
        <v>992</v>
      </c>
      <c r="DA130" s="364" t="s">
        <v>993</v>
      </c>
      <c r="DB130" s="369" t="s">
        <v>999</v>
      </c>
      <c r="DC130" s="369" t="s">
        <v>93</v>
      </c>
      <c r="DD130" s="371" t="s">
        <v>70</v>
      </c>
      <c r="DE130" s="154" t="s">
        <v>995</v>
      </c>
      <c r="DF130" s="155" t="s">
        <v>251</v>
      </c>
      <c r="DG130" s="371" t="s">
        <v>70</v>
      </c>
      <c r="DH130" s="154" t="s">
        <v>995</v>
      </c>
      <c r="DI130" s="155" t="s">
        <v>251</v>
      </c>
      <c r="DJ130" s="371" t="s">
        <v>70</v>
      </c>
      <c r="DK130" s="154" t="s">
        <v>995</v>
      </c>
      <c r="DL130" s="155" t="s">
        <v>251</v>
      </c>
      <c r="DM130" s="371" t="s">
        <v>70</v>
      </c>
      <c r="DN130" s="154" t="s">
        <v>995</v>
      </c>
      <c r="DO130" s="155" t="s">
        <v>251</v>
      </c>
      <c r="DP130" s="371" t="s">
        <v>70</v>
      </c>
      <c r="DQ130" s="154" t="s">
        <v>995</v>
      </c>
      <c r="DR130" s="155" t="s">
        <v>251</v>
      </c>
      <c r="DS130" s="371" t="s">
        <v>70</v>
      </c>
      <c r="DT130" s="154" t="s">
        <v>995</v>
      </c>
      <c r="DU130" s="155" t="s">
        <v>251</v>
      </c>
      <c r="DV130" s="371" t="s">
        <v>70</v>
      </c>
      <c r="DW130" s="154" t="s">
        <v>995</v>
      </c>
      <c r="DX130" s="155" t="s">
        <v>251</v>
      </c>
      <c r="DY130" s="371" t="s">
        <v>70</v>
      </c>
      <c r="DZ130" s="154" t="s">
        <v>995</v>
      </c>
      <c r="EA130" s="155" t="s">
        <v>251</v>
      </c>
    </row>
    <row r="131" spans="2:131" x14ac:dyDescent="0.25">
      <c r="B131" s="187" t="s">
        <v>1164</v>
      </c>
      <c r="C131" s="372" t="s">
        <v>986</v>
      </c>
      <c r="D131" s="372" t="s">
        <v>115</v>
      </c>
      <c r="E131" s="125" t="s">
        <v>115</v>
      </c>
      <c r="F131" s="366"/>
      <c r="G131" s="368"/>
      <c r="H131" s="232"/>
      <c r="I131" s="366"/>
      <c r="J131" s="368"/>
      <c r="K131" s="232"/>
      <c r="L131" s="366"/>
      <c r="M131" s="368"/>
      <c r="N131" s="232"/>
      <c r="O131" s="366"/>
      <c r="P131" s="368"/>
      <c r="Q131" s="232"/>
      <c r="R131" s="366"/>
      <c r="S131" s="368"/>
      <c r="T131" s="232"/>
      <c r="U131" s="366"/>
      <c r="V131" s="368"/>
      <c r="W131" s="232"/>
      <c r="X131" s="366"/>
      <c r="Y131" s="368"/>
      <c r="Z131" s="232"/>
      <c r="AA131" s="366"/>
      <c r="AB131" s="368"/>
      <c r="AC131" s="232"/>
      <c r="AF131" s="187" t="s">
        <v>1017</v>
      </c>
      <c r="AG131" s="372" t="s">
        <v>986</v>
      </c>
      <c r="AH131" s="372" t="s">
        <v>115</v>
      </c>
      <c r="AI131" s="125" t="s">
        <v>115</v>
      </c>
      <c r="AJ131" s="366" t="s">
        <v>246</v>
      </c>
      <c r="AK131" s="368" t="s">
        <v>373</v>
      </c>
      <c r="AL131" s="232">
        <v>-1</v>
      </c>
      <c r="AM131" s="366"/>
      <c r="AN131" s="368"/>
      <c r="AO131" s="232"/>
      <c r="AP131" s="366"/>
      <c r="AQ131" s="368"/>
      <c r="AR131" s="232"/>
      <c r="AS131" s="366"/>
      <c r="AT131" s="368"/>
      <c r="AU131" s="232"/>
      <c r="AV131" s="366"/>
      <c r="AW131" s="368"/>
      <c r="AX131" s="232"/>
      <c r="AY131" s="366"/>
      <c r="AZ131" s="368"/>
      <c r="BA131" s="232"/>
      <c r="BB131" s="366"/>
      <c r="BC131" s="368"/>
      <c r="BD131" s="232"/>
      <c r="BE131" s="366"/>
      <c r="BF131" s="368"/>
      <c r="BG131" s="232"/>
      <c r="BV131" s="187" t="s">
        <v>1164</v>
      </c>
      <c r="BW131" s="372" t="s">
        <v>986</v>
      </c>
      <c r="BX131" s="372" t="s">
        <v>115</v>
      </c>
      <c r="BY131" s="125" t="s">
        <v>115</v>
      </c>
      <c r="BZ131" s="366" t="s">
        <v>436</v>
      </c>
      <c r="CA131" s="368" t="s">
        <v>2659</v>
      </c>
      <c r="CB131" s="432"/>
      <c r="CC131" s="366"/>
      <c r="CD131" s="368"/>
      <c r="CE131" s="232"/>
      <c r="CF131" s="366"/>
      <c r="CG131" s="368"/>
      <c r="CH131" s="232"/>
      <c r="CI131" s="366"/>
      <c r="CJ131" s="368"/>
      <c r="CK131" s="232"/>
      <c r="CL131" s="366"/>
      <c r="CM131" s="368"/>
      <c r="CN131" s="232"/>
      <c r="CO131" s="366"/>
      <c r="CP131" s="368"/>
      <c r="CQ131" s="232"/>
      <c r="CR131" s="366"/>
      <c r="CS131" s="368"/>
      <c r="CT131" s="232"/>
      <c r="CU131" s="366"/>
      <c r="CV131" s="368"/>
      <c r="CW131" s="232"/>
      <c r="CZ131" s="187" t="s">
        <v>1017</v>
      </c>
      <c r="DA131" s="372" t="s">
        <v>986</v>
      </c>
      <c r="DB131" s="372" t="s">
        <v>115</v>
      </c>
      <c r="DC131" s="125" t="s">
        <v>115</v>
      </c>
      <c r="DD131" s="366" t="s">
        <v>246</v>
      </c>
      <c r="DE131" s="368" t="s">
        <v>373</v>
      </c>
      <c r="DF131" s="232">
        <v>-1</v>
      </c>
      <c r="DG131" s="366"/>
      <c r="DH131" s="368"/>
      <c r="DI131" s="232"/>
      <c r="DJ131" s="366"/>
      <c r="DK131" s="368"/>
      <c r="DL131" s="232"/>
      <c r="DM131" s="366"/>
      <c r="DN131" s="368"/>
      <c r="DO131" s="232"/>
      <c r="DP131" s="366"/>
      <c r="DQ131" s="368"/>
      <c r="DR131" s="232"/>
      <c r="DS131" s="366"/>
      <c r="DT131" s="368"/>
      <c r="DU131" s="232"/>
      <c r="DV131" s="366"/>
      <c r="DW131" s="368"/>
      <c r="DX131" s="232"/>
      <c r="DY131" s="366"/>
      <c r="DZ131" s="368"/>
      <c r="EA131" s="232"/>
    </row>
    <row r="132" spans="2:131" x14ac:dyDescent="0.25">
      <c r="C132" s="373"/>
      <c r="D132" s="373" t="s">
        <v>115</v>
      </c>
      <c r="E132" s="96" t="s">
        <v>990</v>
      </c>
      <c r="F132" s="65"/>
      <c r="G132" s="53"/>
      <c r="H132" s="68"/>
      <c r="I132" s="65"/>
      <c r="J132" s="53"/>
      <c r="K132" s="68"/>
      <c r="L132" s="65"/>
      <c r="M132" s="53"/>
      <c r="N132" s="68"/>
      <c r="O132" s="65"/>
      <c r="P132" s="53"/>
      <c r="Q132" s="68"/>
      <c r="R132" s="65"/>
      <c r="S132" s="53"/>
      <c r="T132" s="68"/>
      <c r="U132" s="65"/>
      <c r="V132" s="53"/>
      <c r="W132" s="68"/>
      <c r="X132" s="65"/>
      <c r="Y132" s="53"/>
      <c r="Z132" s="68"/>
      <c r="AA132" s="65"/>
      <c r="AB132" s="53"/>
      <c r="AC132" s="68"/>
      <c r="AG132" s="373"/>
      <c r="AH132" s="373" t="s">
        <v>115</v>
      </c>
      <c r="AI132" s="96" t="s">
        <v>990</v>
      </c>
      <c r="AJ132" s="65"/>
      <c r="AK132" s="53"/>
      <c r="AL132" s="68"/>
      <c r="AM132" s="65"/>
      <c r="AN132" s="53"/>
      <c r="AO132" s="68"/>
      <c r="AP132" s="65"/>
      <c r="AQ132" s="53"/>
      <c r="AR132" s="68"/>
      <c r="AS132" s="65"/>
      <c r="AT132" s="53"/>
      <c r="AU132" s="68"/>
      <c r="AV132" s="65"/>
      <c r="AW132" s="53"/>
      <c r="AX132" s="68"/>
      <c r="AY132" s="65"/>
      <c r="AZ132" s="53"/>
      <c r="BA132" s="68"/>
      <c r="BB132" s="65"/>
      <c r="BC132" s="53"/>
      <c r="BD132" s="68"/>
      <c r="BE132" s="65"/>
      <c r="BF132" s="53"/>
      <c r="BG132" s="68"/>
      <c r="BW132" s="373"/>
      <c r="BX132" s="373" t="s">
        <v>115</v>
      </c>
      <c r="BY132" s="96" t="s">
        <v>990</v>
      </c>
      <c r="BZ132" s="65"/>
      <c r="CA132" s="53"/>
      <c r="CB132" s="68"/>
      <c r="CC132" s="65"/>
      <c r="CD132" s="53"/>
      <c r="CE132" s="68"/>
      <c r="CF132" s="65"/>
      <c r="CG132" s="53"/>
      <c r="CH132" s="68"/>
      <c r="CI132" s="65"/>
      <c r="CJ132" s="53"/>
      <c r="CK132" s="68"/>
      <c r="CL132" s="65"/>
      <c r="CM132" s="53"/>
      <c r="CN132" s="68"/>
      <c r="CO132" s="65"/>
      <c r="CP132" s="53"/>
      <c r="CQ132" s="68"/>
      <c r="CR132" s="65"/>
      <c r="CS132" s="53"/>
      <c r="CT132" s="68"/>
      <c r="CU132" s="65"/>
      <c r="CV132" s="53"/>
      <c r="CW132" s="68"/>
      <c r="DA132" s="373"/>
      <c r="DB132" s="373" t="s">
        <v>115</v>
      </c>
      <c r="DC132" s="96" t="s">
        <v>990</v>
      </c>
      <c r="DD132" s="65"/>
      <c r="DE132" s="53"/>
      <c r="DF132" s="68"/>
      <c r="DG132" s="65"/>
      <c r="DH132" s="53"/>
      <c r="DI132" s="68"/>
      <c r="DJ132" s="65"/>
      <c r="DK132" s="53"/>
      <c r="DL132" s="68"/>
      <c r="DM132" s="65"/>
      <c r="DN132" s="53"/>
      <c r="DO132" s="68"/>
      <c r="DP132" s="65"/>
      <c r="DQ132" s="53"/>
      <c r="DR132" s="68"/>
      <c r="DS132" s="65"/>
      <c r="DT132" s="53"/>
      <c r="DU132" s="68"/>
      <c r="DV132" s="65"/>
      <c r="DW132" s="53"/>
      <c r="DX132" s="68"/>
      <c r="DY132" s="65"/>
      <c r="DZ132" s="53"/>
      <c r="EA132" s="68"/>
    </row>
    <row r="133" spans="2:131" ht="15.75" thickBot="1" x14ac:dyDescent="0.3">
      <c r="C133" s="374"/>
      <c r="D133" s="374" t="s">
        <v>115</v>
      </c>
      <c r="E133" s="97" t="s">
        <v>991</v>
      </c>
      <c r="F133" s="367"/>
      <c r="G133" s="131"/>
      <c r="H133" s="54"/>
      <c r="I133" s="367"/>
      <c r="J133" s="131"/>
      <c r="K133" s="54"/>
      <c r="L133" s="367"/>
      <c r="M133" s="131"/>
      <c r="N133" s="54"/>
      <c r="O133" s="367"/>
      <c r="P133" s="131"/>
      <c r="Q133" s="54"/>
      <c r="R133" s="367"/>
      <c r="S133" s="131"/>
      <c r="T133" s="54"/>
      <c r="U133" s="367"/>
      <c r="V133" s="131"/>
      <c r="W133" s="54"/>
      <c r="X133" s="367"/>
      <c r="Y133" s="131"/>
      <c r="Z133" s="54"/>
      <c r="AA133" s="367"/>
      <c r="AB133" s="131"/>
      <c r="AC133" s="54"/>
      <c r="AG133" s="374"/>
      <c r="AH133" s="374" t="s">
        <v>115</v>
      </c>
      <c r="AI133" s="97" t="s">
        <v>991</v>
      </c>
      <c r="AJ133" s="367"/>
      <c r="AK133" s="131"/>
      <c r="AL133" s="429" t="s">
        <v>667</v>
      </c>
      <c r="AM133" s="367"/>
      <c r="AN133" s="131"/>
      <c r="AO133" s="54"/>
      <c r="AP133" s="367"/>
      <c r="AQ133" s="131"/>
      <c r="AR133" s="54"/>
      <c r="AS133" s="367"/>
      <c r="AT133" s="131"/>
      <c r="AU133" s="54"/>
      <c r="AV133" s="367"/>
      <c r="AW133" s="131"/>
      <c r="AX133" s="54"/>
      <c r="AY133" s="367"/>
      <c r="AZ133" s="131"/>
      <c r="BA133" s="54"/>
      <c r="BB133" s="367"/>
      <c r="BC133" s="131"/>
      <c r="BD133" s="54"/>
      <c r="BE133" s="367"/>
      <c r="BF133" s="131"/>
      <c r="BG133" s="54"/>
      <c r="BW133" s="374"/>
      <c r="BX133" s="374" t="s">
        <v>115</v>
      </c>
      <c r="BY133" s="97" t="s">
        <v>991</v>
      </c>
      <c r="BZ133" s="367"/>
      <c r="CA133" s="131"/>
      <c r="CB133" s="54"/>
      <c r="CC133" s="367"/>
      <c r="CD133" s="131"/>
      <c r="CE133" s="54"/>
      <c r="CF133" s="367"/>
      <c r="CG133" s="131"/>
      <c r="CH133" s="54"/>
      <c r="CI133" s="367"/>
      <c r="CJ133" s="131"/>
      <c r="CK133" s="54"/>
      <c r="CL133" s="367"/>
      <c r="CM133" s="131"/>
      <c r="CN133" s="54"/>
      <c r="CO133" s="367"/>
      <c r="CP133" s="131"/>
      <c r="CQ133" s="54"/>
      <c r="CR133" s="367"/>
      <c r="CS133" s="131"/>
      <c r="CT133" s="54"/>
      <c r="CU133" s="367"/>
      <c r="CV133" s="131"/>
      <c r="CW133" s="54"/>
      <c r="DA133" s="374"/>
      <c r="DB133" s="374" t="s">
        <v>115</v>
      </c>
      <c r="DC133" s="97" t="s">
        <v>991</v>
      </c>
      <c r="DD133" s="367" t="s">
        <v>246</v>
      </c>
      <c r="DE133" s="131" t="s">
        <v>1214</v>
      </c>
      <c r="DF133" s="429" t="s">
        <v>2909</v>
      </c>
      <c r="DG133" s="367"/>
      <c r="DH133" s="131"/>
      <c r="DI133" s="54"/>
      <c r="DJ133" s="367"/>
      <c r="DK133" s="131"/>
      <c r="DL133" s="54"/>
      <c r="DM133" s="367"/>
      <c r="DN133" s="131"/>
      <c r="DO133" s="54"/>
      <c r="DP133" s="367"/>
      <c r="DQ133" s="131"/>
      <c r="DR133" s="54"/>
      <c r="DS133" s="367"/>
      <c r="DT133" s="131"/>
      <c r="DU133" s="54"/>
      <c r="DV133" s="367"/>
      <c r="DW133" s="131"/>
      <c r="DX133" s="54"/>
      <c r="DY133" s="367"/>
      <c r="DZ133" s="131"/>
      <c r="EA133" s="54"/>
    </row>
    <row r="134" spans="2:131" x14ac:dyDescent="0.25">
      <c r="C134" s="372" t="s">
        <v>987</v>
      </c>
      <c r="D134" s="372" t="s">
        <v>115</v>
      </c>
      <c r="E134" s="125" t="s">
        <v>115</v>
      </c>
      <c r="F134" s="366"/>
      <c r="G134" s="368"/>
      <c r="H134" s="232"/>
      <c r="I134" s="366"/>
      <c r="J134" s="368"/>
      <c r="K134" s="232"/>
      <c r="L134" s="366"/>
      <c r="M134" s="368"/>
      <c r="N134" s="232"/>
      <c r="O134" s="366"/>
      <c r="P134" s="368"/>
      <c r="Q134" s="232"/>
      <c r="R134" s="366"/>
      <c r="S134" s="368"/>
      <c r="T134" s="232"/>
      <c r="U134" s="366"/>
      <c r="V134" s="368"/>
      <c r="W134" s="232"/>
      <c r="X134" s="366"/>
      <c r="Y134" s="368"/>
      <c r="Z134" s="232"/>
      <c r="AA134" s="366"/>
      <c r="AB134" s="368"/>
      <c r="AC134" s="232"/>
      <c r="AG134" s="372" t="s">
        <v>987</v>
      </c>
      <c r="AH134" s="372" t="s">
        <v>115</v>
      </c>
      <c r="AI134" s="125" t="s">
        <v>115</v>
      </c>
      <c r="AJ134" s="366" t="s">
        <v>246</v>
      </c>
      <c r="AK134" s="368" t="s">
        <v>373</v>
      </c>
      <c r="AL134" s="232">
        <v>1</v>
      </c>
      <c r="AM134" s="366"/>
      <c r="AN134" s="368"/>
      <c r="AO134" s="232"/>
      <c r="AP134" s="366"/>
      <c r="AQ134" s="368"/>
      <c r="AR134" s="232"/>
      <c r="AS134" s="366"/>
      <c r="AT134" s="368"/>
      <c r="AU134" s="232"/>
      <c r="AV134" s="366"/>
      <c r="AW134" s="368"/>
      <c r="AX134" s="232"/>
      <c r="AY134" s="366"/>
      <c r="AZ134" s="368"/>
      <c r="BA134" s="232"/>
      <c r="BB134" s="366"/>
      <c r="BC134" s="368"/>
      <c r="BD134" s="232"/>
      <c r="BE134" s="366"/>
      <c r="BF134" s="368"/>
      <c r="BG134" s="232"/>
      <c r="BW134" s="372" t="s">
        <v>987</v>
      </c>
      <c r="BX134" s="372" t="s">
        <v>115</v>
      </c>
      <c r="BY134" s="125" t="s">
        <v>115</v>
      </c>
      <c r="BZ134" s="366"/>
      <c r="CA134" s="368"/>
      <c r="CB134" s="232"/>
      <c r="CC134" s="366"/>
      <c r="CD134" s="368"/>
      <c r="CE134" s="232"/>
      <c r="CF134" s="366"/>
      <c r="CG134" s="368"/>
      <c r="CH134" s="232"/>
      <c r="CI134" s="366"/>
      <c r="CJ134" s="368"/>
      <c r="CK134" s="232"/>
      <c r="CL134" s="366"/>
      <c r="CM134" s="368"/>
      <c r="CN134" s="232"/>
      <c r="CO134" s="366"/>
      <c r="CP134" s="368"/>
      <c r="CQ134" s="232"/>
      <c r="CR134" s="366"/>
      <c r="CS134" s="368"/>
      <c r="CT134" s="232"/>
      <c r="CU134" s="366"/>
      <c r="CV134" s="368"/>
      <c r="CW134" s="232"/>
      <c r="DA134" s="372" t="s">
        <v>987</v>
      </c>
      <c r="DB134" s="372" t="s">
        <v>115</v>
      </c>
      <c r="DC134" s="125" t="s">
        <v>115</v>
      </c>
      <c r="DD134" s="366" t="s">
        <v>246</v>
      </c>
      <c r="DE134" s="368" t="s">
        <v>373</v>
      </c>
      <c r="DF134" s="232">
        <v>1</v>
      </c>
      <c r="DG134" s="366"/>
      <c r="DH134" s="368"/>
      <c r="DI134" s="232"/>
      <c r="DJ134" s="366"/>
      <c r="DK134" s="368"/>
      <c r="DL134" s="232"/>
      <c r="DM134" s="366"/>
      <c r="DN134" s="368"/>
      <c r="DO134" s="232"/>
      <c r="DP134" s="366"/>
      <c r="DQ134" s="368"/>
      <c r="DR134" s="232"/>
      <c r="DS134" s="366"/>
      <c r="DT134" s="368"/>
      <c r="DU134" s="232"/>
      <c r="DV134" s="366"/>
      <c r="DW134" s="368"/>
      <c r="DX134" s="232"/>
      <c r="DY134" s="366"/>
      <c r="DZ134" s="368"/>
      <c r="EA134" s="232"/>
    </row>
    <row r="135" spans="2:131" x14ac:dyDescent="0.25">
      <c r="C135" s="373"/>
      <c r="D135" s="373" t="s">
        <v>115</v>
      </c>
      <c r="E135" s="96" t="s">
        <v>990</v>
      </c>
      <c r="F135" s="65"/>
      <c r="G135" s="53"/>
      <c r="H135" s="68"/>
      <c r="I135" s="65"/>
      <c r="J135" s="53"/>
      <c r="K135" s="68"/>
      <c r="L135" s="65"/>
      <c r="M135" s="53"/>
      <c r="N135" s="68"/>
      <c r="O135" s="65"/>
      <c r="P135" s="53"/>
      <c r="Q135" s="68"/>
      <c r="R135" s="65"/>
      <c r="S135" s="53"/>
      <c r="T135" s="68"/>
      <c r="U135" s="65"/>
      <c r="V135" s="53"/>
      <c r="W135" s="68"/>
      <c r="X135" s="65"/>
      <c r="Y135" s="53"/>
      <c r="Z135" s="68"/>
      <c r="AA135" s="65"/>
      <c r="AB135" s="53"/>
      <c r="AC135" s="68"/>
      <c r="AG135" s="373"/>
      <c r="AH135" s="373" t="s">
        <v>115</v>
      </c>
      <c r="AI135" s="96" t="s">
        <v>990</v>
      </c>
      <c r="AJ135" s="65"/>
      <c r="AK135" s="53"/>
      <c r="AL135" s="430" t="s">
        <v>667</v>
      </c>
      <c r="AM135" s="65"/>
      <c r="AN135" s="53"/>
      <c r="AO135" s="68"/>
      <c r="AP135" s="65"/>
      <c r="AQ135" s="53"/>
      <c r="AR135" s="68"/>
      <c r="AS135" s="65"/>
      <c r="AT135" s="53"/>
      <c r="AU135" s="68"/>
      <c r="AV135" s="65"/>
      <c r="AW135" s="53"/>
      <c r="AX135" s="68"/>
      <c r="AY135" s="65"/>
      <c r="AZ135" s="53"/>
      <c r="BA135" s="68"/>
      <c r="BB135" s="65"/>
      <c r="BC135" s="53"/>
      <c r="BD135" s="68"/>
      <c r="BE135" s="65"/>
      <c r="BF135" s="53"/>
      <c r="BG135" s="68"/>
      <c r="BW135" s="373"/>
      <c r="BX135" s="373" t="s">
        <v>115</v>
      </c>
      <c r="BY135" s="96" t="s">
        <v>990</v>
      </c>
      <c r="BZ135" s="65"/>
      <c r="CA135" s="53"/>
      <c r="CB135" s="68"/>
      <c r="CC135" s="65"/>
      <c r="CD135" s="53"/>
      <c r="CE135" s="68"/>
      <c r="CF135" s="65"/>
      <c r="CG135" s="53"/>
      <c r="CH135" s="68"/>
      <c r="CI135" s="65"/>
      <c r="CJ135" s="53"/>
      <c r="CK135" s="68"/>
      <c r="CL135" s="65"/>
      <c r="CM135" s="53"/>
      <c r="CN135" s="68"/>
      <c r="CO135" s="65"/>
      <c r="CP135" s="53"/>
      <c r="CQ135" s="68"/>
      <c r="CR135" s="65"/>
      <c r="CS135" s="53"/>
      <c r="CT135" s="68"/>
      <c r="CU135" s="65"/>
      <c r="CV135" s="53"/>
      <c r="CW135" s="68"/>
      <c r="DA135" s="373"/>
      <c r="DB135" s="373" t="s">
        <v>115</v>
      </c>
      <c r="DC135" s="96" t="s">
        <v>990</v>
      </c>
      <c r="DD135" s="65"/>
      <c r="DE135" s="53"/>
      <c r="DF135" s="430" t="s">
        <v>667</v>
      </c>
      <c r="DG135" s="65"/>
      <c r="DH135" s="53"/>
      <c r="DI135" s="68"/>
      <c r="DJ135" s="65"/>
      <c r="DK135" s="53"/>
      <c r="DL135" s="68"/>
      <c r="DM135" s="65"/>
      <c r="DN135" s="53"/>
      <c r="DO135" s="68"/>
      <c r="DP135" s="65"/>
      <c r="DQ135" s="53"/>
      <c r="DR135" s="68"/>
      <c r="DS135" s="65"/>
      <c r="DT135" s="53"/>
      <c r="DU135" s="68"/>
      <c r="DV135" s="65"/>
      <c r="DW135" s="53"/>
      <c r="DX135" s="68"/>
      <c r="DY135" s="65"/>
      <c r="DZ135" s="53"/>
      <c r="EA135" s="68"/>
    </row>
    <row r="136" spans="2:131" ht="15.75" thickBot="1" x14ac:dyDescent="0.3">
      <c r="C136" s="374"/>
      <c r="D136" s="374" t="s">
        <v>115</v>
      </c>
      <c r="E136" s="97" t="s">
        <v>991</v>
      </c>
      <c r="F136" s="367"/>
      <c r="G136" s="131"/>
      <c r="H136" s="54"/>
      <c r="I136" s="367"/>
      <c r="J136" s="131"/>
      <c r="K136" s="54"/>
      <c r="L136" s="367"/>
      <c r="M136" s="131"/>
      <c r="N136" s="54"/>
      <c r="O136" s="367"/>
      <c r="P136" s="131"/>
      <c r="Q136" s="54"/>
      <c r="R136" s="367"/>
      <c r="S136" s="131"/>
      <c r="T136" s="54"/>
      <c r="U136" s="367"/>
      <c r="V136" s="131"/>
      <c r="W136" s="54"/>
      <c r="X136" s="367"/>
      <c r="Y136" s="131"/>
      <c r="Z136" s="54"/>
      <c r="AA136" s="367"/>
      <c r="AB136" s="131"/>
      <c r="AC136" s="54"/>
      <c r="AG136" s="374"/>
      <c r="AH136" s="374" t="s">
        <v>115</v>
      </c>
      <c r="AI136" s="97" t="s">
        <v>991</v>
      </c>
      <c r="AJ136" s="367"/>
      <c r="AK136" s="131"/>
      <c r="AL136" s="54"/>
      <c r="AM136" s="367"/>
      <c r="AN136" s="131"/>
      <c r="AO136" s="54"/>
      <c r="AP136" s="367"/>
      <c r="AQ136" s="131"/>
      <c r="AR136" s="54"/>
      <c r="AS136" s="367"/>
      <c r="AT136" s="131"/>
      <c r="AU136" s="54"/>
      <c r="AV136" s="367"/>
      <c r="AW136" s="131"/>
      <c r="AX136" s="54"/>
      <c r="AY136" s="367"/>
      <c r="AZ136" s="131"/>
      <c r="BA136" s="54"/>
      <c r="BB136" s="367"/>
      <c r="BC136" s="131"/>
      <c r="BD136" s="54"/>
      <c r="BE136" s="367"/>
      <c r="BF136" s="131"/>
      <c r="BG136" s="54"/>
      <c r="BW136" s="374"/>
      <c r="BX136" s="374" t="s">
        <v>115</v>
      </c>
      <c r="BY136" s="97" t="s">
        <v>991</v>
      </c>
      <c r="BZ136" s="367"/>
      <c r="CA136" s="131"/>
      <c r="CB136" s="54"/>
      <c r="CC136" s="367"/>
      <c r="CD136" s="131"/>
      <c r="CE136" s="54"/>
      <c r="CF136" s="367"/>
      <c r="CG136" s="131"/>
      <c r="CH136" s="54"/>
      <c r="CI136" s="367"/>
      <c r="CJ136" s="131"/>
      <c r="CK136" s="54"/>
      <c r="CL136" s="367"/>
      <c r="CM136" s="131"/>
      <c r="CN136" s="54"/>
      <c r="CO136" s="367"/>
      <c r="CP136" s="131"/>
      <c r="CQ136" s="54"/>
      <c r="CR136" s="367"/>
      <c r="CS136" s="131"/>
      <c r="CT136" s="54"/>
      <c r="CU136" s="367"/>
      <c r="CV136" s="131"/>
      <c r="CW136" s="54"/>
      <c r="DA136" s="374"/>
      <c r="DB136" s="374" t="s">
        <v>115</v>
      </c>
      <c r="DC136" s="97" t="s">
        <v>991</v>
      </c>
      <c r="DD136" s="367"/>
      <c r="DE136" s="131"/>
      <c r="DF136" s="54"/>
      <c r="DG136" s="367"/>
      <c r="DH136" s="131"/>
      <c r="DI136" s="54"/>
      <c r="DJ136" s="367"/>
      <c r="DK136" s="131"/>
      <c r="DL136" s="54"/>
      <c r="DM136" s="367"/>
      <c r="DN136" s="131"/>
      <c r="DO136" s="54"/>
      <c r="DP136" s="367"/>
      <c r="DQ136" s="131"/>
      <c r="DR136" s="54"/>
      <c r="DS136" s="367"/>
      <c r="DT136" s="131"/>
      <c r="DU136" s="54"/>
      <c r="DV136" s="367"/>
      <c r="DW136" s="131"/>
      <c r="DX136" s="54"/>
      <c r="DY136" s="367"/>
      <c r="DZ136" s="131"/>
      <c r="EA136" s="54"/>
    </row>
    <row r="137" spans="2:131" x14ac:dyDescent="0.25">
      <c r="C137" s="372" t="s">
        <v>988</v>
      </c>
      <c r="D137" s="372" t="s">
        <v>115</v>
      </c>
      <c r="E137" s="125" t="s">
        <v>115</v>
      </c>
      <c r="F137" s="366"/>
      <c r="G137" s="368"/>
      <c r="H137" s="232"/>
      <c r="I137" s="366"/>
      <c r="J137" s="368"/>
      <c r="K137" s="232"/>
      <c r="L137" s="366"/>
      <c r="M137" s="368"/>
      <c r="N137" s="232"/>
      <c r="O137" s="366"/>
      <c r="P137" s="368"/>
      <c r="Q137" s="232"/>
      <c r="R137" s="366"/>
      <c r="S137" s="368"/>
      <c r="T137" s="232"/>
      <c r="U137" s="366"/>
      <c r="V137" s="368"/>
      <c r="W137" s="232"/>
      <c r="X137" s="366"/>
      <c r="Y137" s="368"/>
      <c r="Z137" s="232"/>
      <c r="AA137" s="366"/>
      <c r="AB137" s="368"/>
      <c r="AC137" s="232"/>
      <c r="AG137" s="372" t="s">
        <v>988</v>
      </c>
      <c r="AH137" s="372" t="s">
        <v>115</v>
      </c>
      <c r="AI137" s="125" t="s">
        <v>115</v>
      </c>
      <c r="AJ137" s="366"/>
      <c r="AK137" s="368"/>
      <c r="AL137" s="232"/>
      <c r="AM137" s="366"/>
      <c r="AN137" s="368"/>
      <c r="AO137" s="232"/>
      <c r="AP137" s="366"/>
      <c r="AQ137" s="368"/>
      <c r="AR137" s="232"/>
      <c r="AS137" s="366"/>
      <c r="AT137" s="368"/>
      <c r="AU137" s="232"/>
      <c r="AV137" s="366"/>
      <c r="AW137" s="368"/>
      <c r="AX137" s="232"/>
      <c r="AY137" s="366"/>
      <c r="AZ137" s="368"/>
      <c r="BA137" s="232"/>
      <c r="BB137" s="366"/>
      <c r="BC137" s="368"/>
      <c r="BD137" s="232"/>
      <c r="BE137" s="366"/>
      <c r="BF137" s="368"/>
      <c r="BG137" s="232"/>
      <c r="BW137" s="372" t="s">
        <v>988</v>
      </c>
      <c r="BX137" s="372" t="s">
        <v>115</v>
      </c>
      <c r="BY137" s="125" t="s">
        <v>115</v>
      </c>
      <c r="BZ137" s="366"/>
      <c r="CA137" s="368"/>
      <c r="CB137" s="232"/>
      <c r="CC137" s="366"/>
      <c r="CD137" s="368"/>
      <c r="CE137" s="232"/>
      <c r="CF137" s="366"/>
      <c r="CG137" s="368"/>
      <c r="CH137" s="232"/>
      <c r="CI137" s="366"/>
      <c r="CJ137" s="368"/>
      <c r="CK137" s="232"/>
      <c r="CL137" s="366"/>
      <c r="CM137" s="368"/>
      <c r="CN137" s="232"/>
      <c r="CO137" s="366"/>
      <c r="CP137" s="368"/>
      <c r="CQ137" s="232"/>
      <c r="CR137" s="366"/>
      <c r="CS137" s="368"/>
      <c r="CT137" s="232"/>
      <c r="CU137" s="366"/>
      <c r="CV137" s="368"/>
      <c r="CW137" s="232"/>
      <c r="DA137" s="372" t="s">
        <v>988</v>
      </c>
      <c r="DB137" s="372" t="s">
        <v>115</v>
      </c>
      <c r="DC137" s="125" t="s">
        <v>115</v>
      </c>
      <c r="DD137" s="366"/>
      <c r="DE137" s="368"/>
      <c r="DF137" s="232"/>
      <c r="DG137" s="366"/>
      <c r="DH137" s="368"/>
      <c r="DI137" s="232"/>
      <c r="DJ137" s="366"/>
      <c r="DK137" s="368"/>
      <c r="DL137" s="232"/>
      <c r="DM137" s="366"/>
      <c r="DN137" s="368"/>
      <c r="DO137" s="232"/>
      <c r="DP137" s="366"/>
      <c r="DQ137" s="368"/>
      <c r="DR137" s="232"/>
      <c r="DS137" s="366"/>
      <c r="DT137" s="368"/>
      <c r="DU137" s="232"/>
      <c r="DV137" s="366"/>
      <c r="DW137" s="368"/>
      <c r="DX137" s="232"/>
      <c r="DY137" s="366"/>
      <c r="DZ137" s="368"/>
      <c r="EA137" s="232"/>
    </row>
    <row r="138" spans="2:131" x14ac:dyDescent="0.25">
      <c r="C138" s="373"/>
      <c r="D138" s="373" t="s">
        <v>115</v>
      </c>
      <c r="E138" s="96" t="s">
        <v>990</v>
      </c>
      <c r="F138" s="65"/>
      <c r="G138" s="53"/>
      <c r="H138" s="68"/>
      <c r="I138" s="65"/>
      <c r="J138" s="53"/>
      <c r="K138" s="68"/>
      <c r="L138" s="65"/>
      <c r="M138" s="53"/>
      <c r="N138" s="68"/>
      <c r="O138" s="65"/>
      <c r="P138" s="53"/>
      <c r="Q138" s="68"/>
      <c r="R138" s="65"/>
      <c r="S138" s="53"/>
      <c r="T138" s="68"/>
      <c r="U138" s="65"/>
      <c r="V138" s="53"/>
      <c r="W138" s="68"/>
      <c r="X138" s="65"/>
      <c r="Y138" s="53"/>
      <c r="Z138" s="68"/>
      <c r="AA138" s="65"/>
      <c r="AB138" s="53"/>
      <c r="AC138" s="68"/>
      <c r="AG138" s="373"/>
      <c r="AH138" s="373" t="s">
        <v>115</v>
      </c>
      <c r="AI138" s="96" t="s">
        <v>990</v>
      </c>
      <c r="AJ138" s="65"/>
      <c r="AK138" s="53"/>
      <c r="AL138" s="68"/>
      <c r="AM138" s="65"/>
      <c r="AN138" s="53"/>
      <c r="AO138" s="68"/>
      <c r="AP138" s="65"/>
      <c r="AQ138" s="53"/>
      <c r="AR138" s="68"/>
      <c r="AS138" s="65"/>
      <c r="AT138" s="53"/>
      <c r="AU138" s="68"/>
      <c r="AV138" s="65"/>
      <c r="AW138" s="53"/>
      <c r="AX138" s="68"/>
      <c r="AY138" s="65"/>
      <c r="AZ138" s="53"/>
      <c r="BA138" s="68"/>
      <c r="BB138" s="65"/>
      <c r="BC138" s="53"/>
      <c r="BD138" s="68"/>
      <c r="BE138" s="65"/>
      <c r="BF138" s="53"/>
      <c r="BG138" s="68"/>
      <c r="BW138" s="373"/>
      <c r="BX138" s="373" t="s">
        <v>115</v>
      </c>
      <c r="BY138" s="96" t="s">
        <v>990</v>
      </c>
      <c r="BZ138" s="65"/>
      <c r="CA138" s="53"/>
      <c r="CB138" s="68"/>
      <c r="CC138" s="65"/>
      <c r="CD138" s="53"/>
      <c r="CE138" s="68"/>
      <c r="CF138" s="65"/>
      <c r="CG138" s="53"/>
      <c r="CH138" s="68"/>
      <c r="CI138" s="65"/>
      <c r="CJ138" s="53"/>
      <c r="CK138" s="68"/>
      <c r="CL138" s="65"/>
      <c r="CM138" s="53"/>
      <c r="CN138" s="68"/>
      <c r="CO138" s="65"/>
      <c r="CP138" s="53"/>
      <c r="CQ138" s="68"/>
      <c r="CR138" s="65"/>
      <c r="CS138" s="53"/>
      <c r="CT138" s="68"/>
      <c r="CU138" s="65"/>
      <c r="CV138" s="53"/>
      <c r="CW138" s="68"/>
      <c r="DA138" s="373"/>
      <c r="DB138" s="373" t="s">
        <v>115</v>
      </c>
      <c r="DC138" s="96" t="s">
        <v>990</v>
      </c>
      <c r="DD138" s="65"/>
      <c r="DE138" s="53"/>
      <c r="DF138" s="68"/>
      <c r="DG138" s="65"/>
      <c r="DH138" s="53"/>
      <c r="DI138" s="68"/>
      <c r="DJ138" s="65"/>
      <c r="DK138" s="53"/>
      <c r="DL138" s="68"/>
      <c r="DM138" s="65"/>
      <c r="DN138" s="53"/>
      <c r="DO138" s="68"/>
      <c r="DP138" s="65"/>
      <c r="DQ138" s="53"/>
      <c r="DR138" s="68"/>
      <c r="DS138" s="65"/>
      <c r="DT138" s="53"/>
      <c r="DU138" s="68"/>
      <c r="DV138" s="65"/>
      <c r="DW138" s="53"/>
      <c r="DX138" s="68"/>
      <c r="DY138" s="65"/>
      <c r="DZ138" s="53"/>
      <c r="EA138" s="68"/>
    </row>
    <row r="139" spans="2:131" ht="15.75" thickBot="1" x14ac:dyDescent="0.3">
      <c r="C139" s="374"/>
      <c r="D139" s="374" t="s">
        <v>115</v>
      </c>
      <c r="E139" s="97" t="s">
        <v>991</v>
      </c>
      <c r="F139" s="367"/>
      <c r="G139" s="131"/>
      <c r="H139" s="54"/>
      <c r="I139" s="367"/>
      <c r="J139" s="131"/>
      <c r="K139" s="54"/>
      <c r="L139" s="367"/>
      <c r="M139" s="131"/>
      <c r="N139" s="54"/>
      <c r="O139" s="367"/>
      <c r="P139" s="131"/>
      <c r="Q139" s="54"/>
      <c r="R139" s="367"/>
      <c r="S139" s="131"/>
      <c r="T139" s="54"/>
      <c r="U139" s="367"/>
      <c r="V139" s="131"/>
      <c r="W139" s="54"/>
      <c r="X139" s="367"/>
      <c r="Y139" s="131"/>
      <c r="Z139" s="54"/>
      <c r="AA139" s="367"/>
      <c r="AB139" s="131"/>
      <c r="AC139" s="54"/>
      <c r="AG139" s="374"/>
      <c r="AH139" s="374" t="s">
        <v>115</v>
      </c>
      <c r="AI139" s="97" t="s">
        <v>991</v>
      </c>
      <c r="AJ139" s="367"/>
      <c r="AK139" s="131"/>
      <c r="AL139" s="54"/>
      <c r="AM139" s="367"/>
      <c r="AN139" s="131"/>
      <c r="AO139" s="54"/>
      <c r="AP139" s="367"/>
      <c r="AQ139" s="131"/>
      <c r="AR139" s="54"/>
      <c r="AS139" s="367"/>
      <c r="AT139" s="131"/>
      <c r="AU139" s="54"/>
      <c r="AV139" s="367"/>
      <c r="AW139" s="131"/>
      <c r="AX139" s="54"/>
      <c r="AY139" s="367"/>
      <c r="AZ139" s="131"/>
      <c r="BA139" s="54"/>
      <c r="BB139" s="367"/>
      <c r="BC139" s="131"/>
      <c r="BD139" s="54"/>
      <c r="BE139" s="367"/>
      <c r="BF139" s="131"/>
      <c r="BG139" s="54"/>
      <c r="BW139" s="374"/>
      <c r="BX139" s="374" t="s">
        <v>115</v>
      </c>
      <c r="BY139" s="97" t="s">
        <v>991</v>
      </c>
      <c r="BZ139" s="367"/>
      <c r="CA139" s="131"/>
      <c r="CB139" s="54"/>
      <c r="CC139" s="367"/>
      <c r="CD139" s="131"/>
      <c r="CE139" s="54"/>
      <c r="CF139" s="367"/>
      <c r="CG139" s="131"/>
      <c r="CH139" s="54"/>
      <c r="CI139" s="367"/>
      <c r="CJ139" s="131"/>
      <c r="CK139" s="54"/>
      <c r="CL139" s="367"/>
      <c r="CM139" s="131"/>
      <c r="CN139" s="54"/>
      <c r="CO139" s="367"/>
      <c r="CP139" s="131"/>
      <c r="CQ139" s="54"/>
      <c r="CR139" s="367"/>
      <c r="CS139" s="131"/>
      <c r="CT139" s="54"/>
      <c r="CU139" s="367"/>
      <c r="CV139" s="131"/>
      <c r="CW139" s="54"/>
      <c r="DA139" s="374"/>
      <c r="DB139" s="374" t="s">
        <v>115</v>
      </c>
      <c r="DC139" s="97" t="s">
        <v>991</v>
      </c>
      <c r="DD139" s="367"/>
      <c r="DE139" s="131"/>
      <c r="DF139" s="54"/>
      <c r="DG139" s="367"/>
      <c r="DH139" s="131"/>
      <c r="DI139" s="54"/>
      <c r="DJ139" s="367"/>
      <c r="DK139" s="131"/>
      <c r="DL139" s="54"/>
      <c r="DM139" s="367"/>
      <c r="DN139" s="131"/>
      <c r="DO139" s="54"/>
      <c r="DP139" s="367"/>
      <c r="DQ139" s="131"/>
      <c r="DR139" s="54"/>
      <c r="DS139" s="367"/>
      <c r="DT139" s="131"/>
      <c r="DU139" s="54"/>
      <c r="DV139" s="367"/>
      <c r="DW139" s="131"/>
      <c r="DX139" s="54"/>
      <c r="DY139" s="367"/>
      <c r="DZ139" s="131"/>
      <c r="EA139" s="54"/>
    </row>
    <row r="140" spans="2:131" x14ac:dyDescent="0.25">
      <c r="C140" s="372" t="s">
        <v>3050</v>
      </c>
      <c r="D140" s="372" t="s">
        <v>115</v>
      </c>
      <c r="E140" s="125" t="s">
        <v>115</v>
      </c>
      <c r="F140" s="366"/>
      <c r="G140" s="368"/>
      <c r="H140" s="232"/>
      <c r="I140" s="366"/>
      <c r="J140" s="368"/>
      <c r="K140" s="232"/>
      <c r="L140" s="366"/>
      <c r="M140" s="368"/>
      <c r="N140" s="232"/>
      <c r="O140" s="366"/>
      <c r="P140" s="368"/>
      <c r="Q140" s="232"/>
      <c r="R140" s="366"/>
      <c r="S140" s="368"/>
      <c r="T140" s="232"/>
      <c r="U140" s="366"/>
      <c r="V140" s="368"/>
      <c r="W140" s="232"/>
      <c r="X140" s="366"/>
      <c r="Y140" s="368"/>
      <c r="Z140" s="232"/>
      <c r="AA140" s="366"/>
      <c r="AB140" s="368"/>
      <c r="AC140" s="232"/>
      <c r="AG140" s="372" t="s">
        <v>3050</v>
      </c>
      <c r="AH140" s="372" t="s">
        <v>115</v>
      </c>
      <c r="AI140" s="125" t="s">
        <v>115</v>
      </c>
      <c r="AJ140" s="366"/>
      <c r="AK140" s="368"/>
      <c r="AL140" s="232"/>
      <c r="AM140" s="366"/>
      <c r="AN140" s="368"/>
      <c r="AO140" s="232"/>
      <c r="AP140" s="366"/>
      <c r="AQ140" s="368"/>
      <c r="AR140" s="232"/>
      <c r="AS140" s="366"/>
      <c r="AT140" s="368"/>
      <c r="AU140" s="232"/>
      <c r="AV140" s="366"/>
      <c r="AW140" s="368"/>
      <c r="AX140" s="232"/>
      <c r="AY140" s="366"/>
      <c r="AZ140" s="368"/>
      <c r="BA140" s="232"/>
      <c r="BB140" s="366"/>
      <c r="BC140" s="368"/>
      <c r="BD140" s="232"/>
      <c r="BE140" s="366"/>
      <c r="BF140" s="368"/>
      <c r="BG140" s="232"/>
      <c r="BW140" s="372" t="s">
        <v>3050</v>
      </c>
      <c r="BX140" s="372" t="s">
        <v>115</v>
      </c>
      <c r="BY140" s="125" t="s">
        <v>115</v>
      </c>
      <c r="BZ140" s="366"/>
      <c r="CA140" s="368"/>
      <c r="CB140" s="232"/>
      <c r="CC140" s="366"/>
      <c r="CD140" s="368"/>
      <c r="CE140" s="232"/>
      <c r="CF140" s="366"/>
      <c r="CG140" s="368"/>
      <c r="CH140" s="232"/>
      <c r="CI140" s="366"/>
      <c r="CJ140" s="368"/>
      <c r="CK140" s="232"/>
      <c r="CL140" s="366"/>
      <c r="CM140" s="368"/>
      <c r="CN140" s="232"/>
      <c r="CO140" s="366"/>
      <c r="CP140" s="368"/>
      <c r="CQ140" s="232"/>
      <c r="CR140" s="366"/>
      <c r="CS140" s="368"/>
      <c r="CT140" s="232"/>
      <c r="CU140" s="366"/>
      <c r="CV140" s="368"/>
      <c r="CW140" s="232"/>
      <c r="DA140" s="372" t="s">
        <v>3050</v>
      </c>
      <c r="DB140" s="372" t="s">
        <v>115</v>
      </c>
      <c r="DC140" s="125" t="s">
        <v>115</v>
      </c>
      <c r="DD140" s="366"/>
      <c r="DE140" s="368"/>
      <c r="DF140" s="232"/>
      <c r="DG140" s="366"/>
      <c r="DH140" s="368"/>
      <c r="DI140" s="232"/>
      <c r="DJ140" s="366"/>
      <c r="DK140" s="368"/>
      <c r="DL140" s="232"/>
      <c r="DM140" s="366"/>
      <c r="DN140" s="368"/>
      <c r="DO140" s="232"/>
      <c r="DP140" s="366"/>
      <c r="DQ140" s="368"/>
      <c r="DR140" s="232"/>
      <c r="DS140" s="366"/>
      <c r="DT140" s="368"/>
      <c r="DU140" s="232"/>
      <c r="DV140" s="366"/>
      <c r="DW140" s="368"/>
      <c r="DX140" s="232"/>
      <c r="DY140" s="366"/>
      <c r="DZ140" s="368"/>
      <c r="EA140" s="232"/>
    </row>
    <row r="141" spans="2:131" x14ac:dyDescent="0.25">
      <c r="C141" s="373"/>
      <c r="D141" s="373" t="s">
        <v>115</v>
      </c>
      <c r="E141" s="96" t="s">
        <v>990</v>
      </c>
      <c r="F141" s="129"/>
      <c r="G141" s="52"/>
      <c r="H141" s="66"/>
      <c r="I141" s="129"/>
      <c r="J141" s="52"/>
      <c r="K141" s="66"/>
      <c r="L141" s="129"/>
      <c r="M141" s="52"/>
      <c r="N141" s="66"/>
      <c r="O141" s="129"/>
      <c r="P141" s="52"/>
      <c r="Q141" s="66"/>
      <c r="R141" s="129"/>
      <c r="S141" s="52"/>
      <c r="T141" s="66"/>
      <c r="U141" s="129"/>
      <c r="V141" s="52"/>
      <c r="W141" s="66"/>
      <c r="X141" s="129"/>
      <c r="Y141" s="52"/>
      <c r="Z141" s="66"/>
      <c r="AA141" s="129"/>
      <c r="AB141" s="52"/>
      <c r="AC141" s="66"/>
      <c r="AG141" s="373"/>
      <c r="AH141" s="373" t="s">
        <v>115</v>
      </c>
      <c r="AI141" s="96" t="s">
        <v>990</v>
      </c>
      <c r="AJ141" s="129"/>
      <c r="AK141" s="52"/>
      <c r="AL141" s="66"/>
      <c r="AM141" s="129"/>
      <c r="AN141" s="52"/>
      <c r="AO141" s="66"/>
      <c r="AP141" s="129"/>
      <c r="AQ141" s="52"/>
      <c r="AR141" s="66"/>
      <c r="AS141" s="129"/>
      <c r="AT141" s="52"/>
      <c r="AU141" s="66"/>
      <c r="AV141" s="129"/>
      <c r="AW141" s="52"/>
      <c r="AX141" s="66"/>
      <c r="AY141" s="129"/>
      <c r="AZ141" s="52"/>
      <c r="BA141" s="66"/>
      <c r="BB141" s="129"/>
      <c r="BC141" s="52"/>
      <c r="BD141" s="66"/>
      <c r="BE141" s="129"/>
      <c r="BF141" s="52"/>
      <c r="BG141" s="66"/>
      <c r="BW141" s="373"/>
      <c r="BX141" s="373" t="s">
        <v>115</v>
      </c>
      <c r="BY141" s="96" t="s">
        <v>990</v>
      </c>
      <c r="BZ141" s="129"/>
      <c r="CA141" s="52"/>
      <c r="CB141" s="66"/>
      <c r="CC141" s="129"/>
      <c r="CD141" s="52"/>
      <c r="CE141" s="66"/>
      <c r="CF141" s="129"/>
      <c r="CG141" s="52"/>
      <c r="CH141" s="66"/>
      <c r="CI141" s="129"/>
      <c r="CJ141" s="52"/>
      <c r="CK141" s="66"/>
      <c r="CL141" s="129"/>
      <c r="CM141" s="52"/>
      <c r="CN141" s="66"/>
      <c r="CO141" s="129"/>
      <c r="CP141" s="52"/>
      <c r="CQ141" s="66"/>
      <c r="CR141" s="129"/>
      <c r="CS141" s="52"/>
      <c r="CT141" s="66"/>
      <c r="CU141" s="129"/>
      <c r="CV141" s="52"/>
      <c r="CW141" s="66"/>
      <c r="DA141" s="373"/>
      <c r="DB141" s="373" t="s">
        <v>115</v>
      </c>
      <c r="DC141" s="96" t="s">
        <v>990</v>
      </c>
      <c r="DD141" s="129"/>
      <c r="DE141" s="52"/>
      <c r="DF141" s="66"/>
      <c r="DG141" s="129"/>
      <c r="DH141" s="52"/>
      <c r="DI141" s="66"/>
      <c r="DJ141" s="129"/>
      <c r="DK141" s="52"/>
      <c r="DL141" s="66"/>
      <c r="DM141" s="129"/>
      <c r="DN141" s="52"/>
      <c r="DO141" s="66"/>
      <c r="DP141" s="129"/>
      <c r="DQ141" s="52"/>
      <c r="DR141" s="66"/>
      <c r="DS141" s="129"/>
      <c r="DT141" s="52"/>
      <c r="DU141" s="66"/>
      <c r="DV141" s="129"/>
      <c r="DW141" s="52"/>
      <c r="DX141" s="66"/>
      <c r="DY141" s="129"/>
      <c r="DZ141" s="52"/>
      <c r="EA141" s="66"/>
    </row>
    <row r="142" spans="2:131" ht="15.75" thickBot="1" x14ac:dyDescent="0.3">
      <c r="B142" s="187"/>
      <c r="C142" s="374"/>
      <c r="D142" s="374" t="s">
        <v>115</v>
      </c>
      <c r="E142" s="97" t="s">
        <v>991</v>
      </c>
      <c r="F142" s="50"/>
      <c r="G142" s="130"/>
      <c r="H142" s="51"/>
      <c r="I142" s="50"/>
      <c r="J142" s="130"/>
      <c r="K142" s="51"/>
      <c r="L142" s="50"/>
      <c r="M142" s="130"/>
      <c r="N142" s="51"/>
      <c r="O142" s="50"/>
      <c r="P142" s="130"/>
      <c r="Q142" s="51"/>
      <c r="R142" s="50"/>
      <c r="S142" s="130"/>
      <c r="T142" s="51"/>
      <c r="U142" s="50"/>
      <c r="V142" s="130"/>
      <c r="W142" s="51"/>
      <c r="X142" s="50"/>
      <c r="Y142" s="130"/>
      <c r="Z142" s="51"/>
      <c r="AA142" s="50"/>
      <c r="AB142" s="130"/>
      <c r="AC142" s="51"/>
      <c r="AF142" s="187"/>
      <c r="AG142" s="374"/>
      <c r="AH142" s="374" t="s">
        <v>115</v>
      </c>
      <c r="AI142" s="97" t="s">
        <v>991</v>
      </c>
      <c r="AJ142" s="50"/>
      <c r="AK142" s="130"/>
      <c r="AL142" s="51"/>
      <c r="AM142" s="50"/>
      <c r="AN142" s="130"/>
      <c r="AO142" s="51"/>
      <c r="AP142" s="50"/>
      <c r="AQ142" s="130"/>
      <c r="AR142" s="51"/>
      <c r="AS142" s="50"/>
      <c r="AT142" s="130"/>
      <c r="AU142" s="51"/>
      <c r="AV142" s="50"/>
      <c r="AW142" s="130"/>
      <c r="AX142" s="51"/>
      <c r="AY142" s="50"/>
      <c r="AZ142" s="130"/>
      <c r="BA142" s="51"/>
      <c r="BB142" s="50"/>
      <c r="BC142" s="130"/>
      <c r="BD142" s="51"/>
      <c r="BE142" s="50"/>
      <c r="BF142" s="130"/>
      <c r="BG142" s="51"/>
      <c r="BV142" s="187"/>
      <c r="BW142" s="374"/>
      <c r="BX142" s="374" t="s">
        <v>115</v>
      </c>
      <c r="BY142" s="97" t="s">
        <v>991</v>
      </c>
      <c r="BZ142" s="50"/>
      <c r="CA142" s="130"/>
      <c r="CB142" s="51"/>
      <c r="CC142" s="50"/>
      <c r="CD142" s="130"/>
      <c r="CE142" s="51"/>
      <c r="CF142" s="50"/>
      <c r="CG142" s="130"/>
      <c r="CH142" s="51"/>
      <c r="CI142" s="50"/>
      <c r="CJ142" s="130"/>
      <c r="CK142" s="51"/>
      <c r="CL142" s="50"/>
      <c r="CM142" s="130"/>
      <c r="CN142" s="51"/>
      <c r="CO142" s="50"/>
      <c r="CP142" s="130"/>
      <c r="CQ142" s="51"/>
      <c r="CR142" s="50"/>
      <c r="CS142" s="130"/>
      <c r="CT142" s="51"/>
      <c r="CU142" s="50"/>
      <c r="CV142" s="130"/>
      <c r="CW142" s="51"/>
      <c r="CZ142" s="187"/>
      <c r="DA142" s="374"/>
      <c r="DB142" s="374" t="s">
        <v>115</v>
      </c>
      <c r="DC142" s="97" t="s">
        <v>991</v>
      </c>
      <c r="DD142" s="50"/>
      <c r="DE142" s="130"/>
      <c r="DF142" s="51"/>
      <c r="DG142" s="50"/>
      <c r="DH142" s="130"/>
      <c r="DI142" s="51"/>
      <c r="DJ142" s="50"/>
      <c r="DK142" s="130"/>
      <c r="DL142" s="51"/>
      <c r="DM142" s="50"/>
      <c r="DN142" s="130"/>
      <c r="DO142" s="51"/>
      <c r="DP142" s="50"/>
      <c r="DQ142" s="130"/>
      <c r="DR142" s="51"/>
      <c r="DS142" s="50"/>
      <c r="DT142" s="130"/>
      <c r="DU142" s="51"/>
      <c r="DV142" s="50"/>
      <c r="DW142" s="130"/>
      <c r="DX142" s="51"/>
      <c r="DY142" s="50"/>
      <c r="DZ142" s="130"/>
      <c r="EA142" s="51"/>
    </row>
    <row r="143" spans="2:131" x14ac:dyDescent="0.25">
      <c r="C143" s="375" t="s">
        <v>986</v>
      </c>
      <c r="D143" s="375" t="s">
        <v>998</v>
      </c>
      <c r="E143" s="125" t="s">
        <v>115</v>
      </c>
      <c r="F143" s="366"/>
      <c r="G143" s="368"/>
      <c r="H143" s="232"/>
      <c r="I143" s="366"/>
      <c r="J143" s="368"/>
      <c r="K143" s="232"/>
      <c r="L143" s="366"/>
      <c r="M143" s="368"/>
      <c r="N143" s="232"/>
      <c r="O143" s="366"/>
      <c r="P143" s="368"/>
      <c r="Q143" s="232"/>
      <c r="R143" s="366"/>
      <c r="S143" s="368"/>
      <c r="T143" s="232"/>
      <c r="U143" s="366"/>
      <c r="V143" s="368"/>
      <c r="W143" s="232"/>
      <c r="X143" s="366"/>
      <c r="Y143" s="368"/>
      <c r="Z143" s="232"/>
      <c r="AA143" s="366"/>
      <c r="AB143" s="368"/>
      <c r="AC143" s="232"/>
      <c r="AG143" s="375" t="s">
        <v>986</v>
      </c>
      <c r="AH143" s="375" t="s">
        <v>998</v>
      </c>
      <c r="AI143" s="125" t="s">
        <v>115</v>
      </c>
      <c r="AJ143" s="366"/>
      <c r="AK143" s="368"/>
      <c r="AL143" s="232"/>
      <c r="AM143" s="366"/>
      <c r="AN143" s="368"/>
      <c r="AO143" s="232"/>
      <c r="AP143" s="366"/>
      <c r="AQ143" s="368"/>
      <c r="AR143" s="232"/>
      <c r="AS143" s="366"/>
      <c r="AT143" s="368"/>
      <c r="AU143" s="232"/>
      <c r="AV143" s="366"/>
      <c r="AW143" s="368"/>
      <c r="AX143" s="232"/>
      <c r="AY143" s="366"/>
      <c r="AZ143" s="368"/>
      <c r="BA143" s="232"/>
      <c r="BB143" s="366"/>
      <c r="BC143" s="368"/>
      <c r="BD143" s="232"/>
      <c r="BE143" s="366"/>
      <c r="BF143" s="368"/>
      <c r="BG143" s="432"/>
      <c r="BW143" s="375" t="s">
        <v>986</v>
      </c>
      <c r="BX143" s="375" t="s">
        <v>998</v>
      </c>
      <c r="BY143" s="125" t="s">
        <v>115</v>
      </c>
      <c r="BZ143" s="366" t="s">
        <v>436</v>
      </c>
      <c r="CA143" s="368" t="s">
        <v>2697</v>
      </c>
      <c r="CB143" s="432"/>
      <c r="CC143" s="366"/>
      <c r="CD143" s="368"/>
      <c r="CE143" s="232"/>
      <c r="CF143" s="366"/>
      <c r="CG143" s="368"/>
      <c r="CH143" s="232"/>
      <c r="CI143" s="366"/>
      <c r="CJ143" s="368"/>
      <c r="CK143" s="232"/>
      <c r="CL143" s="366"/>
      <c r="CM143" s="368"/>
      <c r="CN143" s="232"/>
      <c r="CO143" s="366"/>
      <c r="CP143" s="368"/>
      <c r="CQ143" s="232"/>
      <c r="CR143" s="366"/>
      <c r="CS143" s="368"/>
      <c r="CT143" s="232"/>
      <c r="CU143" s="366"/>
      <c r="CV143" s="368"/>
      <c r="CW143" s="232"/>
      <c r="DA143" s="375" t="s">
        <v>986</v>
      </c>
      <c r="DB143" s="375" t="s">
        <v>998</v>
      </c>
      <c r="DC143" s="125" t="s">
        <v>115</v>
      </c>
      <c r="DD143" s="366"/>
      <c r="DE143" s="368"/>
      <c r="DF143" s="232"/>
      <c r="DG143" s="366"/>
      <c r="DH143" s="368"/>
      <c r="DI143" s="232"/>
      <c r="DJ143" s="366"/>
      <c r="DK143" s="368"/>
      <c r="DL143" s="232"/>
      <c r="DM143" s="366"/>
      <c r="DN143" s="368"/>
      <c r="DO143" s="232"/>
      <c r="DP143" s="366"/>
      <c r="DQ143" s="368"/>
      <c r="DR143" s="232"/>
      <c r="DS143" s="366"/>
      <c r="DT143" s="368"/>
      <c r="DU143" s="232"/>
      <c r="DV143" s="366"/>
      <c r="DW143" s="368"/>
      <c r="DX143" s="232"/>
      <c r="DY143" s="366"/>
      <c r="DZ143" s="368"/>
      <c r="EA143" s="232"/>
    </row>
    <row r="144" spans="2:131" x14ac:dyDescent="0.25">
      <c r="C144" s="376"/>
      <c r="D144" s="376" t="s">
        <v>998</v>
      </c>
      <c r="E144" s="96" t="s">
        <v>990</v>
      </c>
      <c r="F144" s="65"/>
      <c r="G144" s="53"/>
      <c r="H144" s="68"/>
      <c r="I144" s="65"/>
      <c r="J144" s="53"/>
      <c r="K144" s="68"/>
      <c r="L144" s="65"/>
      <c r="M144" s="53"/>
      <c r="N144" s="68"/>
      <c r="O144" s="65"/>
      <c r="P144" s="53"/>
      <c r="Q144" s="68"/>
      <c r="R144" s="65"/>
      <c r="S144" s="53"/>
      <c r="T144" s="68"/>
      <c r="U144" s="65"/>
      <c r="V144" s="53"/>
      <c r="W144" s="68"/>
      <c r="X144" s="65"/>
      <c r="Y144" s="53"/>
      <c r="Z144" s="68"/>
      <c r="AA144" s="65"/>
      <c r="AB144" s="53"/>
      <c r="AC144" s="68"/>
      <c r="AG144" s="376"/>
      <c r="AH144" s="376" t="s">
        <v>998</v>
      </c>
      <c r="AI144" s="96" t="s">
        <v>990</v>
      </c>
      <c r="AJ144" s="65"/>
      <c r="AK144" s="53"/>
      <c r="AL144" s="68"/>
      <c r="AM144" s="65"/>
      <c r="AN144" s="53"/>
      <c r="AO144" s="68"/>
      <c r="AP144" s="65"/>
      <c r="AQ144" s="53"/>
      <c r="AR144" s="68"/>
      <c r="AS144" s="65"/>
      <c r="AT144" s="53"/>
      <c r="AU144" s="68"/>
      <c r="AV144" s="65"/>
      <c r="AW144" s="53"/>
      <c r="AX144" s="68"/>
      <c r="AY144" s="65"/>
      <c r="AZ144" s="53"/>
      <c r="BA144" s="68"/>
      <c r="BB144" s="65"/>
      <c r="BC144" s="53"/>
      <c r="BD144" s="68"/>
      <c r="BE144" s="65"/>
      <c r="BF144" s="53"/>
      <c r="BG144" s="68"/>
      <c r="BW144" s="376"/>
      <c r="BX144" s="376" t="s">
        <v>998</v>
      </c>
      <c r="BY144" s="96" t="s">
        <v>990</v>
      </c>
      <c r="BZ144" s="65"/>
      <c r="CA144" s="53"/>
      <c r="CB144" s="430"/>
      <c r="CC144" s="65"/>
      <c r="CD144" s="53"/>
      <c r="CE144" s="68"/>
      <c r="CF144" s="65"/>
      <c r="CG144" s="53"/>
      <c r="CH144" s="68"/>
      <c r="CI144" s="65"/>
      <c r="CJ144" s="53"/>
      <c r="CK144" s="68"/>
      <c r="CL144" s="65"/>
      <c r="CM144" s="53"/>
      <c r="CN144" s="68"/>
      <c r="CO144" s="65"/>
      <c r="CP144" s="53"/>
      <c r="CQ144" s="68"/>
      <c r="CR144" s="65"/>
      <c r="CS144" s="53"/>
      <c r="CT144" s="68"/>
      <c r="CU144" s="65"/>
      <c r="CV144" s="53"/>
      <c r="CW144" s="68"/>
      <c r="DA144" s="376"/>
      <c r="DB144" s="376" t="s">
        <v>998</v>
      </c>
      <c r="DC144" s="96" t="s">
        <v>990</v>
      </c>
      <c r="DD144" s="65"/>
      <c r="DE144" s="53"/>
      <c r="DF144" s="68"/>
      <c r="DG144" s="65"/>
      <c r="DH144" s="53"/>
      <c r="DI144" s="68"/>
      <c r="DJ144" s="65"/>
      <c r="DK144" s="53"/>
      <c r="DL144" s="68"/>
      <c r="DM144" s="65"/>
      <c r="DN144" s="53"/>
      <c r="DO144" s="68"/>
      <c r="DP144" s="65"/>
      <c r="DQ144" s="53"/>
      <c r="DR144" s="68"/>
      <c r="DS144" s="65"/>
      <c r="DT144" s="53"/>
      <c r="DU144" s="68"/>
      <c r="DV144" s="65"/>
      <c r="DW144" s="53"/>
      <c r="DX144" s="68"/>
      <c r="DY144" s="65"/>
      <c r="DZ144" s="53"/>
      <c r="EA144" s="68"/>
    </row>
    <row r="145" spans="3:131" ht="15.75" thickBot="1" x14ac:dyDescent="0.3">
      <c r="C145" s="377"/>
      <c r="D145" s="377" t="s">
        <v>998</v>
      </c>
      <c r="E145" s="97" t="s">
        <v>991</v>
      </c>
      <c r="F145" s="367"/>
      <c r="G145" s="131"/>
      <c r="H145" s="54"/>
      <c r="I145" s="367"/>
      <c r="J145" s="131"/>
      <c r="K145" s="54"/>
      <c r="L145" s="367"/>
      <c r="M145" s="131"/>
      <c r="N145" s="54"/>
      <c r="O145" s="367"/>
      <c r="P145" s="131"/>
      <c r="Q145" s="54"/>
      <c r="R145" s="367"/>
      <c r="S145" s="131"/>
      <c r="T145" s="54"/>
      <c r="U145" s="367"/>
      <c r="V145" s="131"/>
      <c r="W145" s="54"/>
      <c r="X145" s="367"/>
      <c r="Y145" s="131"/>
      <c r="Z145" s="54"/>
      <c r="AA145" s="367"/>
      <c r="AB145" s="131"/>
      <c r="AC145" s="54"/>
      <c r="AG145" s="377"/>
      <c r="AH145" s="377" t="s">
        <v>998</v>
      </c>
      <c r="AI145" s="97" t="s">
        <v>991</v>
      </c>
      <c r="AJ145" s="367"/>
      <c r="AK145" s="131"/>
      <c r="AL145" s="54"/>
      <c r="AM145" s="367"/>
      <c r="AN145" s="131"/>
      <c r="AO145" s="54"/>
      <c r="AP145" s="367"/>
      <c r="AQ145" s="131"/>
      <c r="AR145" s="54"/>
      <c r="AS145" s="367"/>
      <c r="AT145" s="131"/>
      <c r="AU145" s="54"/>
      <c r="AV145" s="367"/>
      <c r="AW145" s="131"/>
      <c r="AX145" s="54"/>
      <c r="AY145" s="367"/>
      <c r="AZ145" s="131"/>
      <c r="BA145" s="54"/>
      <c r="BB145" s="367"/>
      <c r="BC145" s="131"/>
      <c r="BD145" s="54"/>
      <c r="BE145" s="367"/>
      <c r="BF145" s="131"/>
      <c r="BG145" s="54"/>
      <c r="BW145" s="377"/>
      <c r="BX145" s="377" t="s">
        <v>998</v>
      </c>
      <c r="BY145" s="97" t="s">
        <v>991</v>
      </c>
      <c r="BZ145" s="367"/>
      <c r="CA145" s="131"/>
      <c r="CB145" s="54"/>
      <c r="CC145" s="367"/>
      <c r="CD145" s="131"/>
      <c r="CE145" s="54"/>
      <c r="CF145" s="367"/>
      <c r="CG145" s="131"/>
      <c r="CH145" s="54"/>
      <c r="CI145" s="367"/>
      <c r="CJ145" s="131"/>
      <c r="CK145" s="54"/>
      <c r="CL145" s="367"/>
      <c r="CM145" s="131"/>
      <c r="CN145" s="54"/>
      <c r="CO145" s="367"/>
      <c r="CP145" s="131"/>
      <c r="CQ145" s="54"/>
      <c r="CR145" s="367"/>
      <c r="CS145" s="131"/>
      <c r="CT145" s="54"/>
      <c r="CU145" s="367"/>
      <c r="CV145" s="131"/>
      <c r="CW145" s="54"/>
      <c r="DA145" s="377"/>
      <c r="DB145" s="377" t="s">
        <v>998</v>
      </c>
      <c r="DC145" s="97" t="s">
        <v>991</v>
      </c>
      <c r="DD145" s="367"/>
      <c r="DE145" s="131"/>
      <c r="DF145" s="54"/>
      <c r="DG145" s="367"/>
      <c r="DH145" s="131"/>
      <c r="DI145" s="54"/>
      <c r="DJ145" s="367"/>
      <c r="DK145" s="131"/>
      <c r="DL145" s="54"/>
      <c r="DM145" s="367"/>
      <c r="DN145" s="131"/>
      <c r="DO145" s="54"/>
      <c r="DP145" s="367"/>
      <c r="DQ145" s="131"/>
      <c r="DR145" s="54"/>
      <c r="DS145" s="367"/>
      <c r="DT145" s="131"/>
      <c r="DU145" s="54"/>
      <c r="DV145" s="367"/>
      <c r="DW145" s="131"/>
      <c r="DX145" s="54"/>
      <c r="DY145" s="367"/>
      <c r="DZ145" s="131"/>
      <c r="EA145" s="54"/>
    </row>
    <row r="146" spans="3:131" x14ac:dyDescent="0.25">
      <c r="C146" s="375" t="s">
        <v>987</v>
      </c>
      <c r="D146" s="375" t="s">
        <v>998</v>
      </c>
      <c r="E146" s="125" t="s">
        <v>115</v>
      </c>
      <c r="F146" s="366"/>
      <c r="G146" s="368"/>
      <c r="H146" s="232"/>
      <c r="I146" s="366"/>
      <c r="J146" s="368"/>
      <c r="K146" s="232"/>
      <c r="L146" s="366"/>
      <c r="M146" s="368"/>
      <c r="N146" s="232"/>
      <c r="O146" s="366"/>
      <c r="P146" s="368"/>
      <c r="Q146" s="232"/>
      <c r="R146" s="366"/>
      <c r="S146" s="368"/>
      <c r="T146" s="232"/>
      <c r="U146" s="366"/>
      <c r="V146" s="368"/>
      <c r="W146" s="232"/>
      <c r="X146" s="366"/>
      <c r="Y146" s="368"/>
      <c r="Z146" s="232"/>
      <c r="AA146" s="366"/>
      <c r="AB146" s="368"/>
      <c r="AC146" s="232"/>
      <c r="AG146" s="375" t="s">
        <v>987</v>
      </c>
      <c r="AH146" s="375" t="s">
        <v>998</v>
      </c>
      <c r="AI146" s="125" t="s">
        <v>115</v>
      </c>
      <c r="AJ146" s="366"/>
      <c r="AK146" s="368"/>
      <c r="AL146" s="232"/>
      <c r="AM146" s="366"/>
      <c r="AN146" s="368"/>
      <c r="AO146" s="232"/>
      <c r="AP146" s="366"/>
      <c r="AQ146" s="368"/>
      <c r="AR146" s="232"/>
      <c r="AS146" s="366"/>
      <c r="AT146" s="368"/>
      <c r="AU146" s="232"/>
      <c r="AV146" s="366"/>
      <c r="AW146" s="368"/>
      <c r="AX146" s="232"/>
      <c r="AY146" s="366"/>
      <c r="AZ146" s="368"/>
      <c r="BA146" s="232"/>
      <c r="BB146" s="366"/>
      <c r="BC146" s="368"/>
      <c r="BD146" s="232"/>
      <c r="BE146" s="366"/>
      <c r="BF146" s="368"/>
      <c r="BG146" s="232"/>
      <c r="BW146" s="375" t="s">
        <v>987</v>
      </c>
      <c r="BX146" s="375" t="s">
        <v>998</v>
      </c>
      <c r="BY146" s="125" t="s">
        <v>115</v>
      </c>
      <c r="BZ146" s="366"/>
      <c r="CA146" s="368"/>
      <c r="CB146" s="232"/>
      <c r="CC146" s="366"/>
      <c r="CD146" s="368"/>
      <c r="CE146" s="232"/>
      <c r="CF146" s="366"/>
      <c r="CG146" s="368"/>
      <c r="CH146" s="232"/>
      <c r="CI146" s="366"/>
      <c r="CJ146" s="368"/>
      <c r="CK146" s="232"/>
      <c r="CL146" s="366"/>
      <c r="CM146" s="368"/>
      <c r="CN146" s="232"/>
      <c r="CO146" s="366"/>
      <c r="CP146" s="368"/>
      <c r="CQ146" s="232"/>
      <c r="CR146" s="366"/>
      <c r="CS146" s="368"/>
      <c r="CT146" s="232"/>
      <c r="CU146" s="366"/>
      <c r="CV146" s="368"/>
      <c r="CW146" s="232"/>
      <c r="DA146" s="375" t="s">
        <v>987</v>
      </c>
      <c r="DB146" s="375" t="s">
        <v>998</v>
      </c>
      <c r="DC146" s="125" t="s">
        <v>115</v>
      </c>
      <c r="DD146" s="366"/>
      <c r="DE146" s="368"/>
      <c r="DF146" s="232"/>
      <c r="DG146" s="366"/>
      <c r="DH146" s="368"/>
      <c r="DI146" s="232"/>
      <c r="DJ146" s="366"/>
      <c r="DK146" s="368"/>
      <c r="DL146" s="232"/>
      <c r="DM146" s="366"/>
      <c r="DN146" s="368"/>
      <c r="DO146" s="232"/>
      <c r="DP146" s="366"/>
      <c r="DQ146" s="368"/>
      <c r="DR146" s="232"/>
      <c r="DS146" s="366"/>
      <c r="DT146" s="368"/>
      <c r="DU146" s="232"/>
      <c r="DV146" s="366"/>
      <c r="DW146" s="368"/>
      <c r="DX146" s="232"/>
      <c r="DY146" s="366"/>
      <c r="DZ146" s="368"/>
      <c r="EA146" s="232"/>
    </row>
    <row r="147" spans="3:131" x14ac:dyDescent="0.25">
      <c r="C147" s="376"/>
      <c r="D147" s="376" t="s">
        <v>998</v>
      </c>
      <c r="E147" s="96" t="s">
        <v>990</v>
      </c>
      <c r="F147" s="65"/>
      <c r="G147" s="53"/>
      <c r="H147" s="68"/>
      <c r="I147" s="65"/>
      <c r="J147" s="53"/>
      <c r="K147" s="68"/>
      <c r="L147" s="65"/>
      <c r="M147" s="53"/>
      <c r="N147" s="68"/>
      <c r="O147" s="65"/>
      <c r="P147" s="53"/>
      <c r="Q147" s="68"/>
      <c r="R147" s="65"/>
      <c r="S147" s="53"/>
      <c r="T147" s="68"/>
      <c r="U147" s="65"/>
      <c r="V147" s="53"/>
      <c r="W147" s="68"/>
      <c r="X147" s="65"/>
      <c r="Y147" s="53"/>
      <c r="Z147" s="68"/>
      <c r="AA147" s="65"/>
      <c r="AB147" s="53"/>
      <c r="AC147" s="68"/>
      <c r="AG147" s="376"/>
      <c r="AH147" s="376" t="s">
        <v>998</v>
      </c>
      <c r="AI147" s="96" t="s">
        <v>990</v>
      </c>
      <c r="AJ147" s="65"/>
      <c r="AK147" s="53"/>
      <c r="AL147" s="68"/>
      <c r="AM147" s="65"/>
      <c r="AN147" s="53"/>
      <c r="AO147" s="68"/>
      <c r="AP147" s="65"/>
      <c r="AQ147" s="53"/>
      <c r="AR147" s="68"/>
      <c r="AS147" s="65"/>
      <c r="AT147" s="53"/>
      <c r="AU147" s="68"/>
      <c r="AV147" s="65"/>
      <c r="AW147" s="53"/>
      <c r="AX147" s="68"/>
      <c r="AY147" s="65"/>
      <c r="AZ147" s="53"/>
      <c r="BA147" s="68"/>
      <c r="BB147" s="65"/>
      <c r="BC147" s="53"/>
      <c r="BD147" s="68"/>
      <c r="BE147" s="65"/>
      <c r="BF147" s="53"/>
      <c r="BG147" s="68"/>
      <c r="BW147" s="376"/>
      <c r="BX147" s="376" t="s">
        <v>998</v>
      </c>
      <c r="BY147" s="96" t="s">
        <v>990</v>
      </c>
      <c r="BZ147" s="65"/>
      <c r="CA147" s="53"/>
      <c r="CB147" s="68"/>
      <c r="CC147" s="65"/>
      <c r="CD147" s="53"/>
      <c r="CE147" s="68"/>
      <c r="CF147" s="65"/>
      <c r="CG147" s="53"/>
      <c r="CH147" s="68"/>
      <c r="CI147" s="65"/>
      <c r="CJ147" s="53"/>
      <c r="CK147" s="68"/>
      <c r="CL147" s="65"/>
      <c r="CM147" s="53"/>
      <c r="CN147" s="68"/>
      <c r="CO147" s="65"/>
      <c r="CP147" s="53"/>
      <c r="CQ147" s="68"/>
      <c r="CR147" s="65"/>
      <c r="CS147" s="53"/>
      <c r="CT147" s="68"/>
      <c r="CU147" s="65"/>
      <c r="CV147" s="53"/>
      <c r="CW147" s="68"/>
      <c r="DA147" s="376"/>
      <c r="DB147" s="376" t="s">
        <v>998</v>
      </c>
      <c r="DC147" s="96" t="s">
        <v>990</v>
      </c>
      <c r="DD147" s="65"/>
      <c r="DE147" s="53"/>
      <c r="DF147" s="68"/>
      <c r="DG147" s="65"/>
      <c r="DH147" s="53"/>
      <c r="DI147" s="68"/>
      <c r="DJ147" s="65"/>
      <c r="DK147" s="53"/>
      <c r="DL147" s="68"/>
      <c r="DM147" s="65"/>
      <c r="DN147" s="53"/>
      <c r="DO147" s="68"/>
      <c r="DP147" s="65"/>
      <c r="DQ147" s="53"/>
      <c r="DR147" s="68"/>
      <c r="DS147" s="65"/>
      <c r="DT147" s="53"/>
      <c r="DU147" s="68"/>
      <c r="DV147" s="65"/>
      <c r="DW147" s="53"/>
      <c r="DX147" s="68"/>
      <c r="DY147" s="65"/>
      <c r="DZ147" s="53"/>
      <c r="EA147" s="68"/>
    </row>
    <row r="148" spans="3:131" ht="15.75" thickBot="1" x14ac:dyDescent="0.3">
      <c r="C148" s="377"/>
      <c r="D148" s="377" t="s">
        <v>998</v>
      </c>
      <c r="E148" s="97" t="s">
        <v>991</v>
      </c>
      <c r="F148" s="367"/>
      <c r="G148" s="131"/>
      <c r="H148" s="54"/>
      <c r="I148" s="367"/>
      <c r="J148" s="131"/>
      <c r="K148" s="54"/>
      <c r="L148" s="367"/>
      <c r="M148" s="131"/>
      <c r="N148" s="54"/>
      <c r="O148" s="367"/>
      <c r="P148" s="131"/>
      <c r="Q148" s="54"/>
      <c r="R148" s="367"/>
      <c r="S148" s="131"/>
      <c r="T148" s="54"/>
      <c r="U148" s="367"/>
      <c r="V148" s="131"/>
      <c r="W148" s="54"/>
      <c r="X148" s="367"/>
      <c r="Y148" s="131"/>
      <c r="Z148" s="54"/>
      <c r="AA148" s="367"/>
      <c r="AB148" s="131"/>
      <c r="AC148" s="54"/>
      <c r="AG148" s="377"/>
      <c r="AH148" s="377" t="s">
        <v>998</v>
      </c>
      <c r="AI148" s="97" t="s">
        <v>991</v>
      </c>
      <c r="AJ148" s="367"/>
      <c r="AK148" s="131"/>
      <c r="AL148" s="54"/>
      <c r="AM148" s="367"/>
      <c r="AN148" s="131"/>
      <c r="AO148" s="54"/>
      <c r="AP148" s="367"/>
      <c r="AQ148" s="131"/>
      <c r="AR148" s="54"/>
      <c r="AS148" s="367"/>
      <c r="AT148" s="131"/>
      <c r="AU148" s="54"/>
      <c r="AV148" s="367"/>
      <c r="AW148" s="131"/>
      <c r="AX148" s="54"/>
      <c r="AY148" s="367"/>
      <c r="AZ148" s="131"/>
      <c r="BA148" s="54"/>
      <c r="BB148" s="367"/>
      <c r="BC148" s="131"/>
      <c r="BD148" s="54"/>
      <c r="BE148" s="367"/>
      <c r="BF148" s="131"/>
      <c r="BG148" s="54"/>
      <c r="BW148" s="377"/>
      <c r="BX148" s="377" t="s">
        <v>998</v>
      </c>
      <c r="BY148" s="97" t="s">
        <v>991</v>
      </c>
      <c r="BZ148" s="367"/>
      <c r="CA148" s="131"/>
      <c r="CB148" s="54"/>
      <c r="CC148" s="367"/>
      <c r="CD148" s="131"/>
      <c r="CE148" s="54"/>
      <c r="CF148" s="367"/>
      <c r="CG148" s="131"/>
      <c r="CH148" s="54"/>
      <c r="CI148" s="367"/>
      <c r="CJ148" s="131"/>
      <c r="CK148" s="54"/>
      <c r="CL148" s="367"/>
      <c r="CM148" s="131"/>
      <c r="CN148" s="54"/>
      <c r="CO148" s="367"/>
      <c r="CP148" s="131"/>
      <c r="CQ148" s="54"/>
      <c r="CR148" s="367"/>
      <c r="CS148" s="131"/>
      <c r="CT148" s="54"/>
      <c r="CU148" s="367"/>
      <c r="CV148" s="131"/>
      <c r="CW148" s="54"/>
      <c r="DA148" s="377"/>
      <c r="DB148" s="377" t="s">
        <v>998</v>
      </c>
      <c r="DC148" s="97" t="s">
        <v>991</v>
      </c>
      <c r="DD148" s="367"/>
      <c r="DE148" s="131"/>
      <c r="DF148" s="54"/>
      <c r="DG148" s="367"/>
      <c r="DH148" s="131"/>
      <c r="DI148" s="54"/>
      <c r="DJ148" s="367"/>
      <c r="DK148" s="131"/>
      <c r="DL148" s="54"/>
      <c r="DM148" s="367"/>
      <c r="DN148" s="131"/>
      <c r="DO148" s="54"/>
      <c r="DP148" s="367"/>
      <c r="DQ148" s="131"/>
      <c r="DR148" s="54"/>
      <c r="DS148" s="367"/>
      <c r="DT148" s="131"/>
      <c r="DU148" s="54"/>
      <c r="DV148" s="367"/>
      <c r="DW148" s="131"/>
      <c r="DX148" s="54"/>
      <c r="DY148" s="367"/>
      <c r="DZ148" s="131"/>
      <c r="EA148" s="54"/>
    </row>
    <row r="149" spans="3:131" x14ac:dyDescent="0.25">
      <c r="C149" s="375" t="s">
        <v>988</v>
      </c>
      <c r="D149" s="375" t="s">
        <v>998</v>
      </c>
      <c r="E149" s="125" t="s">
        <v>115</v>
      </c>
      <c r="F149" s="366"/>
      <c r="G149" s="368"/>
      <c r="H149" s="232"/>
      <c r="I149" s="366"/>
      <c r="J149" s="368"/>
      <c r="K149" s="232"/>
      <c r="L149" s="366"/>
      <c r="M149" s="368"/>
      <c r="N149" s="232"/>
      <c r="O149" s="366"/>
      <c r="P149" s="368"/>
      <c r="Q149" s="232"/>
      <c r="R149" s="366"/>
      <c r="S149" s="368"/>
      <c r="T149" s="232"/>
      <c r="U149" s="366"/>
      <c r="V149" s="368"/>
      <c r="W149" s="232"/>
      <c r="X149" s="366"/>
      <c r="Y149" s="368"/>
      <c r="Z149" s="232"/>
      <c r="AA149" s="366"/>
      <c r="AB149" s="368"/>
      <c r="AC149" s="232"/>
      <c r="AG149" s="375" t="s">
        <v>988</v>
      </c>
      <c r="AH149" s="375" t="s">
        <v>998</v>
      </c>
      <c r="AI149" s="125" t="s">
        <v>115</v>
      </c>
      <c r="AJ149" s="366"/>
      <c r="AK149" s="368"/>
      <c r="AL149" s="232"/>
      <c r="AM149" s="366"/>
      <c r="AN149" s="368"/>
      <c r="AO149" s="232"/>
      <c r="AP149" s="366"/>
      <c r="AQ149" s="368"/>
      <c r="AR149" s="232"/>
      <c r="AS149" s="366"/>
      <c r="AT149" s="368"/>
      <c r="AU149" s="232"/>
      <c r="AV149" s="366"/>
      <c r="AW149" s="368"/>
      <c r="AX149" s="232"/>
      <c r="AY149" s="366"/>
      <c r="AZ149" s="368"/>
      <c r="BA149" s="232"/>
      <c r="BB149" s="366"/>
      <c r="BC149" s="368"/>
      <c r="BD149" s="232"/>
      <c r="BE149" s="366"/>
      <c r="BF149" s="368"/>
      <c r="BG149" s="232"/>
      <c r="BW149" s="375" t="s">
        <v>988</v>
      </c>
      <c r="BX149" s="375" t="s">
        <v>998</v>
      </c>
      <c r="BY149" s="125" t="s">
        <v>115</v>
      </c>
      <c r="BZ149" s="366"/>
      <c r="CA149" s="368"/>
      <c r="CB149" s="232"/>
      <c r="CC149" s="366"/>
      <c r="CD149" s="368"/>
      <c r="CE149" s="232"/>
      <c r="CF149" s="366"/>
      <c r="CG149" s="368"/>
      <c r="CH149" s="232"/>
      <c r="CI149" s="366"/>
      <c r="CJ149" s="368"/>
      <c r="CK149" s="232"/>
      <c r="CL149" s="366"/>
      <c r="CM149" s="368"/>
      <c r="CN149" s="232"/>
      <c r="CO149" s="366"/>
      <c r="CP149" s="368"/>
      <c r="CQ149" s="232"/>
      <c r="CR149" s="366"/>
      <c r="CS149" s="368"/>
      <c r="CT149" s="232"/>
      <c r="CU149" s="366"/>
      <c r="CV149" s="368"/>
      <c r="CW149" s="232"/>
      <c r="DA149" s="375" t="s">
        <v>988</v>
      </c>
      <c r="DB149" s="375" t="s">
        <v>998</v>
      </c>
      <c r="DC149" s="125" t="s">
        <v>115</v>
      </c>
      <c r="DD149" s="366"/>
      <c r="DE149" s="368"/>
      <c r="DF149" s="232"/>
      <c r="DG149" s="366"/>
      <c r="DH149" s="368"/>
      <c r="DI149" s="232"/>
      <c r="DJ149" s="366"/>
      <c r="DK149" s="368"/>
      <c r="DL149" s="232"/>
      <c r="DM149" s="366"/>
      <c r="DN149" s="368"/>
      <c r="DO149" s="232"/>
      <c r="DP149" s="366"/>
      <c r="DQ149" s="368"/>
      <c r="DR149" s="232"/>
      <c r="DS149" s="366"/>
      <c r="DT149" s="368"/>
      <c r="DU149" s="232"/>
      <c r="DV149" s="366"/>
      <c r="DW149" s="368"/>
      <c r="DX149" s="232"/>
      <c r="DY149" s="366"/>
      <c r="DZ149" s="368"/>
      <c r="EA149" s="232"/>
    </row>
    <row r="150" spans="3:131" x14ac:dyDescent="0.25">
      <c r="C150" s="376"/>
      <c r="D150" s="376" t="s">
        <v>998</v>
      </c>
      <c r="E150" s="96" t="s">
        <v>990</v>
      </c>
      <c r="F150" s="65"/>
      <c r="G150" s="53"/>
      <c r="H150" s="68"/>
      <c r="I150" s="65"/>
      <c r="J150" s="53"/>
      <c r="K150" s="68"/>
      <c r="L150" s="65"/>
      <c r="M150" s="53"/>
      <c r="N150" s="68"/>
      <c r="O150" s="65"/>
      <c r="P150" s="53"/>
      <c r="Q150" s="68"/>
      <c r="R150" s="65"/>
      <c r="S150" s="53"/>
      <c r="T150" s="68"/>
      <c r="U150" s="65"/>
      <c r="V150" s="53"/>
      <c r="W150" s="68"/>
      <c r="X150" s="65"/>
      <c r="Y150" s="53"/>
      <c r="Z150" s="68"/>
      <c r="AA150" s="65"/>
      <c r="AB150" s="53"/>
      <c r="AC150" s="68"/>
      <c r="AG150" s="376"/>
      <c r="AH150" s="376" t="s">
        <v>998</v>
      </c>
      <c r="AI150" s="96" t="s">
        <v>990</v>
      </c>
      <c r="AJ150" s="65"/>
      <c r="AK150" s="53"/>
      <c r="AL150" s="68"/>
      <c r="AM150" s="65"/>
      <c r="AN150" s="53"/>
      <c r="AO150" s="68"/>
      <c r="AP150" s="65"/>
      <c r="AQ150" s="53"/>
      <c r="AR150" s="68"/>
      <c r="AS150" s="65"/>
      <c r="AT150" s="53"/>
      <c r="AU150" s="68"/>
      <c r="AV150" s="65"/>
      <c r="AW150" s="53"/>
      <c r="AX150" s="68"/>
      <c r="AY150" s="65"/>
      <c r="AZ150" s="53"/>
      <c r="BA150" s="68"/>
      <c r="BB150" s="65"/>
      <c r="BC150" s="53"/>
      <c r="BD150" s="68"/>
      <c r="BE150" s="65"/>
      <c r="BF150" s="53"/>
      <c r="BG150" s="68"/>
      <c r="BW150" s="376"/>
      <c r="BX150" s="376" t="s">
        <v>998</v>
      </c>
      <c r="BY150" s="96" t="s">
        <v>990</v>
      </c>
      <c r="BZ150" s="65"/>
      <c r="CA150" s="53"/>
      <c r="CB150" s="68"/>
      <c r="CC150" s="65"/>
      <c r="CD150" s="53"/>
      <c r="CE150" s="68"/>
      <c r="CF150" s="65"/>
      <c r="CG150" s="53"/>
      <c r="CH150" s="68"/>
      <c r="CI150" s="65"/>
      <c r="CJ150" s="53"/>
      <c r="CK150" s="68"/>
      <c r="CL150" s="65"/>
      <c r="CM150" s="53"/>
      <c r="CN150" s="68"/>
      <c r="CO150" s="65"/>
      <c r="CP150" s="53"/>
      <c r="CQ150" s="68"/>
      <c r="CR150" s="65"/>
      <c r="CS150" s="53"/>
      <c r="CT150" s="68"/>
      <c r="CU150" s="65"/>
      <c r="CV150" s="53"/>
      <c r="CW150" s="68"/>
      <c r="DA150" s="376"/>
      <c r="DB150" s="376" t="s">
        <v>998</v>
      </c>
      <c r="DC150" s="96" t="s">
        <v>990</v>
      </c>
      <c r="DD150" s="65"/>
      <c r="DE150" s="53"/>
      <c r="DF150" s="68"/>
      <c r="DG150" s="65"/>
      <c r="DH150" s="53"/>
      <c r="DI150" s="68"/>
      <c r="DJ150" s="65"/>
      <c r="DK150" s="53"/>
      <c r="DL150" s="68"/>
      <c r="DM150" s="65"/>
      <c r="DN150" s="53"/>
      <c r="DO150" s="68"/>
      <c r="DP150" s="65"/>
      <c r="DQ150" s="53"/>
      <c r="DR150" s="68"/>
      <c r="DS150" s="65"/>
      <c r="DT150" s="53"/>
      <c r="DU150" s="68"/>
      <c r="DV150" s="65"/>
      <c r="DW150" s="53"/>
      <c r="DX150" s="68"/>
      <c r="DY150" s="65"/>
      <c r="DZ150" s="53"/>
      <c r="EA150" s="68"/>
    </row>
    <row r="151" spans="3:131" ht="15.75" thickBot="1" x14ac:dyDescent="0.3">
      <c r="C151" s="377"/>
      <c r="D151" s="377" t="s">
        <v>998</v>
      </c>
      <c r="E151" s="97" t="s">
        <v>991</v>
      </c>
      <c r="F151" s="367"/>
      <c r="G151" s="131"/>
      <c r="H151" s="54"/>
      <c r="I151" s="367"/>
      <c r="J151" s="131"/>
      <c r="K151" s="54"/>
      <c r="L151" s="367"/>
      <c r="M151" s="131"/>
      <c r="N151" s="54"/>
      <c r="O151" s="367"/>
      <c r="P151" s="131"/>
      <c r="Q151" s="54"/>
      <c r="R151" s="367"/>
      <c r="S151" s="131"/>
      <c r="T151" s="54"/>
      <c r="U151" s="367"/>
      <c r="V151" s="131"/>
      <c r="W151" s="54"/>
      <c r="X151" s="367"/>
      <c r="Y151" s="131"/>
      <c r="Z151" s="54"/>
      <c r="AA151" s="367"/>
      <c r="AB151" s="131"/>
      <c r="AC151" s="54"/>
      <c r="AG151" s="377"/>
      <c r="AH151" s="377" t="s">
        <v>998</v>
      </c>
      <c r="AI151" s="97" t="s">
        <v>991</v>
      </c>
      <c r="AJ151" s="367"/>
      <c r="AK151" s="131"/>
      <c r="AL151" s="54"/>
      <c r="AM151" s="367"/>
      <c r="AN151" s="131"/>
      <c r="AO151" s="54"/>
      <c r="AP151" s="367"/>
      <c r="AQ151" s="131"/>
      <c r="AR151" s="54"/>
      <c r="AS151" s="367"/>
      <c r="AT151" s="131"/>
      <c r="AU151" s="54"/>
      <c r="AV151" s="367"/>
      <c r="AW151" s="131"/>
      <c r="AX151" s="54"/>
      <c r="AY151" s="367"/>
      <c r="AZ151" s="131"/>
      <c r="BA151" s="54"/>
      <c r="BB151" s="367"/>
      <c r="BC151" s="131"/>
      <c r="BD151" s="54"/>
      <c r="BE151" s="367"/>
      <c r="BF151" s="131"/>
      <c r="BG151" s="54"/>
      <c r="BW151" s="377"/>
      <c r="BX151" s="377" t="s">
        <v>998</v>
      </c>
      <c r="BY151" s="97" t="s">
        <v>991</v>
      </c>
      <c r="BZ151" s="367"/>
      <c r="CA151" s="131"/>
      <c r="CB151" s="54"/>
      <c r="CC151" s="367"/>
      <c r="CD151" s="131"/>
      <c r="CE151" s="54"/>
      <c r="CF151" s="367"/>
      <c r="CG151" s="131"/>
      <c r="CH151" s="54"/>
      <c r="CI151" s="367"/>
      <c r="CJ151" s="131"/>
      <c r="CK151" s="54"/>
      <c r="CL151" s="367"/>
      <c r="CM151" s="131"/>
      <c r="CN151" s="54"/>
      <c r="CO151" s="367"/>
      <c r="CP151" s="131"/>
      <c r="CQ151" s="54"/>
      <c r="CR151" s="367"/>
      <c r="CS151" s="131"/>
      <c r="CT151" s="54"/>
      <c r="CU151" s="367"/>
      <c r="CV151" s="131"/>
      <c r="CW151" s="54"/>
      <c r="DA151" s="377"/>
      <c r="DB151" s="377" t="s">
        <v>998</v>
      </c>
      <c r="DC151" s="97" t="s">
        <v>991</v>
      </c>
      <c r="DD151" s="367"/>
      <c r="DE151" s="131"/>
      <c r="DF151" s="54"/>
      <c r="DG151" s="367"/>
      <c r="DH151" s="131"/>
      <c r="DI151" s="54"/>
      <c r="DJ151" s="367"/>
      <c r="DK151" s="131"/>
      <c r="DL151" s="54"/>
      <c r="DM151" s="367"/>
      <c r="DN151" s="131"/>
      <c r="DO151" s="54"/>
      <c r="DP151" s="367"/>
      <c r="DQ151" s="131"/>
      <c r="DR151" s="54"/>
      <c r="DS151" s="367"/>
      <c r="DT151" s="131"/>
      <c r="DU151" s="54"/>
      <c r="DV151" s="367"/>
      <c r="DW151" s="131"/>
      <c r="DX151" s="54"/>
      <c r="DY151" s="367"/>
      <c r="DZ151" s="131"/>
      <c r="EA151" s="54"/>
    </row>
    <row r="152" spans="3:131" x14ac:dyDescent="0.25">
      <c r="C152" s="375" t="s">
        <v>3050</v>
      </c>
      <c r="D152" s="375" t="s">
        <v>998</v>
      </c>
      <c r="E152" s="125" t="s">
        <v>115</v>
      </c>
      <c r="F152" s="366"/>
      <c r="G152" s="368"/>
      <c r="H152" s="232"/>
      <c r="I152" s="366"/>
      <c r="J152" s="368"/>
      <c r="K152" s="232"/>
      <c r="L152" s="366"/>
      <c r="M152" s="368"/>
      <c r="N152" s="232"/>
      <c r="O152" s="366"/>
      <c r="P152" s="368"/>
      <c r="Q152" s="232"/>
      <c r="R152" s="366"/>
      <c r="S152" s="368"/>
      <c r="T152" s="232"/>
      <c r="U152" s="366"/>
      <c r="V152" s="368"/>
      <c r="W152" s="232"/>
      <c r="X152" s="366"/>
      <c r="Y152" s="368"/>
      <c r="Z152" s="232"/>
      <c r="AA152" s="366"/>
      <c r="AB152" s="368"/>
      <c r="AC152" s="232"/>
      <c r="AG152" s="375" t="s">
        <v>3050</v>
      </c>
      <c r="AH152" s="375" t="s">
        <v>998</v>
      </c>
      <c r="AI152" s="125" t="s">
        <v>115</v>
      </c>
      <c r="AJ152" s="366"/>
      <c r="AK152" s="368"/>
      <c r="AL152" s="232"/>
      <c r="AM152" s="366"/>
      <c r="AN152" s="368"/>
      <c r="AO152" s="232"/>
      <c r="AP152" s="366"/>
      <c r="AQ152" s="368"/>
      <c r="AR152" s="232"/>
      <c r="AS152" s="366"/>
      <c r="AT152" s="368"/>
      <c r="AU152" s="232"/>
      <c r="AV152" s="366"/>
      <c r="AW152" s="368"/>
      <c r="AX152" s="232"/>
      <c r="AY152" s="366"/>
      <c r="AZ152" s="368"/>
      <c r="BA152" s="232"/>
      <c r="BB152" s="366"/>
      <c r="BC152" s="368"/>
      <c r="BD152" s="232"/>
      <c r="BE152" s="366"/>
      <c r="BF152" s="368"/>
      <c r="BG152" s="232"/>
      <c r="BW152" s="375" t="s">
        <v>3050</v>
      </c>
      <c r="BX152" s="375" t="s">
        <v>998</v>
      </c>
      <c r="BY152" s="125" t="s">
        <v>115</v>
      </c>
      <c r="BZ152" s="366"/>
      <c r="CA152" s="368"/>
      <c r="CB152" s="232"/>
      <c r="CC152" s="366"/>
      <c r="CD152" s="368"/>
      <c r="CE152" s="232"/>
      <c r="CF152" s="366"/>
      <c r="CG152" s="368"/>
      <c r="CH152" s="232"/>
      <c r="CI152" s="366"/>
      <c r="CJ152" s="368"/>
      <c r="CK152" s="232"/>
      <c r="CL152" s="366"/>
      <c r="CM152" s="368"/>
      <c r="CN152" s="232"/>
      <c r="CO152" s="366"/>
      <c r="CP152" s="368"/>
      <c r="CQ152" s="232"/>
      <c r="CR152" s="366"/>
      <c r="CS152" s="368"/>
      <c r="CT152" s="232"/>
      <c r="CU152" s="366"/>
      <c r="CV152" s="368"/>
      <c r="CW152" s="232"/>
      <c r="DA152" s="375" t="s">
        <v>3050</v>
      </c>
      <c r="DB152" s="375" t="s">
        <v>998</v>
      </c>
      <c r="DC152" s="125" t="s">
        <v>115</v>
      </c>
      <c r="DD152" s="366"/>
      <c r="DE152" s="368"/>
      <c r="DF152" s="232"/>
      <c r="DG152" s="366"/>
      <c r="DH152" s="368"/>
      <c r="DI152" s="232"/>
      <c r="DJ152" s="366"/>
      <c r="DK152" s="368"/>
      <c r="DL152" s="232"/>
      <c r="DM152" s="366"/>
      <c r="DN152" s="368"/>
      <c r="DO152" s="232"/>
      <c r="DP152" s="366"/>
      <c r="DQ152" s="368"/>
      <c r="DR152" s="232"/>
      <c r="DS152" s="366"/>
      <c r="DT152" s="368"/>
      <c r="DU152" s="232"/>
      <c r="DV152" s="366"/>
      <c r="DW152" s="368"/>
      <c r="DX152" s="232"/>
      <c r="DY152" s="366"/>
      <c r="DZ152" s="368"/>
      <c r="EA152" s="232"/>
    </row>
    <row r="153" spans="3:131" x14ac:dyDescent="0.25">
      <c r="C153" s="376"/>
      <c r="D153" s="376" t="s">
        <v>998</v>
      </c>
      <c r="E153" s="96" t="s">
        <v>990</v>
      </c>
      <c r="F153" s="129"/>
      <c r="G153" s="52"/>
      <c r="H153" s="66"/>
      <c r="I153" s="129"/>
      <c r="J153" s="52"/>
      <c r="K153" s="66"/>
      <c r="L153" s="129"/>
      <c r="M153" s="52"/>
      <c r="N153" s="66"/>
      <c r="O153" s="129"/>
      <c r="P153" s="52"/>
      <c r="Q153" s="66"/>
      <c r="R153" s="129"/>
      <c r="S153" s="52"/>
      <c r="T153" s="66"/>
      <c r="U153" s="129"/>
      <c r="V153" s="52"/>
      <c r="W153" s="66"/>
      <c r="X153" s="129"/>
      <c r="Y153" s="52"/>
      <c r="Z153" s="66"/>
      <c r="AA153" s="129"/>
      <c r="AB153" s="52"/>
      <c r="AC153" s="66"/>
      <c r="AG153" s="376"/>
      <c r="AH153" s="376" t="s">
        <v>998</v>
      </c>
      <c r="AI153" s="96" t="s">
        <v>990</v>
      </c>
      <c r="AJ153" s="129"/>
      <c r="AK153" s="52"/>
      <c r="AL153" s="66"/>
      <c r="AM153" s="129"/>
      <c r="AN153" s="52"/>
      <c r="AO153" s="66"/>
      <c r="AP153" s="129"/>
      <c r="AQ153" s="52"/>
      <c r="AR153" s="66"/>
      <c r="AS153" s="129"/>
      <c r="AT153" s="52"/>
      <c r="AU153" s="66"/>
      <c r="AV153" s="129"/>
      <c r="AW153" s="52"/>
      <c r="AX153" s="66"/>
      <c r="AY153" s="129"/>
      <c r="AZ153" s="52"/>
      <c r="BA153" s="66"/>
      <c r="BB153" s="129"/>
      <c r="BC153" s="52"/>
      <c r="BD153" s="66"/>
      <c r="BE153" s="129"/>
      <c r="BF153" s="52"/>
      <c r="BG153" s="66"/>
      <c r="BW153" s="376"/>
      <c r="BX153" s="376" t="s">
        <v>998</v>
      </c>
      <c r="BY153" s="96" t="s">
        <v>990</v>
      </c>
      <c r="BZ153" s="129"/>
      <c r="CA153" s="52"/>
      <c r="CB153" s="66"/>
      <c r="CC153" s="129"/>
      <c r="CD153" s="52"/>
      <c r="CE153" s="66"/>
      <c r="CF153" s="129"/>
      <c r="CG153" s="52"/>
      <c r="CH153" s="66"/>
      <c r="CI153" s="129"/>
      <c r="CJ153" s="52"/>
      <c r="CK153" s="66"/>
      <c r="CL153" s="129"/>
      <c r="CM153" s="52"/>
      <c r="CN153" s="66"/>
      <c r="CO153" s="129"/>
      <c r="CP153" s="52"/>
      <c r="CQ153" s="66"/>
      <c r="CR153" s="129"/>
      <c r="CS153" s="52"/>
      <c r="CT153" s="66"/>
      <c r="CU153" s="129"/>
      <c r="CV153" s="52"/>
      <c r="CW153" s="66"/>
      <c r="DA153" s="376"/>
      <c r="DB153" s="376" t="s">
        <v>998</v>
      </c>
      <c r="DC153" s="96" t="s">
        <v>990</v>
      </c>
      <c r="DD153" s="129"/>
      <c r="DE153" s="52"/>
      <c r="DF153" s="66"/>
      <c r="DG153" s="129"/>
      <c r="DH153" s="52"/>
      <c r="DI153" s="66"/>
      <c r="DJ153" s="129"/>
      <c r="DK153" s="52"/>
      <c r="DL153" s="66"/>
      <c r="DM153" s="129"/>
      <c r="DN153" s="52"/>
      <c r="DO153" s="66"/>
      <c r="DP153" s="129"/>
      <c r="DQ153" s="52"/>
      <c r="DR153" s="66"/>
      <c r="DS153" s="129"/>
      <c r="DT153" s="52"/>
      <c r="DU153" s="66"/>
      <c r="DV153" s="129"/>
      <c r="DW153" s="52"/>
      <c r="DX153" s="66"/>
      <c r="DY153" s="129"/>
      <c r="DZ153" s="52"/>
      <c r="EA153" s="66"/>
    </row>
    <row r="154" spans="3:131" ht="15.75" thickBot="1" x14ac:dyDescent="0.3">
      <c r="C154" s="377"/>
      <c r="D154" s="377" t="s">
        <v>998</v>
      </c>
      <c r="E154" s="97" t="s">
        <v>991</v>
      </c>
      <c r="F154" s="50"/>
      <c r="G154" s="130"/>
      <c r="H154" s="51"/>
      <c r="I154" s="50"/>
      <c r="J154" s="130"/>
      <c r="K154" s="51"/>
      <c r="L154" s="50"/>
      <c r="M154" s="130"/>
      <c r="N154" s="51"/>
      <c r="O154" s="50"/>
      <c r="P154" s="130"/>
      <c r="Q154" s="51"/>
      <c r="R154" s="50"/>
      <c r="S154" s="130"/>
      <c r="T154" s="51"/>
      <c r="U154" s="50"/>
      <c r="V154" s="130"/>
      <c r="W154" s="51"/>
      <c r="X154" s="50"/>
      <c r="Y154" s="130"/>
      <c r="Z154" s="51"/>
      <c r="AA154" s="50"/>
      <c r="AB154" s="130"/>
      <c r="AC154" s="51"/>
      <c r="AG154" s="377"/>
      <c r="AH154" s="377" t="s">
        <v>998</v>
      </c>
      <c r="AI154" s="97" t="s">
        <v>991</v>
      </c>
      <c r="AJ154" s="50"/>
      <c r="AK154" s="130"/>
      <c r="AL154" s="51"/>
      <c r="AM154" s="50"/>
      <c r="AN154" s="130"/>
      <c r="AO154" s="51"/>
      <c r="AP154" s="50"/>
      <c r="AQ154" s="130"/>
      <c r="AR154" s="51"/>
      <c r="AS154" s="50"/>
      <c r="AT154" s="130"/>
      <c r="AU154" s="51"/>
      <c r="AV154" s="50"/>
      <c r="AW154" s="130"/>
      <c r="AX154" s="51"/>
      <c r="AY154" s="50"/>
      <c r="AZ154" s="130"/>
      <c r="BA154" s="51"/>
      <c r="BB154" s="50"/>
      <c r="BC154" s="130"/>
      <c r="BD154" s="51"/>
      <c r="BE154" s="50"/>
      <c r="BF154" s="130"/>
      <c r="BG154" s="51"/>
      <c r="BW154" s="377"/>
      <c r="BX154" s="377" t="s">
        <v>998</v>
      </c>
      <c r="BY154" s="97" t="s">
        <v>991</v>
      </c>
      <c r="BZ154" s="50"/>
      <c r="CA154" s="130"/>
      <c r="CB154" s="51"/>
      <c r="CC154" s="50"/>
      <c r="CD154" s="130"/>
      <c r="CE154" s="51"/>
      <c r="CF154" s="50"/>
      <c r="CG154" s="130"/>
      <c r="CH154" s="51"/>
      <c r="CI154" s="50"/>
      <c r="CJ154" s="130"/>
      <c r="CK154" s="51"/>
      <c r="CL154" s="50"/>
      <c r="CM154" s="130"/>
      <c r="CN154" s="51"/>
      <c r="CO154" s="50"/>
      <c r="CP154" s="130"/>
      <c r="CQ154" s="51"/>
      <c r="CR154" s="50"/>
      <c r="CS154" s="130"/>
      <c r="CT154" s="51"/>
      <c r="CU154" s="50"/>
      <c r="CV154" s="130"/>
      <c r="CW154" s="51"/>
      <c r="DA154" s="377"/>
      <c r="DB154" s="377" t="s">
        <v>998</v>
      </c>
      <c r="DC154" s="97" t="s">
        <v>991</v>
      </c>
      <c r="DD154" s="50"/>
      <c r="DE154" s="130"/>
      <c r="DF154" s="51"/>
      <c r="DG154" s="50"/>
      <c r="DH154" s="130"/>
      <c r="DI154" s="51"/>
      <c r="DJ154" s="50"/>
      <c r="DK154" s="130"/>
      <c r="DL154" s="51"/>
      <c r="DM154" s="50"/>
      <c r="DN154" s="130"/>
      <c r="DO154" s="51"/>
      <c r="DP154" s="50"/>
      <c r="DQ154" s="130"/>
      <c r="DR154" s="51"/>
      <c r="DS154" s="50"/>
      <c r="DT154" s="130"/>
      <c r="DU154" s="51"/>
      <c r="DV154" s="50"/>
      <c r="DW154" s="130"/>
      <c r="DX154" s="51"/>
      <c r="DY154" s="50"/>
      <c r="DZ154" s="130"/>
      <c r="EA154" s="51"/>
    </row>
    <row r="155" spans="3:131" ht="15.75" thickBot="1" x14ac:dyDescent="0.3">
      <c r="C155" s="378" t="s">
        <v>986</v>
      </c>
      <c r="D155" s="378" t="s">
        <v>115</v>
      </c>
      <c r="E155" s="363" t="s">
        <v>989</v>
      </c>
      <c r="F155" s="356"/>
      <c r="G155" s="358"/>
      <c r="H155" s="121"/>
      <c r="I155" s="356"/>
      <c r="J155" s="358"/>
      <c r="K155" s="121"/>
      <c r="L155" s="356"/>
      <c r="M155" s="358"/>
      <c r="N155" s="121"/>
      <c r="O155" s="356"/>
      <c r="P155" s="358"/>
      <c r="Q155" s="121"/>
      <c r="R155" s="356"/>
      <c r="S155" s="358"/>
      <c r="T155" s="121"/>
      <c r="U155" s="356"/>
      <c r="V155" s="358"/>
      <c r="W155" s="121"/>
      <c r="X155" s="356"/>
      <c r="Y155" s="358"/>
      <c r="Z155" s="121"/>
      <c r="AA155" s="356"/>
      <c r="AB155" s="358"/>
      <c r="AC155" s="121"/>
      <c r="AG155" s="378" t="s">
        <v>986</v>
      </c>
      <c r="AH155" s="378" t="s">
        <v>115</v>
      </c>
      <c r="AI155" s="363" t="s">
        <v>989</v>
      </c>
      <c r="AJ155" s="356"/>
      <c r="AK155" s="358"/>
      <c r="AL155" s="121"/>
      <c r="AM155" s="356"/>
      <c r="AN155" s="358"/>
      <c r="AO155" s="121"/>
      <c r="AP155" s="356"/>
      <c r="AQ155" s="358"/>
      <c r="AR155" s="121"/>
      <c r="AS155" s="356"/>
      <c r="AT155" s="358"/>
      <c r="AU155" s="121"/>
      <c r="AV155" s="356"/>
      <c r="AW155" s="358"/>
      <c r="AX155" s="121"/>
      <c r="AY155" s="356"/>
      <c r="AZ155" s="358"/>
      <c r="BA155" s="121"/>
      <c r="BB155" s="356"/>
      <c r="BC155" s="358"/>
      <c r="BD155" s="121"/>
      <c r="BE155" s="356"/>
      <c r="BF155" s="358"/>
      <c r="BG155" s="121"/>
      <c r="BW155" s="378" t="s">
        <v>986</v>
      </c>
      <c r="BX155" s="378" t="s">
        <v>115</v>
      </c>
      <c r="BY155" s="363" t="s">
        <v>989</v>
      </c>
      <c r="BZ155" s="356"/>
      <c r="CA155" s="358"/>
      <c r="CB155" s="121"/>
      <c r="CC155" s="356"/>
      <c r="CD155" s="358"/>
      <c r="CE155" s="121"/>
      <c r="CF155" s="356"/>
      <c r="CG155" s="358"/>
      <c r="CH155" s="121"/>
      <c r="CI155" s="356"/>
      <c r="CJ155" s="358"/>
      <c r="CK155" s="121"/>
      <c r="CL155" s="356"/>
      <c r="CM155" s="358"/>
      <c r="CN155" s="121"/>
      <c r="CO155" s="356"/>
      <c r="CP155" s="358"/>
      <c r="CQ155" s="121"/>
      <c r="CR155" s="356"/>
      <c r="CS155" s="358"/>
      <c r="CT155" s="121"/>
      <c r="CU155" s="356"/>
      <c r="CV155" s="358"/>
      <c r="CW155" s="121"/>
      <c r="DA155" s="378" t="s">
        <v>986</v>
      </c>
      <c r="DB155" s="378" t="s">
        <v>115</v>
      </c>
      <c r="DC155" s="363" t="s">
        <v>989</v>
      </c>
      <c r="DD155" s="356"/>
      <c r="DE155" s="358"/>
      <c r="DF155" s="121"/>
      <c r="DG155" s="356"/>
      <c r="DH155" s="358"/>
      <c r="DI155" s="121"/>
      <c r="DJ155" s="356"/>
      <c r="DK155" s="358"/>
      <c r="DL155" s="121"/>
      <c r="DM155" s="356"/>
      <c r="DN155" s="358"/>
      <c r="DO155" s="121"/>
      <c r="DP155" s="356"/>
      <c r="DQ155" s="358"/>
      <c r="DR155" s="121"/>
      <c r="DS155" s="356"/>
      <c r="DT155" s="358"/>
      <c r="DU155" s="121"/>
      <c r="DV155" s="356"/>
      <c r="DW155" s="358"/>
      <c r="DX155" s="121"/>
      <c r="DY155" s="356"/>
      <c r="DZ155" s="358"/>
      <c r="EA155" s="121"/>
    </row>
    <row r="156" spans="3:131" ht="15.75" thickBot="1" x14ac:dyDescent="0.3">
      <c r="C156" s="379" t="s">
        <v>987</v>
      </c>
      <c r="D156" s="379" t="s">
        <v>115</v>
      </c>
      <c r="E156" s="97" t="s">
        <v>989</v>
      </c>
      <c r="F156" s="367"/>
      <c r="G156" s="131"/>
      <c r="H156" s="54"/>
      <c r="I156" s="367"/>
      <c r="J156" s="131"/>
      <c r="K156" s="54"/>
      <c r="L156" s="367"/>
      <c r="M156" s="131"/>
      <c r="N156" s="54"/>
      <c r="O156" s="367"/>
      <c r="P156" s="131"/>
      <c r="Q156" s="54"/>
      <c r="R156" s="367"/>
      <c r="S156" s="131"/>
      <c r="T156" s="54"/>
      <c r="U156" s="367"/>
      <c r="V156" s="131"/>
      <c r="W156" s="54"/>
      <c r="X156" s="367"/>
      <c r="Y156" s="131"/>
      <c r="Z156" s="54"/>
      <c r="AA156" s="367"/>
      <c r="AB156" s="131"/>
      <c r="AC156" s="54"/>
      <c r="AG156" s="379" t="s">
        <v>987</v>
      </c>
      <c r="AH156" s="379" t="s">
        <v>115</v>
      </c>
      <c r="AI156" s="97" t="s">
        <v>989</v>
      </c>
      <c r="AJ156" s="367"/>
      <c r="AK156" s="131"/>
      <c r="AL156" s="54"/>
      <c r="AM156" s="367"/>
      <c r="AN156" s="131"/>
      <c r="AO156" s="54"/>
      <c r="AP156" s="367"/>
      <c r="AQ156" s="131"/>
      <c r="AR156" s="54"/>
      <c r="AS156" s="367"/>
      <c r="AT156" s="131"/>
      <c r="AU156" s="54"/>
      <c r="AV156" s="367"/>
      <c r="AW156" s="131"/>
      <c r="AX156" s="54"/>
      <c r="AY156" s="367"/>
      <c r="AZ156" s="131"/>
      <c r="BA156" s="54"/>
      <c r="BB156" s="367"/>
      <c r="BC156" s="131"/>
      <c r="BD156" s="54"/>
      <c r="BE156" s="367"/>
      <c r="BF156" s="131"/>
      <c r="BG156" s="54"/>
      <c r="BW156" s="379" t="s">
        <v>987</v>
      </c>
      <c r="BX156" s="379" t="s">
        <v>115</v>
      </c>
      <c r="BY156" s="97" t="s">
        <v>989</v>
      </c>
      <c r="BZ156" s="367"/>
      <c r="CA156" s="131"/>
      <c r="CB156" s="54"/>
      <c r="CC156" s="367"/>
      <c r="CD156" s="131"/>
      <c r="CE156" s="54"/>
      <c r="CF156" s="367"/>
      <c r="CG156" s="131"/>
      <c r="CH156" s="54"/>
      <c r="CI156" s="367"/>
      <c r="CJ156" s="131"/>
      <c r="CK156" s="54"/>
      <c r="CL156" s="367"/>
      <c r="CM156" s="131"/>
      <c r="CN156" s="54"/>
      <c r="CO156" s="367"/>
      <c r="CP156" s="131"/>
      <c r="CQ156" s="54"/>
      <c r="CR156" s="367"/>
      <c r="CS156" s="131"/>
      <c r="CT156" s="54"/>
      <c r="CU156" s="367"/>
      <c r="CV156" s="131"/>
      <c r="CW156" s="54"/>
      <c r="DA156" s="379" t="s">
        <v>987</v>
      </c>
      <c r="DB156" s="379" t="s">
        <v>115</v>
      </c>
      <c r="DC156" s="97" t="s">
        <v>989</v>
      </c>
      <c r="DD156" s="367"/>
      <c r="DE156" s="131"/>
      <c r="DF156" s="54"/>
      <c r="DG156" s="367"/>
      <c r="DH156" s="131"/>
      <c r="DI156" s="54"/>
      <c r="DJ156" s="367"/>
      <c r="DK156" s="131"/>
      <c r="DL156" s="54"/>
      <c r="DM156" s="367"/>
      <c r="DN156" s="131"/>
      <c r="DO156" s="54"/>
      <c r="DP156" s="367"/>
      <c r="DQ156" s="131"/>
      <c r="DR156" s="54"/>
      <c r="DS156" s="367"/>
      <c r="DT156" s="131"/>
      <c r="DU156" s="54"/>
      <c r="DV156" s="367"/>
      <c r="DW156" s="131"/>
      <c r="DX156" s="54"/>
      <c r="DY156" s="367"/>
      <c r="DZ156" s="131"/>
      <c r="EA156" s="54"/>
    </row>
    <row r="157" spans="3:131" ht="15.75" thickBot="1" x14ac:dyDescent="0.3">
      <c r="C157" s="379" t="s">
        <v>988</v>
      </c>
      <c r="D157" s="379" t="s">
        <v>115</v>
      </c>
      <c r="E157" s="97" t="s">
        <v>989</v>
      </c>
      <c r="F157" s="50"/>
      <c r="G157" s="130"/>
      <c r="H157" s="51"/>
      <c r="I157" s="50"/>
      <c r="J157" s="130"/>
      <c r="K157" s="51"/>
      <c r="L157" s="50"/>
      <c r="M157" s="130"/>
      <c r="N157" s="51"/>
      <c r="O157" s="50"/>
      <c r="P157" s="130"/>
      <c r="Q157" s="51"/>
      <c r="R157" s="50"/>
      <c r="S157" s="130"/>
      <c r="T157" s="51"/>
      <c r="U157" s="50"/>
      <c r="V157" s="130"/>
      <c r="W157" s="51"/>
      <c r="X157" s="50"/>
      <c r="Y157" s="130"/>
      <c r="Z157" s="51"/>
      <c r="AA157" s="50"/>
      <c r="AB157" s="130"/>
      <c r="AC157" s="51"/>
      <c r="AG157" s="379" t="s">
        <v>988</v>
      </c>
      <c r="AH157" s="379" t="s">
        <v>115</v>
      </c>
      <c r="AI157" s="97" t="s">
        <v>989</v>
      </c>
      <c r="AJ157" s="50"/>
      <c r="AK157" s="130"/>
      <c r="AL157" s="51"/>
      <c r="AM157" s="50"/>
      <c r="AN157" s="130"/>
      <c r="AO157" s="51"/>
      <c r="AP157" s="50"/>
      <c r="AQ157" s="130"/>
      <c r="AR157" s="51"/>
      <c r="AS157" s="50"/>
      <c r="AT157" s="130"/>
      <c r="AU157" s="51"/>
      <c r="AV157" s="50"/>
      <c r="AW157" s="130"/>
      <c r="AX157" s="51"/>
      <c r="AY157" s="50"/>
      <c r="AZ157" s="130"/>
      <c r="BA157" s="51"/>
      <c r="BB157" s="50"/>
      <c r="BC157" s="130"/>
      <c r="BD157" s="51"/>
      <c r="BE157" s="50"/>
      <c r="BF157" s="130"/>
      <c r="BG157" s="51"/>
      <c r="BW157" s="379" t="s">
        <v>988</v>
      </c>
      <c r="BX157" s="379" t="s">
        <v>115</v>
      </c>
      <c r="BY157" s="97" t="s">
        <v>989</v>
      </c>
      <c r="BZ157" s="50"/>
      <c r="CA157" s="130"/>
      <c r="CB157" s="51"/>
      <c r="CC157" s="50"/>
      <c r="CD157" s="130"/>
      <c r="CE157" s="51"/>
      <c r="CF157" s="50"/>
      <c r="CG157" s="130"/>
      <c r="CH157" s="51"/>
      <c r="CI157" s="50"/>
      <c r="CJ157" s="130"/>
      <c r="CK157" s="51"/>
      <c r="CL157" s="50"/>
      <c r="CM157" s="130"/>
      <c r="CN157" s="51"/>
      <c r="CO157" s="50"/>
      <c r="CP157" s="130"/>
      <c r="CQ157" s="51"/>
      <c r="CR157" s="50"/>
      <c r="CS157" s="130"/>
      <c r="CT157" s="51"/>
      <c r="CU157" s="50"/>
      <c r="CV157" s="130"/>
      <c r="CW157" s="51"/>
      <c r="DA157" s="379" t="s">
        <v>988</v>
      </c>
      <c r="DB157" s="379" t="s">
        <v>115</v>
      </c>
      <c r="DC157" s="97" t="s">
        <v>989</v>
      </c>
      <c r="DD157" s="50"/>
      <c r="DE157" s="130"/>
      <c r="DF157" s="51"/>
      <c r="DG157" s="50"/>
      <c r="DH157" s="130"/>
      <c r="DI157" s="51"/>
      <c r="DJ157" s="50"/>
      <c r="DK157" s="130"/>
      <c r="DL157" s="51"/>
      <c r="DM157" s="50"/>
      <c r="DN157" s="130"/>
      <c r="DO157" s="51"/>
      <c r="DP157" s="50"/>
      <c r="DQ157" s="130"/>
      <c r="DR157" s="51"/>
      <c r="DS157" s="50"/>
      <c r="DT157" s="130"/>
      <c r="DU157" s="51"/>
      <c r="DV157" s="50"/>
      <c r="DW157" s="130"/>
      <c r="DX157" s="51"/>
      <c r="DY157" s="50"/>
      <c r="DZ157" s="130"/>
      <c r="EA157" s="51"/>
    </row>
    <row r="158" spans="3:131" ht="15.75" thickBot="1" x14ac:dyDescent="0.3">
      <c r="C158" s="379" t="s">
        <v>3050</v>
      </c>
      <c r="D158" s="379" t="s">
        <v>115</v>
      </c>
      <c r="E158" s="97" t="s">
        <v>989</v>
      </c>
      <c r="F158" s="50"/>
      <c r="G158" s="130"/>
      <c r="H158" s="51"/>
      <c r="I158" s="50"/>
      <c r="J158" s="130"/>
      <c r="K158" s="51"/>
      <c r="L158" s="50"/>
      <c r="M158" s="130"/>
      <c r="N158" s="51"/>
      <c r="O158" s="50"/>
      <c r="P158" s="130"/>
      <c r="Q158" s="51"/>
      <c r="R158" s="50"/>
      <c r="S158" s="130"/>
      <c r="T158" s="51"/>
      <c r="U158" s="50"/>
      <c r="V158" s="130"/>
      <c r="W158" s="51"/>
      <c r="X158" s="50"/>
      <c r="Y158" s="130"/>
      <c r="Z158" s="51"/>
      <c r="AA158" s="50"/>
      <c r="AB158" s="130"/>
      <c r="AC158" s="51"/>
      <c r="AG158" s="379" t="s">
        <v>3050</v>
      </c>
      <c r="AH158" s="379" t="s">
        <v>115</v>
      </c>
      <c r="AI158" s="97" t="s">
        <v>989</v>
      </c>
      <c r="AJ158" s="50"/>
      <c r="AK158" s="130"/>
      <c r="AL158" s="51"/>
      <c r="AM158" s="50"/>
      <c r="AN158" s="130"/>
      <c r="AO158" s="51"/>
      <c r="AP158" s="50"/>
      <c r="AQ158" s="130"/>
      <c r="AR158" s="51"/>
      <c r="AS158" s="50"/>
      <c r="AT158" s="130"/>
      <c r="AU158" s="51"/>
      <c r="AV158" s="50"/>
      <c r="AW158" s="130"/>
      <c r="AX158" s="51"/>
      <c r="AY158" s="50"/>
      <c r="AZ158" s="130"/>
      <c r="BA158" s="51"/>
      <c r="BB158" s="50"/>
      <c r="BC158" s="130"/>
      <c r="BD158" s="51"/>
      <c r="BE158" s="50"/>
      <c r="BF158" s="130"/>
      <c r="BG158" s="51"/>
      <c r="BW158" s="379" t="s">
        <v>3050</v>
      </c>
      <c r="BX158" s="379" t="s">
        <v>115</v>
      </c>
      <c r="BY158" s="97" t="s">
        <v>989</v>
      </c>
      <c r="BZ158" s="50"/>
      <c r="CA158" s="130"/>
      <c r="CB158" s="51"/>
      <c r="CC158" s="50"/>
      <c r="CD158" s="130"/>
      <c r="CE158" s="51"/>
      <c r="CF158" s="50"/>
      <c r="CG158" s="130"/>
      <c r="CH158" s="51"/>
      <c r="CI158" s="50"/>
      <c r="CJ158" s="130"/>
      <c r="CK158" s="51"/>
      <c r="CL158" s="50"/>
      <c r="CM158" s="130"/>
      <c r="CN158" s="51"/>
      <c r="CO158" s="50"/>
      <c r="CP158" s="130"/>
      <c r="CQ158" s="51"/>
      <c r="CR158" s="50"/>
      <c r="CS158" s="130"/>
      <c r="CT158" s="51"/>
      <c r="CU158" s="50"/>
      <c r="CV158" s="130"/>
      <c r="CW158" s="51"/>
      <c r="DA158" s="379" t="s">
        <v>3050</v>
      </c>
      <c r="DB158" s="379" t="s">
        <v>115</v>
      </c>
      <c r="DC158" s="97" t="s">
        <v>989</v>
      </c>
      <c r="DD158" s="50"/>
      <c r="DE158" s="130"/>
      <c r="DF158" s="51"/>
      <c r="DG158" s="50"/>
      <c r="DH158" s="130"/>
      <c r="DI158" s="51"/>
      <c r="DJ158" s="50"/>
      <c r="DK158" s="130"/>
      <c r="DL158" s="51"/>
      <c r="DM158" s="50"/>
      <c r="DN158" s="130"/>
      <c r="DO158" s="51"/>
      <c r="DP158" s="50"/>
      <c r="DQ158" s="130"/>
      <c r="DR158" s="51"/>
      <c r="DS158" s="50"/>
      <c r="DT158" s="130"/>
      <c r="DU158" s="51"/>
      <c r="DV158" s="50"/>
      <c r="DW158" s="130"/>
      <c r="DX158" s="51"/>
      <c r="DY158" s="50"/>
      <c r="DZ158" s="130"/>
      <c r="EA158" s="51"/>
    </row>
    <row r="160" spans="3:131" ht="15.75" thickBot="1" x14ac:dyDescent="0.3"/>
    <row r="161" spans="2:131" ht="15.75" thickBot="1" x14ac:dyDescent="0.3">
      <c r="B161" s="185"/>
      <c r="C161" s="625" t="s">
        <v>127</v>
      </c>
      <c r="D161" s="185"/>
      <c r="E161" s="185"/>
      <c r="F161" s="370" t="s">
        <v>997</v>
      </c>
      <c r="G161" s="448" t="s">
        <v>3051</v>
      </c>
      <c r="H161" s="148"/>
      <c r="I161" s="370" t="s">
        <v>997</v>
      </c>
      <c r="J161" s="448" t="s">
        <v>3052</v>
      </c>
      <c r="K161" s="148"/>
      <c r="L161" s="370" t="s">
        <v>997</v>
      </c>
      <c r="M161" s="448" t="s">
        <v>3053</v>
      </c>
      <c r="N161" s="148"/>
      <c r="O161" s="370" t="s">
        <v>997</v>
      </c>
      <c r="P161" s="448" t="s">
        <v>3054</v>
      </c>
      <c r="Q161" s="148"/>
      <c r="R161" s="370" t="s">
        <v>997</v>
      </c>
      <c r="S161" s="448" t="s">
        <v>3055</v>
      </c>
      <c r="T161" s="148"/>
      <c r="U161" s="370" t="s">
        <v>997</v>
      </c>
      <c r="V161" s="448" t="s">
        <v>3056</v>
      </c>
      <c r="W161" s="148"/>
      <c r="X161" s="370" t="s">
        <v>997</v>
      </c>
      <c r="Y161" s="448" t="s">
        <v>3057</v>
      </c>
      <c r="Z161" s="148"/>
      <c r="AA161" s="370" t="s">
        <v>997</v>
      </c>
      <c r="AB161" s="624" t="s">
        <v>3058</v>
      </c>
      <c r="AC161" s="148"/>
      <c r="AF161" s="185"/>
      <c r="AG161" s="625" t="s">
        <v>85</v>
      </c>
      <c r="AH161" s="185"/>
      <c r="AI161" s="185"/>
      <c r="AJ161" s="370" t="s">
        <v>997</v>
      </c>
      <c r="AK161" s="448" t="s">
        <v>3051</v>
      </c>
      <c r="AL161" s="148"/>
      <c r="AM161" s="370" t="s">
        <v>997</v>
      </c>
      <c r="AN161" s="448" t="s">
        <v>3052</v>
      </c>
      <c r="AO161" s="148"/>
      <c r="AP161" s="370" t="s">
        <v>997</v>
      </c>
      <c r="AQ161" s="448" t="s">
        <v>3053</v>
      </c>
      <c r="AR161" s="148"/>
      <c r="AS161" s="370" t="s">
        <v>997</v>
      </c>
      <c r="AT161" s="448" t="s">
        <v>3054</v>
      </c>
      <c r="AU161" s="148"/>
      <c r="AV161" s="370" t="s">
        <v>997</v>
      </c>
      <c r="AW161" s="448" t="s">
        <v>3055</v>
      </c>
      <c r="AX161" s="148"/>
      <c r="AY161" s="370" t="s">
        <v>997</v>
      </c>
      <c r="AZ161" s="448" t="s">
        <v>3056</v>
      </c>
      <c r="BA161" s="148"/>
      <c r="BB161" s="370" t="s">
        <v>997</v>
      </c>
      <c r="BC161" s="448" t="s">
        <v>3057</v>
      </c>
      <c r="BD161" s="148"/>
      <c r="BE161" s="370" t="s">
        <v>997</v>
      </c>
      <c r="BF161" s="624" t="s">
        <v>3058</v>
      </c>
      <c r="BG161" s="148"/>
      <c r="BV161" s="185"/>
      <c r="BW161" s="625" t="s">
        <v>127</v>
      </c>
      <c r="BX161" s="185"/>
      <c r="BY161" s="185"/>
      <c r="BZ161" s="370" t="s">
        <v>997</v>
      </c>
      <c r="CA161" s="448" t="s">
        <v>3051</v>
      </c>
      <c r="CB161" s="148"/>
      <c r="CC161" s="370" t="s">
        <v>997</v>
      </c>
      <c r="CD161" s="448" t="s">
        <v>3052</v>
      </c>
      <c r="CE161" s="148"/>
      <c r="CF161" s="370" t="s">
        <v>997</v>
      </c>
      <c r="CG161" s="448" t="s">
        <v>3053</v>
      </c>
      <c r="CH161" s="148"/>
      <c r="CI161" s="370" t="s">
        <v>997</v>
      </c>
      <c r="CJ161" s="448" t="s">
        <v>3054</v>
      </c>
      <c r="CK161" s="148"/>
      <c r="CL161" s="370" t="s">
        <v>997</v>
      </c>
      <c r="CM161" s="448" t="s">
        <v>3055</v>
      </c>
      <c r="CN161" s="148"/>
      <c r="CO161" s="370" t="s">
        <v>997</v>
      </c>
      <c r="CP161" s="448" t="s">
        <v>3056</v>
      </c>
      <c r="CQ161" s="148"/>
      <c r="CR161" s="370" t="s">
        <v>997</v>
      </c>
      <c r="CS161" s="448" t="s">
        <v>3057</v>
      </c>
      <c r="CT161" s="148"/>
      <c r="CU161" s="370" t="s">
        <v>997</v>
      </c>
      <c r="CV161" s="624" t="s">
        <v>3058</v>
      </c>
      <c r="CW161" s="148"/>
      <c r="CZ161" s="185"/>
      <c r="DA161" s="625" t="s">
        <v>85</v>
      </c>
      <c r="DB161" s="185"/>
      <c r="DC161" s="185"/>
      <c r="DD161" s="370" t="s">
        <v>997</v>
      </c>
      <c r="DE161" s="448" t="s">
        <v>3051</v>
      </c>
      <c r="DF161" s="148"/>
      <c r="DG161" s="370" t="s">
        <v>997</v>
      </c>
      <c r="DH161" s="448" t="s">
        <v>3052</v>
      </c>
      <c r="DI161" s="148"/>
      <c r="DJ161" s="370" t="s">
        <v>997</v>
      </c>
      <c r="DK161" s="448" t="s">
        <v>3053</v>
      </c>
      <c r="DL161" s="148"/>
      <c r="DM161" s="370" t="s">
        <v>997</v>
      </c>
      <c r="DN161" s="448" t="s">
        <v>3054</v>
      </c>
      <c r="DO161" s="148"/>
      <c r="DP161" s="370" t="s">
        <v>997</v>
      </c>
      <c r="DQ161" s="448" t="s">
        <v>3055</v>
      </c>
      <c r="DR161" s="148"/>
      <c r="DS161" s="370" t="s">
        <v>997</v>
      </c>
      <c r="DT161" s="448" t="s">
        <v>3056</v>
      </c>
      <c r="DU161" s="148"/>
      <c r="DV161" s="370" t="s">
        <v>997</v>
      </c>
      <c r="DW161" s="448" t="s">
        <v>3057</v>
      </c>
      <c r="DX161" s="148"/>
      <c r="DY161" s="370" t="s">
        <v>997</v>
      </c>
      <c r="DZ161" s="624" t="s">
        <v>3058</v>
      </c>
      <c r="EA161" s="148"/>
    </row>
    <row r="162" spans="2:131" ht="15.75" thickBot="1" x14ac:dyDescent="0.3">
      <c r="B162" s="187" t="s">
        <v>992</v>
      </c>
      <c r="C162" s="364" t="s">
        <v>993</v>
      </c>
      <c r="D162" s="369" t="s">
        <v>999</v>
      </c>
      <c r="E162" s="369" t="s">
        <v>93</v>
      </c>
      <c r="F162" s="371" t="s">
        <v>70</v>
      </c>
      <c r="G162" s="154" t="s">
        <v>995</v>
      </c>
      <c r="H162" s="155" t="s">
        <v>251</v>
      </c>
      <c r="I162" s="371" t="s">
        <v>70</v>
      </c>
      <c r="J162" s="154" t="s">
        <v>995</v>
      </c>
      <c r="K162" s="155" t="s">
        <v>251</v>
      </c>
      <c r="L162" s="371" t="s">
        <v>70</v>
      </c>
      <c r="M162" s="154" t="s">
        <v>995</v>
      </c>
      <c r="N162" s="155" t="s">
        <v>251</v>
      </c>
      <c r="O162" s="371" t="s">
        <v>70</v>
      </c>
      <c r="P162" s="154" t="s">
        <v>995</v>
      </c>
      <c r="Q162" s="155" t="s">
        <v>251</v>
      </c>
      <c r="R162" s="371" t="s">
        <v>70</v>
      </c>
      <c r="S162" s="154" t="s">
        <v>995</v>
      </c>
      <c r="T162" s="155" t="s">
        <v>251</v>
      </c>
      <c r="U162" s="371" t="s">
        <v>70</v>
      </c>
      <c r="V162" s="154" t="s">
        <v>995</v>
      </c>
      <c r="W162" s="155" t="s">
        <v>251</v>
      </c>
      <c r="X162" s="371" t="s">
        <v>70</v>
      </c>
      <c r="Y162" s="154" t="s">
        <v>995</v>
      </c>
      <c r="Z162" s="155" t="s">
        <v>251</v>
      </c>
      <c r="AA162" s="371" t="s">
        <v>70</v>
      </c>
      <c r="AB162" s="154" t="s">
        <v>995</v>
      </c>
      <c r="AC162" s="155" t="s">
        <v>251</v>
      </c>
      <c r="AF162" s="187" t="s">
        <v>992</v>
      </c>
      <c r="AG162" s="364" t="s">
        <v>993</v>
      </c>
      <c r="AH162" s="369" t="s">
        <v>999</v>
      </c>
      <c r="AI162" s="369" t="s">
        <v>93</v>
      </c>
      <c r="AJ162" s="371" t="s">
        <v>70</v>
      </c>
      <c r="AK162" s="154" t="s">
        <v>995</v>
      </c>
      <c r="AL162" s="155" t="s">
        <v>251</v>
      </c>
      <c r="AM162" s="371" t="s">
        <v>70</v>
      </c>
      <c r="AN162" s="154" t="s">
        <v>995</v>
      </c>
      <c r="AO162" s="155" t="s">
        <v>251</v>
      </c>
      <c r="AP162" s="371" t="s">
        <v>70</v>
      </c>
      <c r="AQ162" s="154" t="s">
        <v>995</v>
      </c>
      <c r="AR162" s="155" t="s">
        <v>251</v>
      </c>
      <c r="AS162" s="371" t="s">
        <v>70</v>
      </c>
      <c r="AT162" s="154" t="s">
        <v>995</v>
      </c>
      <c r="AU162" s="155" t="s">
        <v>251</v>
      </c>
      <c r="AV162" s="371" t="s">
        <v>70</v>
      </c>
      <c r="AW162" s="154" t="s">
        <v>995</v>
      </c>
      <c r="AX162" s="155" t="s">
        <v>251</v>
      </c>
      <c r="AY162" s="371" t="s">
        <v>70</v>
      </c>
      <c r="AZ162" s="154" t="s">
        <v>995</v>
      </c>
      <c r="BA162" s="155" t="s">
        <v>251</v>
      </c>
      <c r="BB162" s="371" t="s">
        <v>70</v>
      </c>
      <c r="BC162" s="154" t="s">
        <v>995</v>
      </c>
      <c r="BD162" s="155" t="s">
        <v>251</v>
      </c>
      <c r="BE162" s="371" t="s">
        <v>70</v>
      </c>
      <c r="BF162" s="154" t="s">
        <v>995</v>
      </c>
      <c r="BG162" s="155" t="s">
        <v>251</v>
      </c>
      <c r="BV162" s="187" t="s">
        <v>992</v>
      </c>
      <c r="BW162" s="364" t="s">
        <v>993</v>
      </c>
      <c r="BX162" s="369" t="s">
        <v>999</v>
      </c>
      <c r="BY162" s="369" t="s">
        <v>93</v>
      </c>
      <c r="BZ162" s="371" t="s">
        <v>70</v>
      </c>
      <c r="CA162" s="154" t="s">
        <v>995</v>
      </c>
      <c r="CB162" s="155" t="s">
        <v>251</v>
      </c>
      <c r="CC162" s="371" t="s">
        <v>70</v>
      </c>
      <c r="CD162" s="154" t="s">
        <v>995</v>
      </c>
      <c r="CE162" s="155" t="s">
        <v>251</v>
      </c>
      <c r="CF162" s="371" t="s">
        <v>70</v>
      </c>
      <c r="CG162" s="154" t="s">
        <v>995</v>
      </c>
      <c r="CH162" s="155" t="s">
        <v>251</v>
      </c>
      <c r="CI162" s="371" t="s">
        <v>70</v>
      </c>
      <c r="CJ162" s="154" t="s">
        <v>995</v>
      </c>
      <c r="CK162" s="155" t="s">
        <v>251</v>
      </c>
      <c r="CL162" s="371" t="s">
        <v>70</v>
      </c>
      <c r="CM162" s="154" t="s">
        <v>995</v>
      </c>
      <c r="CN162" s="155" t="s">
        <v>251</v>
      </c>
      <c r="CO162" s="371" t="s">
        <v>70</v>
      </c>
      <c r="CP162" s="154" t="s">
        <v>995</v>
      </c>
      <c r="CQ162" s="155" t="s">
        <v>251</v>
      </c>
      <c r="CR162" s="371" t="s">
        <v>70</v>
      </c>
      <c r="CS162" s="154" t="s">
        <v>995</v>
      </c>
      <c r="CT162" s="155" t="s">
        <v>251</v>
      </c>
      <c r="CU162" s="371" t="s">
        <v>70</v>
      </c>
      <c r="CV162" s="154" t="s">
        <v>995</v>
      </c>
      <c r="CW162" s="155" t="s">
        <v>251</v>
      </c>
      <c r="CZ162" s="187" t="s">
        <v>992</v>
      </c>
      <c r="DA162" s="364" t="s">
        <v>993</v>
      </c>
      <c r="DB162" s="369" t="s">
        <v>999</v>
      </c>
      <c r="DC162" s="369" t="s">
        <v>93</v>
      </c>
      <c r="DD162" s="371" t="s">
        <v>70</v>
      </c>
      <c r="DE162" s="154" t="s">
        <v>995</v>
      </c>
      <c r="DF162" s="155" t="s">
        <v>251</v>
      </c>
      <c r="DG162" s="371" t="s">
        <v>70</v>
      </c>
      <c r="DH162" s="154" t="s">
        <v>995</v>
      </c>
      <c r="DI162" s="155" t="s">
        <v>251</v>
      </c>
      <c r="DJ162" s="371" t="s">
        <v>70</v>
      </c>
      <c r="DK162" s="154" t="s">
        <v>995</v>
      </c>
      <c r="DL162" s="155" t="s">
        <v>251</v>
      </c>
      <c r="DM162" s="371" t="s">
        <v>70</v>
      </c>
      <c r="DN162" s="154" t="s">
        <v>995</v>
      </c>
      <c r="DO162" s="155" t="s">
        <v>251</v>
      </c>
      <c r="DP162" s="371" t="s">
        <v>70</v>
      </c>
      <c r="DQ162" s="154" t="s">
        <v>995</v>
      </c>
      <c r="DR162" s="155" t="s">
        <v>251</v>
      </c>
      <c r="DS162" s="371" t="s">
        <v>70</v>
      </c>
      <c r="DT162" s="154" t="s">
        <v>995</v>
      </c>
      <c r="DU162" s="155" t="s">
        <v>251</v>
      </c>
      <c r="DV162" s="371" t="s">
        <v>70</v>
      </c>
      <c r="DW162" s="154" t="s">
        <v>995</v>
      </c>
      <c r="DX162" s="155" t="s">
        <v>251</v>
      </c>
      <c r="DY162" s="371" t="s">
        <v>70</v>
      </c>
      <c r="DZ162" s="154" t="s">
        <v>995</v>
      </c>
      <c r="EA162" s="155" t="s">
        <v>251</v>
      </c>
    </row>
    <row r="163" spans="2:131" x14ac:dyDescent="0.25">
      <c r="B163" s="187" t="s">
        <v>1018</v>
      </c>
      <c r="C163" s="372" t="s">
        <v>986</v>
      </c>
      <c r="D163" s="372" t="s">
        <v>115</v>
      </c>
      <c r="E163" s="125" t="s">
        <v>115</v>
      </c>
      <c r="F163" s="366" t="s">
        <v>246</v>
      </c>
      <c r="G163" s="368" t="s">
        <v>434</v>
      </c>
      <c r="H163" s="232">
        <v>-1</v>
      </c>
      <c r="I163" s="366"/>
      <c r="J163" s="368"/>
      <c r="K163" s="232"/>
      <c r="L163" s="366"/>
      <c r="M163" s="368"/>
      <c r="N163" s="232"/>
      <c r="O163" s="366"/>
      <c r="P163" s="368"/>
      <c r="Q163" s="232"/>
      <c r="R163" s="366"/>
      <c r="S163" s="368"/>
      <c r="T163" s="232"/>
      <c r="U163" s="366"/>
      <c r="V163" s="368"/>
      <c r="W163" s="232"/>
      <c r="X163" s="366"/>
      <c r="Y163" s="368"/>
      <c r="Z163" s="232"/>
      <c r="AA163" s="366"/>
      <c r="AB163" s="368"/>
      <c r="AC163" s="232"/>
      <c r="AF163" s="187" t="s">
        <v>1019</v>
      </c>
      <c r="AG163" s="372" t="s">
        <v>986</v>
      </c>
      <c r="AH163" s="372" t="s">
        <v>115</v>
      </c>
      <c r="AI163" s="125" t="s">
        <v>115</v>
      </c>
      <c r="AJ163" s="366" t="s">
        <v>246</v>
      </c>
      <c r="AK163" s="368" t="s">
        <v>391</v>
      </c>
      <c r="AL163" s="232">
        <v>-1</v>
      </c>
      <c r="AM163" s="366"/>
      <c r="AN163" s="368"/>
      <c r="AO163" s="232"/>
      <c r="AP163" s="366"/>
      <c r="AQ163" s="368"/>
      <c r="AR163" s="232"/>
      <c r="AS163" s="366"/>
      <c r="AT163" s="368"/>
      <c r="AU163" s="232"/>
      <c r="AV163" s="366"/>
      <c r="AW163" s="368"/>
      <c r="AX163" s="232"/>
      <c r="AY163" s="366"/>
      <c r="AZ163" s="368"/>
      <c r="BA163" s="232"/>
      <c r="BB163" s="366"/>
      <c r="BC163" s="368"/>
      <c r="BD163" s="232"/>
      <c r="BE163" s="366"/>
      <c r="BF163" s="368"/>
      <c r="BG163" s="232"/>
      <c r="BV163" s="187" t="s">
        <v>1018</v>
      </c>
      <c r="BW163" s="372" t="s">
        <v>986</v>
      </c>
      <c r="BX163" s="372" t="s">
        <v>115</v>
      </c>
      <c r="BY163" s="125" t="s">
        <v>115</v>
      </c>
      <c r="BZ163" s="366" t="s">
        <v>246</v>
      </c>
      <c r="CA163" s="368" t="s">
        <v>434</v>
      </c>
      <c r="CB163" s="232">
        <v>-1</v>
      </c>
      <c r="CC163" s="366"/>
      <c r="CD163" s="368"/>
      <c r="CE163" s="232"/>
      <c r="CF163" s="366"/>
      <c r="CG163" s="368"/>
      <c r="CH163" s="232"/>
      <c r="CI163" s="366"/>
      <c r="CJ163" s="368"/>
      <c r="CK163" s="232"/>
      <c r="CL163" s="366"/>
      <c r="CM163" s="368"/>
      <c r="CN163" s="232"/>
      <c r="CO163" s="366"/>
      <c r="CP163" s="368"/>
      <c r="CQ163" s="232"/>
      <c r="CR163" s="366"/>
      <c r="CS163" s="368"/>
      <c r="CT163" s="232"/>
      <c r="CU163" s="366"/>
      <c r="CV163" s="368"/>
      <c r="CW163" s="232"/>
      <c r="CZ163" s="187" t="s">
        <v>1019</v>
      </c>
      <c r="DA163" s="372" t="s">
        <v>986</v>
      </c>
      <c r="DB163" s="372" t="s">
        <v>115</v>
      </c>
      <c r="DC163" s="125" t="s">
        <v>115</v>
      </c>
      <c r="DD163" s="366" t="s">
        <v>246</v>
      </c>
      <c r="DE163" s="368" t="s">
        <v>391</v>
      </c>
      <c r="DF163" s="232">
        <v>-1</v>
      </c>
      <c r="DG163" s="366"/>
      <c r="DH163" s="368"/>
      <c r="DI163" s="232"/>
      <c r="DJ163" s="366"/>
      <c r="DK163" s="368"/>
      <c r="DL163" s="232"/>
      <c r="DM163" s="366"/>
      <c r="DN163" s="368"/>
      <c r="DO163" s="232"/>
      <c r="DP163" s="366"/>
      <c r="DQ163" s="368"/>
      <c r="DR163" s="232"/>
      <c r="DS163" s="366"/>
      <c r="DT163" s="368"/>
      <c r="DU163" s="232"/>
      <c r="DV163" s="366"/>
      <c r="DW163" s="368"/>
      <c r="DX163" s="232"/>
      <c r="DY163" s="366"/>
      <c r="DZ163" s="368"/>
      <c r="EA163" s="232"/>
    </row>
    <row r="164" spans="2:131" x14ac:dyDescent="0.25">
      <c r="C164" s="373"/>
      <c r="D164" s="373" t="s">
        <v>115</v>
      </c>
      <c r="E164" s="96" t="s">
        <v>990</v>
      </c>
      <c r="F164" s="65"/>
      <c r="G164" s="53"/>
      <c r="H164" s="68"/>
      <c r="I164" s="65"/>
      <c r="J164" s="53"/>
      <c r="K164" s="68"/>
      <c r="L164" s="65"/>
      <c r="M164" s="53"/>
      <c r="N164" s="68"/>
      <c r="O164" s="65"/>
      <c r="P164" s="53"/>
      <c r="Q164" s="68"/>
      <c r="R164" s="65"/>
      <c r="S164" s="53"/>
      <c r="T164" s="68"/>
      <c r="U164" s="65"/>
      <c r="V164" s="53"/>
      <c r="W164" s="68"/>
      <c r="X164" s="65"/>
      <c r="Y164" s="53"/>
      <c r="Z164" s="68"/>
      <c r="AA164" s="65"/>
      <c r="AB164" s="53"/>
      <c r="AC164" s="68"/>
      <c r="AG164" s="373"/>
      <c r="AH164" s="373" t="s">
        <v>115</v>
      </c>
      <c r="AI164" s="96" t="s">
        <v>990</v>
      </c>
      <c r="AJ164" s="65"/>
      <c r="AK164" s="53"/>
      <c r="AL164" s="68"/>
      <c r="AM164" s="65"/>
      <c r="AN164" s="53"/>
      <c r="AO164" s="68"/>
      <c r="AP164" s="65"/>
      <c r="AQ164" s="53"/>
      <c r="AR164" s="68"/>
      <c r="AS164" s="65"/>
      <c r="AT164" s="53"/>
      <c r="AU164" s="68"/>
      <c r="AV164" s="65"/>
      <c r="AW164" s="53"/>
      <c r="AX164" s="68"/>
      <c r="AY164" s="65"/>
      <c r="AZ164" s="53"/>
      <c r="BA164" s="68"/>
      <c r="BB164" s="65"/>
      <c r="BC164" s="53"/>
      <c r="BD164" s="68"/>
      <c r="BE164" s="65"/>
      <c r="BF164" s="53"/>
      <c r="BG164" s="68"/>
      <c r="BW164" s="373"/>
      <c r="BX164" s="373" t="s">
        <v>115</v>
      </c>
      <c r="BY164" s="96" t="s">
        <v>990</v>
      </c>
      <c r="BZ164" s="65"/>
      <c r="CA164" s="53"/>
      <c r="CB164" s="68"/>
      <c r="CC164" s="65"/>
      <c r="CD164" s="53"/>
      <c r="CE164" s="68"/>
      <c r="CF164" s="65"/>
      <c r="CG164" s="53"/>
      <c r="CH164" s="68"/>
      <c r="CI164" s="65"/>
      <c r="CJ164" s="53"/>
      <c r="CK164" s="68"/>
      <c r="CL164" s="65"/>
      <c r="CM164" s="53"/>
      <c r="CN164" s="68"/>
      <c r="CO164" s="65"/>
      <c r="CP164" s="53"/>
      <c r="CQ164" s="68"/>
      <c r="CR164" s="65"/>
      <c r="CS164" s="53"/>
      <c r="CT164" s="68"/>
      <c r="CU164" s="65"/>
      <c r="CV164" s="53"/>
      <c r="CW164" s="68"/>
      <c r="DA164" s="373"/>
      <c r="DB164" s="373" t="s">
        <v>115</v>
      </c>
      <c r="DC164" s="96" t="s">
        <v>990</v>
      </c>
      <c r="DD164" s="65"/>
      <c r="DE164" s="53"/>
      <c r="DF164" s="68"/>
      <c r="DG164" s="65"/>
      <c r="DH164" s="53"/>
      <c r="DI164" s="68"/>
      <c r="DJ164" s="65"/>
      <c r="DK164" s="53"/>
      <c r="DL164" s="68"/>
      <c r="DM164" s="65"/>
      <c r="DN164" s="53"/>
      <c r="DO164" s="68"/>
      <c r="DP164" s="65"/>
      <c r="DQ164" s="53"/>
      <c r="DR164" s="68"/>
      <c r="DS164" s="65"/>
      <c r="DT164" s="53"/>
      <c r="DU164" s="68"/>
      <c r="DV164" s="65"/>
      <c r="DW164" s="53"/>
      <c r="DX164" s="68"/>
      <c r="DY164" s="65"/>
      <c r="DZ164" s="53"/>
      <c r="EA164" s="68"/>
    </row>
    <row r="165" spans="2:131" ht="15.75" thickBot="1" x14ac:dyDescent="0.3">
      <c r="C165" s="374"/>
      <c r="D165" s="374" t="s">
        <v>115</v>
      </c>
      <c r="E165" s="97" t="s">
        <v>991</v>
      </c>
      <c r="F165" s="367"/>
      <c r="G165" s="131"/>
      <c r="H165" s="54"/>
      <c r="I165" s="367"/>
      <c r="J165" s="131"/>
      <c r="K165" s="54"/>
      <c r="L165" s="367"/>
      <c r="M165" s="131"/>
      <c r="N165" s="54"/>
      <c r="O165" s="367"/>
      <c r="P165" s="131"/>
      <c r="Q165" s="54"/>
      <c r="R165" s="367"/>
      <c r="S165" s="131"/>
      <c r="T165" s="54"/>
      <c r="U165" s="367"/>
      <c r="V165" s="131"/>
      <c r="W165" s="54"/>
      <c r="X165" s="367"/>
      <c r="Y165" s="131"/>
      <c r="Z165" s="54"/>
      <c r="AA165" s="367"/>
      <c r="AB165" s="131"/>
      <c r="AC165" s="54"/>
      <c r="AG165" s="374"/>
      <c r="AH165" s="374" t="s">
        <v>115</v>
      </c>
      <c r="AI165" s="97" t="s">
        <v>991</v>
      </c>
      <c r="AJ165" s="367"/>
      <c r="AK165" s="131"/>
      <c r="AL165" s="54"/>
      <c r="AM165" s="367"/>
      <c r="AN165" s="131"/>
      <c r="AO165" s="54"/>
      <c r="AP165" s="367"/>
      <c r="AQ165" s="131"/>
      <c r="AR165" s="54"/>
      <c r="AS165" s="367"/>
      <c r="AT165" s="131"/>
      <c r="AU165" s="54"/>
      <c r="AV165" s="367"/>
      <c r="AW165" s="131"/>
      <c r="AX165" s="54"/>
      <c r="AY165" s="367"/>
      <c r="AZ165" s="131"/>
      <c r="BA165" s="54"/>
      <c r="BB165" s="367"/>
      <c r="BC165" s="131"/>
      <c r="BD165" s="54"/>
      <c r="BE165" s="367"/>
      <c r="BF165" s="131"/>
      <c r="BG165" s="54"/>
      <c r="BW165" s="374"/>
      <c r="BX165" s="374" t="s">
        <v>115</v>
      </c>
      <c r="BY165" s="97" t="s">
        <v>991</v>
      </c>
      <c r="BZ165" s="367"/>
      <c r="CA165" s="131"/>
      <c r="CB165" s="54"/>
      <c r="CC165" s="367"/>
      <c r="CD165" s="131"/>
      <c r="CE165" s="54"/>
      <c r="CF165" s="367"/>
      <c r="CG165" s="131"/>
      <c r="CH165" s="54"/>
      <c r="CI165" s="367"/>
      <c r="CJ165" s="131"/>
      <c r="CK165" s="54"/>
      <c r="CL165" s="367"/>
      <c r="CM165" s="131"/>
      <c r="CN165" s="54"/>
      <c r="CO165" s="367"/>
      <c r="CP165" s="131"/>
      <c r="CQ165" s="54"/>
      <c r="CR165" s="367"/>
      <c r="CS165" s="131"/>
      <c r="CT165" s="54"/>
      <c r="CU165" s="367"/>
      <c r="CV165" s="131"/>
      <c r="CW165" s="54"/>
      <c r="DA165" s="374"/>
      <c r="DB165" s="374" t="s">
        <v>115</v>
      </c>
      <c r="DC165" s="97" t="s">
        <v>991</v>
      </c>
      <c r="DD165" s="367"/>
      <c r="DE165" s="131"/>
      <c r="DF165" s="54"/>
      <c r="DG165" s="367"/>
      <c r="DH165" s="131"/>
      <c r="DI165" s="54"/>
      <c r="DJ165" s="367"/>
      <c r="DK165" s="131"/>
      <c r="DL165" s="54"/>
      <c r="DM165" s="367"/>
      <c r="DN165" s="131"/>
      <c r="DO165" s="54"/>
      <c r="DP165" s="367"/>
      <c r="DQ165" s="131"/>
      <c r="DR165" s="54"/>
      <c r="DS165" s="367"/>
      <c r="DT165" s="131"/>
      <c r="DU165" s="54"/>
      <c r="DV165" s="367"/>
      <c r="DW165" s="131"/>
      <c r="DX165" s="54"/>
      <c r="DY165" s="367"/>
      <c r="DZ165" s="131"/>
      <c r="EA165" s="54"/>
    </row>
    <row r="166" spans="2:131" x14ac:dyDescent="0.25">
      <c r="C166" s="372" t="s">
        <v>987</v>
      </c>
      <c r="D166" s="372" t="s">
        <v>115</v>
      </c>
      <c r="E166" s="125" t="s">
        <v>115</v>
      </c>
      <c r="F166" s="366" t="s">
        <v>246</v>
      </c>
      <c r="G166" s="368" t="s">
        <v>434</v>
      </c>
      <c r="H166" s="232">
        <v>1</v>
      </c>
      <c r="I166" s="366"/>
      <c r="J166" s="368"/>
      <c r="K166" s="232"/>
      <c r="L166" s="366"/>
      <c r="M166" s="368"/>
      <c r="N166" s="232"/>
      <c r="O166" s="366"/>
      <c r="P166" s="368"/>
      <c r="Q166" s="232"/>
      <c r="R166" s="366"/>
      <c r="S166" s="368"/>
      <c r="T166" s="232"/>
      <c r="U166" s="366"/>
      <c r="V166" s="368"/>
      <c r="W166" s="232"/>
      <c r="X166" s="366"/>
      <c r="Y166" s="368"/>
      <c r="Z166" s="232"/>
      <c r="AA166" s="366"/>
      <c r="AB166" s="368"/>
      <c r="AC166" s="232"/>
      <c r="AG166" s="372" t="s">
        <v>987</v>
      </c>
      <c r="AH166" s="372" t="s">
        <v>115</v>
      </c>
      <c r="AI166" s="125" t="s">
        <v>115</v>
      </c>
      <c r="AJ166" s="366" t="s">
        <v>246</v>
      </c>
      <c r="AK166" s="368" t="s">
        <v>391</v>
      </c>
      <c r="AL166" s="232">
        <v>1</v>
      </c>
      <c r="AM166" s="366"/>
      <c r="AN166" s="368"/>
      <c r="AO166" s="232"/>
      <c r="AP166" s="366"/>
      <c r="AQ166" s="368"/>
      <c r="AR166" s="232"/>
      <c r="AS166" s="366"/>
      <c r="AT166" s="368"/>
      <c r="AU166" s="232"/>
      <c r="AV166" s="366"/>
      <c r="AW166" s="368"/>
      <c r="AX166" s="232"/>
      <c r="AY166" s="366"/>
      <c r="AZ166" s="368"/>
      <c r="BA166" s="232"/>
      <c r="BB166" s="366"/>
      <c r="BC166" s="368"/>
      <c r="BD166" s="232"/>
      <c r="BE166" s="366"/>
      <c r="BF166" s="368"/>
      <c r="BG166" s="232"/>
      <c r="BW166" s="372" t="s">
        <v>987</v>
      </c>
      <c r="BX166" s="372" t="s">
        <v>115</v>
      </c>
      <c r="BY166" s="125" t="s">
        <v>115</v>
      </c>
      <c r="BZ166" s="366" t="s">
        <v>246</v>
      </c>
      <c r="CA166" s="368" t="s">
        <v>434</v>
      </c>
      <c r="CB166" s="232">
        <v>1</v>
      </c>
      <c r="CC166" s="366"/>
      <c r="CD166" s="368"/>
      <c r="CE166" s="232"/>
      <c r="CF166" s="366"/>
      <c r="CG166" s="368"/>
      <c r="CH166" s="232"/>
      <c r="CI166" s="366"/>
      <c r="CJ166" s="368"/>
      <c r="CK166" s="232"/>
      <c r="CL166" s="366"/>
      <c r="CM166" s="368"/>
      <c r="CN166" s="232"/>
      <c r="CO166" s="366"/>
      <c r="CP166" s="368"/>
      <c r="CQ166" s="232"/>
      <c r="CR166" s="366"/>
      <c r="CS166" s="368"/>
      <c r="CT166" s="232"/>
      <c r="CU166" s="366"/>
      <c r="CV166" s="368"/>
      <c r="CW166" s="232"/>
      <c r="DA166" s="372" t="s">
        <v>987</v>
      </c>
      <c r="DB166" s="372" t="s">
        <v>115</v>
      </c>
      <c r="DC166" s="125" t="s">
        <v>115</v>
      </c>
      <c r="DD166" s="366" t="s">
        <v>246</v>
      </c>
      <c r="DE166" s="368" t="s">
        <v>391</v>
      </c>
      <c r="DF166" s="232">
        <v>1</v>
      </c>
      <c r="DG166" s="366"/>
      <c r="DH166" s="368"/>
      <c r="DI166" s="232"/>
      <c r="DJ166" s="366"/>
      <c r="DK166" s="368"/>
      <c r="DL166" s="232"/>
      <c r="DM166" s="366"/>
      <c r="DN166" s="368"/>
      <c r="DO166" s="232"/>
      <c r="DP166" s="366"/>
      <c r="DQ166" s="368"/>
      <c r="DR166" s="232"/>
      <c r="DS166" s="366"/>
      <c r="DT166" s="368"/>
      <c r="DU166" s="232"/>
      <c r="DV166" s="366"/>
      <c r="DW166" s="368"/>
      <c r="DX166" s="232"/>
      <c r="DY166" s="366"/>
      <c r="DZ166" s="368"/>
      <c r="EA166" s="232"/>
    </row>
    <row r="167" spans="2:131" x14ac:dyDescent="0.25">
      <c r="C167" s="373"/>
      <c r="D167" s="373" t="s">
        <v>115</v>
      </c>
      <c r="E167" s="96" t="s">
        <v>990</v>
      </c>
      <c r="F167" s="65"/>
      <c r="G167" s="53"/>
      <c r="H167" s="68"/>
      <c r="I167" s="65"/>
      <c r="J167" s="53"/>
      <c r="K167" s="68"/>
      <c r="L167" s="65"/>
      <c r="M167" s="53"/>
      <c r="N167" s="68"/>
      <c r="O167" s="65"/>
      <c r="P167" s="53"/>
      <c r="Q167" s="68"/>
      <c r="R167" s="65"/>
      <c r="S167" s="53"/>
      <c r="T167" s="68"/>
      <c r="U167" s="65"/>
      <c r="V167" s="53"/>
      <c r="W167" s="68"/>
      <c r="X167" s="65"/>
      <c r="Y167" s="53"/>
      <c r="Z167" s="68"/>
      <c r="AA167" s="65"/>
      <c r="AB167" s="53"/>
      <c r="AC167" s="68"/>
      <c r="AG167" s="373"/>
      <c r="AH167" s="373" t="s">
        <v>115</v>
      </c>
      <c r="AI167" s="96" t="s">
        <v>990</v>
      </c>
      <c r="AJ167" s="65"/>
      <c r="AK167" s="53"/>
      <c r="AL167" s="68"/>
      <c r="AM167" s="65"/>
      <c r="AN167" s="53"/>
      <c r="AO167" s="68"/>
      <c r="AP167" s="65"/>
      <c r="AQ167" s="53"/>
      <c r="AR167" s="68"/>
      <c r="AS167" s="65"/>
      <c r="AT167" s="53"/>
      <c r="AU167" s="68"/>
      <c r="AV167" s="65"/>
      <c r="AW167" s="53"/>
      <c r="AX167" s="68"/>
      <c r="AY167" s="65"/>
      <c r="AZ167" s="53"/>
      <c r="BA167" s="68"/>
      <c r="BB167" s="65"/>
      <c r="BC167" s="53"/>
      <c r="BD167" s="68"/>
      <c r="BE167" s="65"/>
      <c r="BF167" s="53"/>
      <c r="BG167" s="68"/>
      <c r="BW167" s="373"/>
      <c r="BX167" s="373" t="s">
        <v>115</v>
      </c>
      <c r="BY167" s="96" t="s">
        <v>990</v>
      </c>
      <c r="BZ167" s="65"/>
      <c r="CA167" s="53"/>
      <c r="CB167" s="68"/>
      <c r="CC167" s="65"/>
      <c r="CD167" s="53"/>
      <c r="CE167" s="68"/>
      <c r="CF167" s="65"/>
      <c r="CG167" s="53"/>
      <c r="CH167" s="68"/>
      <c r="CI167" s="65"/>
      <c r="CJ167" s="53"/>
      <c r="CK167" s="68"/>
      <c r="CL167" s="65"/>
      <c r="CM167" s="53"/>
      <c r="CN167" s="68"/>
      <c r="CO167" s="65"/>
      <c r="CP167" s="53"/>
      <c r="CQ167" s="68"/>
      <c r="CR167" s="65"/>
      <c r="CS167" s="53"/>
      <c r="CT167" s="68"/>
      <c r="CU167" s="65"/>
      <c r="CV167" s="53"/>
      <c r="CW167" s="68"/>
      <c r="DA167" s="373"/>
      <c r="DB167" s="373" t="s">
        <v>115</v>
      </c>
      <c r="DC167" s="96" t="s">
        <v>990</v>
      </c>
      <c r="DD167" s="65"/>
      <c r="DE167" s="53"/>
      <c r="DF167" s="68"/>
      <c r="DG167" s="65"/>
      <c r="DH167" s="53"/>
      <c r="DI167" s="68"/>
      <c r="DJ167" s="65"/>
      <c r="DK167" s="53"/>
      <c r="DL167" s="68"/>
      <c r="DM167" s="65"/>
      <c r="DN167" s="53"/>
      <c r="DO167" s="68"/>
      <c r="DP167" s="65"/>
      <c r="DQ167" s="53"/>
      <c r="DR167" s="68"/>
      <c r="DS167" s="65"/>
      <c r="DT167" s="53"/>
      <c r="DU167" s="68"/>
      <c r="DV167" s="65"/>
      <c r="DW167" s="53"/>
      <c r="DX167" s="68"/>
      <c r="DY167" s="65"/>
      <c r="DZ167" s="53"/>
      <c r="EA167" s="68"/>
    </row>
    <row r="168" spans="2:131" ht="15.75" thickBot="1" x14ac:dyDescent="0.3">
      <c r="C168" s="374"/>
      <c r="D168" s="374" t="s">
        <v>115</v>
      </c>
      <c r="E168" s="97" t="s">
        <v>991</v>
      </c>
      <c r="F168" s="367"/>
      <c r="G168" s="131"/>
      <c r="H168" s="54"/>
      <c r="I168" s="367"/>
      <c r="J168" s="131"/>
      <c r="K168" s="54"/>
      <c r="L168" s="367"/>
      <c r="M168" s="131"/>
      <c r="N168" s="54"/>
      <c r="O168" s="367"/>
      <c r="P168" s="131"/>
      <c r="Q168" s="54"/>
      <c r="R168" s="367"/>
      <c r="S168" s="131"/>
      <c r="T168" s="54"/>
      <c r="U168" s="367"/>
      <c r="V168" s="131"/>
      <c r="W168" s="54"/>
      <c r="X168" s="367"/>
      <c r="Y168" s="131"/>
      <c r="Z168" s="54"/>
      <c r="AA168" s="367"/>
      <c r="AB168" s="131"/>
      <c r="AC168" s="54"/>
      <c r="AG168" s="374"/>
      <c r="AH168" s="374" t="s">
        <v>115</v>
      </c>
      <c r="AI168" s="97" t="s">
        <v>991</v>
      </c>
      <c r="AJ168" s="367"/>
      <c r="AK168" s="131"/>
      <c r="AL168" s="54"/>
      <c r="AM168" s="367"/>
      <c r="AN168" s="131"/>
      <c r="AO168" s="54"/>
      <c r="AP168" s="367"/>
      <c r="AQ168" s="131"/>
      <c r="AR168" s="54"/>
      <c r="AS168" s="367"/>
      <c r="AT168" s="131"/>
      <c r="AU168" s="54"/>
      <c r="AV168" s="367"/>
      <c r="AW168" s="131"/>
      <c r="AX168" s="54"/>
      <c r="AY168" s="367"/>
      <c r="AZ168" s="131"/>
      <c r="BA168" s="54"/>
      <c r="BB168" s="367"/>
      <c r="BC168" s="131"/>
      <c r="BD168" s="54"/>
      <c r="BE168" s="367"/>
      <c r="BF168" s="131"/>
      <c r="BG168" s="54"/>
      <c r="BW168" s="374"/>
      <c r="BX168" s="374" t="s">
        <v>115</v>
      </c>
      <c r="BY168" s="97" t="s">
        <v>991</v>
      </c>
      <c r="BZ168" s="367"/>
      <c r="CA168" s="131"/>
      <c r="CB168" s="54"/>
      <c r="CC168" s="367"/>
      <c r="CD168" s="131"/>
      <c r="CE168" s="54"/>
      <c r="CF168" s="367"/>
      <c r="CG168" s="131"/>
      <c r="CH168" s="54"/>
      <c r="CI168" s="367"/>
      <c r="CJ168" s="131"/>
      <c r="CK168" s="54"/>
      <c r="CL168" s="367"/>
      <c r="CM168" s="131"/>
      <c r="CN168" s="54"/>
      <c r="CO168" s="367"/>
      <c r="CP168" s="131"/>
      <c r="CQ168" s="54"/>
      <c r="CR168" s="367"/>
      <c r="CS168" s="131"/>
      <c r="CT168" s="54"/>
      <c r="CU168" s="367"/>
      <c r="CV168" s="131"/>
      <c r="CW168" s="54"/>
      <c r="DA168" s="374"/>
      <c r="DB168" s="374" t="s">
        <v>115</v>
      </c>
      <c r="DC168" s="97" t="s">
        <v>991</v>
      </c>
      <c r="DD168" s="367"/>
      <c r="DE168" s="131"/>
      <c r="DF168" s="54"/>
      <c r="DG168" s="367"/>
      <c r="DH168" s="131"/>
      <c r="DI168" s="54"/>
      <c r="DJ168" s="367"/>
      <c r="DK168" s="131"/>
      <c r="DL168" s="54"/>
      <c r="DM168" s="367"/>
      <c r="DN168" s="131"/>
      <c r="DO168" s="54"/>
      <c r="DP168" s="367"/>
      <c r="DQ168" s="131"/>
      <c r="DR168" s="54"/>
      <c r="DS168" s="367"/>
      <c r="DT168" s="131"/>
      <c r="DU168" s="54"/>
      <c r="DV168" s="367"/>
      <c r="DW168" s="131"/>
      <c r="DX168" s="54"/>
      <c r="DY168" s="367"/>
      <c r="DZ168" s="131"/>
      <c r="EA168" s="54"/>
    </row>
    <row r="169" spans="2:131" x14ac:dyDescent="0.25">
      <c r="C169" s="372" t="s">
        <v>988</v>
      </c>
      <c r="D169" s="372" t="s">
        <v>115</v>
      </c>
      <c r="E169" s="125" t="s">
        <v>115</v>
      </c>
      <c r="F169" s="366"/>
      <c r="G169" s="368"/>
      <c r="H169" s="232"/>
      <c r="I169" s="366"/>
      <c r="J169" s="368"/>
      <c r="K169" s="232"/>
      <c r="L169" s="366"/>
      <c r="M169" s="368"/>
      <c r="N169" s="232"/>
      <c r="O169" s="366"/>
      <c r="P169" s="368"/>
      <c r="Q169" s="232"/>
      <c r="R169" s="366"/>
      <c r="S169" s="368"/>
      <c r="T169" s="232"/>
      <c r="U169" s="366"/>
      <c r="V169" s="368"/>
      <c r="W169" s="232"/>
      <c r="X169" s="366"/>
      <c r="Y169" s="368"/>
      <c r="Z169" s="232"/>
      <c r="AA169" s="366"/>
      <c r="AB169" s="368"/>
      <c r="AC169" s="232"/>
      <c r="AG169" s="372" t="s">
        <v>988</v>
      </c>
      <c r="AH169" s="372" t="s">
        <v>115</v>
      </c>
      <c r="AI169" s="125" t="s">
        <v>115</v>
      </c>
      <c r="AJ169" s="366"/>
      <c r="AK169" s="368"/>
      <c r="AL169" s="232"/>
      <c r="AM169" s="366"/>
      <c r="AN169" s="368"/>
      <c r="AO169" s="232"/>
      <c r="AP169" s="366"/>
      <c r="AQ169" s="368"/>
      <c r="AR169" s="232"/>
      <c r="AS169" s="366"/>
      <c r="AT169" s="368"/>
      <c r="AU169" s="232"/>
      <c r="AV169" s="366"/>
      <c r="AW169" s="368"/>
      <c r="AX169" s="232"/>
      <c r="AY169" s="366"/>
      <c r="AZ169" s="368"/>
      <c r="BA169" s="232"/>
      <c r="BB169" s="366"/>
      <c r="BC169" s="368"/>
      <c r="BD169" s="232"/>
      <c r="BE169" s="366"/>
      <c r="BF169" s="368"/>
      <c r="BG169" s="232"/>
      <c r="BW169" s="372" t="s">
        <v>988</v>
      </c>
      <c r="BX169" s="372" t="s">
        <v>115</v>
      </c>
      <c r="BY169" s="125" t="s">
        <v>115</v>
      </c>
      <c r="BZ169" s="366"/>
      <c r="CA169" s="368"/>
      <c r="CB169" s="232"/>
      <c r="CC169" s="366"/>
      <c r="CD169" s="368"/>
      <c r="CE169" s="232"/>
      <c r="CF169" s="366"/>
      <c r="CG169" s="368"/>
      <c r="CH169" s="232"/>
      <c r="CI169" s="366"/>
      <c r="CJ169" s="368"/>
      <c r="CK169" s="232"/>
      <c r="CL169" s="366"/>
      <c r="CM169" s="368"/>
      <c r="CN169" s="232"/>
      <c r="CO169" s="366"/>
      <c r="CP169" s="368"/>
      <c r="CQ169" s="232"/>
      <c r="CR169" s="366"/>
      <c r="CS169" s="368"/>
      <c r="CT169" s="232"/>
      <c r="CU169" s="366"/>
      <c r="CV169" s="368"/>
      <c r="CW169" s="232"/>
      <c r="DA169" s="372" t="s">
        <v>988</v>
      </c>
      <c r="DB169" s="372" t="s">
        <v>115</v>
      </c>
      <c r="DC169" s="125" t="s">
        <v>115</v>
      </c>
      <c r="DD169" s="366"/>
      <c r="DE169" s="368"/>
      <c r="DF169" s="232"/>
      <c r="DG169" s="366"/>
      <c r="DH169" s="368"/>
      <c r="DI169" s="232"/>
      <c r="DJ169" s="366"/>
      <c r="DK169" s="368"/>
      <c r="DL169" s="232"/>
      <c r="DM169" s="366"/>
      <c r="DN169" s="368"/>
      <c r="DO169" s="232"/>
      <c r="DP169" s="366"/>
      <c r="DQ169" s="368"/>
      <c r="DR169" s="232"/>
      <c r="DS169" s="366"/>
      <c r="DT169" s="368"/>
      <c r="DU169" s="232"/>
      <c r="DV169" s="366"/>
      <c r="DW169" s="368"/>
      <c r="DX169" s="232"/>
      <c r="DY169" s="366"/>
      <c r="DZ169" s="368"/>
      <c r="EA169" s="232"/>
    </row>
    <row r="170" spans="2:131" x14ac:dyDescent="0.25">
      <c r="C170" s="373"/>
      <c r="D170" s="373" t="s">
        <v>115</v>
      </c>
      <c r="E170" s="96" t="s">
        <v>990</v>
      </c>
      <c r="F170" s="65"/>
      <c r="G170" s="53"/>
      <c r="H170" s="68"/>
      <c r="I170" s="65"/>
      <c r="J170" s="53"/>
      <c r="K170" s="68"/>
      <c r="L170" s="65"/>
      <c r="M170" s="53"/>
      <c r="N170" s="68"/>
      <c r="O170" s="65"/>
      <c r="P170" s="53"/>
      <c r="Q170" s="68"/>
      <c r="R170" s="65"/>
      <c r="S170" s="53"/>
      <c r="T170" s="68"/>
      <c r="U170" s="65"/>
      <c r="V170" s="53"/>
      <c r="W170" s="68"/>
      <c r="X170" s="65"/>
      <c r="Y170" s="53"/>
      <c r="Z170" s="68"/>
      <c r="AA170" s="65"/>
      <c r="AB170" s="53"/>
      <c r="AC170" s="68"/>
      <c r="AG170" s="373"/>
      <c r="AH170" s="373" t="s">
        <v>115</v>
      </c>
      <c r="AI170" s="96" t="s">
        <v>990</v>
      </c>
      <c r="AJ170" s="65"/>
      <c r="AK170" s="53"/>
      <c r="AL170" s="68"/>
      <c r="AM170" s="65"/>
      <c r="AN170" s="53"/>
      <c r="AO170" s="68"/>
      <c r="AP170" s="65"/>
      <c r="AQ170" s="53"/>
      <c r="AR170" s="68"/>
      <c r="AS170" s="65"/>
      <c r="AT170" s="53"/>
      <c r="AU170" s="68"/>
      <c r="AV170" s="65"/>
      <c r="AW170" s="53"/>
      <c r="AX170" s="68"/>
      <c r="AY170" s="65"/>
      <c r="AZ170" s="53"/>
      <c r="BA170" s="68"/>
      <c r="BB170" s="65"/>
      <c r="BC170" s="53"/>
      <c r="BD170" s="68"/>
      <c r="BE170" s="65"/>
      <c r="BF170" s="53"/>
      <c r="BG170" s="68"/>
      <c r="BW170" s="373"/>
      <c r="BX170" s="373" t="s">
        <v>115</v>
      </c>
      <c r="BY170" s="96" t="s">
        <v>990</v>
      </c>
      <c r="BZ170" s="65"/>
      <c r="CA170" s="53"/>
      <c r="CB170" s="68"/>
      <c r="CC170" s="65"/>
      <c r="CD170" s="53"/>
      <c r="CE170" s="68"/>
      <c r="CF170" s="65"/>
      <c r="CG170" s="53"/>
      <c r="CH170" s="68"/>
      <c r="CI170" s="65"/>
      <c r="CJ170" s="53"/>
      <c r="CK170" s="68"/>
      <c r="CL170" s="65"/>
      <c r="CM170" s="53"/>
      <c r="CN170" s="68"/>
      <c r="CO170" s="65"/>
      <c r="CP170" s="53"/>
      <c r="CQ170" s="68"/>
      <c r="CR170" s="65"/>
      <c r="CS170" s="53"/>
      <c r="CT170" s="68"/>
      <c r="CU170" s="65"/>
      <c r="CV170" s="53"/>
      <c r="CW170" s="68"/>
      <c r="DA170" s="373"/>
      <c r="DB170" s="373" t="s">
        <v>115</v>
      </c>
      <c r="DC170" s="96" t="s">
        <v>990</v>
      </c>
      <c r="DD170" s="65"/>
      <c r="DE170" s="53"/>
      <c r="DF170" s="68"/>
      <c r="DG170" s="65"/>
      <c r="DH170" s="53"/>
      <c r="DI170" s="68"/>
      <c r="DJ170" s="65"/>
      <c r="DK170" s="53"/>
      <c r="DL170" s="68"/>
      <c r="DM170" s="65"/>
      <c r="DN170" s="53"/>
      <c r="DO170" s="68"/>
      <c r="DP170" s="65"/>
      <c r="DQ170" s="53"/>
      <c r="DR170" s="68"/>
      <c r="DS170" s="65"/>
      <c r="DT170" s="53"/>
      <c r="DU170" s="68"/>
      <c r="DV170" s="65"/>
      <c r="DW170" s="53"/>
      <c r="DX170" s="68"/>
      <c r="DY170" s="65"/>
      <c r="DZ170" s="53"/>
      <c r="EA170" s="68"/>
    </row>
    <row r="171" spans="2:131" ht="15.75" thickBot="1" x14ac:dyDescent="0.3">
      <c r="C171" s="374"/>
      <c r="D171" s="374" t="s">
        <v>115</v>
      </c>
      <c r="E171" s="97" t="s">
        <v>991</v>
      </c>
      <c r="F171" s="367"/>
      <c r="G171" s="131"/>
      <c r="H171" s="54"/>
      <c r="I171" s="367"/>
      <c r="J171" s="131"/>
      <c r="K171" s="54"/>
      <c r="L171" s="367"/>
      <c r="M171" s="131"/>
      <c r="N171" s="54"/>
      <c r="O171" s="367"/>
      <c r="P171" s="131"/>
      <c r="Q171" s="54"/>
      <c r="R171" s="367"/>
      <c r="S171" s="131"/>
      <c r="T171" s="54"/>
      <c r="U171" s="367"/>
      <c r="V171" s="131"/>
      <c r="W171" s="54"/>
      <c r="X171" s="367"/>
      <c r="Y171" s="131"/>
      <c r="Z171" s="54"/>
      <c r="AA171" s="367"/>
      <c r="AB171" s="131"/>
      <c r="AC171" s="54"/>
      <c r="AG171" s="374"/>
      <c r="AH171" s="374" t="s">
        <v>115</v>
      </c>
      <c r="AI171" s="97" t="s">
        <v>991</v>
      </c>
      <c r="AJ171" s="367"/>
      <c r="AK171" s="131"/>
      <c r="AL171" s="54"/>
      <c r="AM171" s="367"/>
      <c r="AN171" s="131"/>
      <c r="AO171" s="54"/>
      <c r="AP171" s="367"/>
      <c r="AQ171" s="131"/>
      <c r="AR171" s="54"/>
      <c r="AS171" s="367"/>
      <c r="AT171" s="131"/>
      <c r="AU171" s="54"/>
      <c r="AV171" s="367"/>
      <c r="AW171" s="131"/>
      <c r="AX171" s="54"/>
      <c r="AY171" s="367"/>
      <c r="AZ171" s="131"/>
      <c r="BA171" s="54"/>
      <c r="BB171" s="367"/>
      <c r="BC171" s="131"/>
      <c r="BD171" s="54"/>
      <c r="BE171" s="367"/>
      <c r="BF171" s="131"/>
      <c r="BG171" s="54"/>
      <c r="BW171" s="374"/>
      <c r="BX171" s="374" t="s">
        <v>115</v>
      </c>
      <c r="BY171" s="97" t="s">
        <v>991</v>
      </c>
      <c r="BZ171" s="367"/>
      <c r="CA171" s="131"/>
      <c r="CB171" s="54"/>
      <c r="CC171" s="367"/>
      <c r="CD171" s="131"/>
      <c r="CE171" s="54"/>
      <c r="CF171" s="367"/>
      <c r="CG171" s="131"/>
      <c r="CH171" s="54"/>
      <c r="CI171" s="367"/>
      <c r="CJ171" s="131"/>
      <c r="CK171" s="54"/>
      <c r="CL171" s="367"/>
      <c r="CM171" s="131"/>
      <c r="CN171" s="54"/>
      <c r="CO171" s="367"/>
      <c r="CP171" s="131"/>
      <c r="CQ171" s="54"/>
      <c r="CR171" s="367"/>
      <c r="CS171" s="131"/>
      <c r="CT171" s="54"/>
      <c r="CU171" s="367"/>
      <c r="CV171" s="131"/>
      <c r="CW171" s="54"/>
      <c r="DA171" s="374"/>
      <c r="DB171" s="374" t="s">
        <v>115</v>
      </c>
      <c r="DC171" s="97" t="s">
        <v>991</v>
      </c>
      <c r="DD171" s="367"/>
      <c r="DE171" s="131"/>
      <c r="DF171" s="54"/>
      <c r="DG171" s="367"/>
      <c r="DH171" s="131"/>
      <c r="DI171" s="54"/>
      <c r="DJ171" s="367"/>
      <c r="DK171" s="131"/>
      <c r="DL171" s="54"/>
      <c r="DM171" s="367"/>
      <c r="DN171" s="131"/>
      <c r="DO171" s="54"/>
      <c r="DP171" s="367"/>
      <c r="DQ171" s="131"/>
      <c r="DR171" s="54"/>
      <c r="DS171" s="367"/>
      <c r="DT171" s="131"/>
      <c r="DU171" s="54"/>
      <c r="DV171" s="367"/>
      <c r="DW171" s="131"/>
      <c r="DX171" s="54"/>
      <c r="DY171" s="367"/>
      <c r="DZ171" s="131"/>
      <c r="EA171" s="54"/>
    </row>
    <row r="172" spans="2:131" x14ac:dyDescent="0.25">
      <c r="C172" s="372" t="s">
        <v>3050</v>
      </c>
      <c r="D172" s="372" t="s">
        <v>115</v>
      </c>
      <c r="E172" s="125" t="s">
        <v>115</v>
      </c>
      <c r="F172" s="366"/>
      <c r="G172" s="368"/>
      <c r="H172" s="232"/>
      <c r="I172" s="366"/>
      <c r="J172" s="368"/>
      <c r="K172" s="232"/>
      <c r="L172" s="366"/>
      <c r="M172" s="368"/>
      <c r="N172" s="232"/>
      <c r="O172" s="366"/>
      <c r="P172" s="368"/>
      <c r="Q172" s="232"/>
      <c r="R172" s="366"/>
      <c r="S172" s="368"/>
      <c r="T172" s="232"/>
      <c r="U172" s="366"/>
      <c r="V172" s="368"/>
      <c r="W172" s="232"/>
      <c r="X172" s="366"/>
      <c r="Y172" s="368"/>
      <c r="Z172" s="232"/>
      <c r="AA172" s="366"/>
      <c r="AB172" s="368"/>
      <c r="AC172" s="232"/>
      <c r="AG172" s="372" t="s">
        <v>3050</v>
      </c>
      <c r="AH172" s="372" t="s">
        <v>115</v>
      </c>
      <c r="AI172" s="125" t="s">
        <v>115</v>
      </c>
      <c r="AJ172" s="366"/>
      <c r="AK172" s="368"/>
      <c r="AL172" s="232"/>
      <c r="AM172" s="366"/>
      <c r="AN172" s="368"/>
      <c r="AO172" s="232"/>
      <c r="AP172" s="366"/>
      <c r="AQ172" s="368"/>
      <c r="AR172" s="232"/>
      <c r="AS172" s="366"/>
      <c r="AT172" s="368"/>
      <c r="AU172" s="232"/>
      <c r="AV172" s="366"/>
      <c r="AW172" s="368"/>
      <c r="AX172" s="232"/>
      <c r="AY172" s="366"/>
      <c r="AZ172" s="368"/>
      <c r="BA172" s="232"/>
      <c r="BB172" s="366"/>
      <c r="BC172" s="368"/>
      <c r="BD172" s="232"/>
      <c r="BE172" s="366"/>
      <c r="BF172" s="368"/>
      <c r="BG172" s="232"/>
      <c r="BW172" s="372" t="s">
        <v>3050</v>
      </c>
      <c r="BX172" s="372" t="s">
        <v>115</v>
      </c>
      <c r="BY172" s="125" t="s">
        <v>115</v>
      </c>
      <c r="BZ172" s="366"/>
      <c r="CA172" s="368"/>
      <c r="CB172" s="232"/>
      <c r="CC172" s="366"/>
      <c r="CD172" s="368"/>
      <c r="CE172" s="232"/>
      <c r="CF172" s="366"/>
      <c r="CG172" s="368"/>
      <c r="CH172" s="232"/>
      <c r="CI172" s="366"/>
      <c r="CJ172" s="368"/>
      <c r="CK172" s="232"/>
      <c r="CL172" s="366"/>
      <c r="CM172" s="368"/>
      <c r="CN172" s="232"/>
      <c r="CO172" s="366"/>
      <c r="CP172" s="368"/>
      <c r="CQ172" s="232"/>
      <c r="CR172" s="366"/>
      <c r="CS172" s="368"/>
      <c r="CT172" s="232"/>
      <c r="CU172" s="366"/>
      <c r="CV172" s="368"/>
      <c r="CW172" s="232"/>
      <c r="DA172" s="372" t="s">
        <v>3050</v>
      </c>
      <c r="DB172" s="372" t="s">
        <v>115</v>
      </c>
      <c r="DC172" s="125" t="s">
        <v>115</v>
      </c>
      <c r="DD172" s="366"/>
      <c r="DE172" s="368"/>
      <c r="DF172" s="232"/>
      <c r="DG172" s="366"/>
      <c r="DH172" s="368"/>
      <c r="DI172" s="232"/>
      <c r="DJ172" s="366"/>
      <c r="DK172" s="368"/>
      <c r="DL172" s="232"/>
      <c r="DM172" s="366"/>
      <c r="DN172" s="368"/>
      <c r="DO172" s="232"/>
      <c r="DP172" s="366"/>
      <c r="DQ172" s="368"/>
      <c r="DR172" s="232"/>
      <c r="DS172" s="366"/>
      <c r="DT172" s="368"/>
      <c r="DU172" s="232"/>
      <c r="DV172" s="366"/>
      <c r="DW172" s="368"/>
      <c r="DX172" s="232"/>
      <c r="DY172" s="366"/>
      <c r="DZ172" s="368"/>
      <c r="EA172" s="232"/>
    </row>
    <row r="173" spans="2:131" x14ac:dyDescent="0.25">
      <c r="C173" s="373"/>
      <c r="D173" s="373" t="s">
        <v>115</v>
      </c>
      <c r="E173" s="96" t="s">
        <v>990</v>
      </c>
      <c r="F173" s="129"/>
      <c r="G173" s="52"/>
      <c r="H173" s="66"/>
      <c r="I173" s="129"/>
      <c r="J173" s="52"/>
      <c r="K173" s="66"/>
      <c r="L173" s="129"/>
      <c r="M173" s="52"/>
      <c r="N173" s="66"/>
      <c r="O173" s="129"/>
      <c r="P173" s="52"/>
      <c r="Q173" s="66"/>
      <c r="R173" s="129"/>
      <c r="S173" s="52"/>
      <c r="T173" s="66"/>
      <c r="U173" s="129"/>
      <c r="V173" s="52"/>
      <c r="W173" s="66"/>
      <c r="X173" s="129"/>
      <c r="Y173" s="52"/>
      <c r="Z173" s="66"/>
      <c r="AA173" s="129"/>
      <c r="AB173" s="52"/>
      <c r="AC173" s="66"/>
      <c r="AG173" s="373"/>
      <c r="AH173" s="373" t="s">
        <v>115</v>
      </c>
      <c r="AI173" s="96" t="s">
        <v>990</v>
      </c>
      <c r="AJ173" s="129"/>
      <c r="AK173" s="52"/>
      <c r="AL173" s="66"/>
      <c r="AM173" s="129"/>
      <c r="AN173" s="52"/>
      <c r="AO173" s="66"/>
      <c r="AP173" s="129"/>
      <c r="AQ173" s="52"/>
      <c r="AR173" s="66"/>
      <c r="AS173" s="129"/>
      <c r="AT173" s="52"/>
      <c r="AU173" s="66"/>
      <c r="AV173" s="129"/>
      <c r="AW173" s="52"/>
      <c r="AX173" s="66"/>
      <c r="AY173" s="129"/>
      <c r="AZ173" s="52"/>
      <c r="BA173" s="66"/>
      <c r="BB173" s="129"/>
      <c r="BC173" s="52"/>
      <c r="BD173" s="66"/>
      <c r="BE173" s="129"/>
      <c r="BF173" s="52"/>
      <c r="BG173" s="66"/>
      <c r="BW173" s="373"/>
      <c r="BX173" s="373" t="s">
        <v>115</v>
      </c>
      <c r="BY173" s="96" t="s">
        <v>990</v>
      </c>
      <c r="BZ173" s="129"/>
      <c r="CA173" s="52"/>
      <c r="CB173" s="66"/>
      <c r="CC173" s="129"/>
      <c r="CD173" s="52"/>
      <c r="CE173" s="66"/>
      <c r="CF173" s="129"/>
      <c r="CG173" s="52"/>
      <c r="CH173" s="66"/>
      <c r="CI173" s="129"/>
      <c r="CJ173" s="52"/>
      <c r="CK173" s="66"/>
      <c r="CL173" s="129"/>
      <c r="CM173" s="52"/>
      <c r="CN173" s="66"/>
      <c r="CO173" s="129"/>
      <c r="CP173" s="52"/>
      <c r="CQ173" s="66"/>
      <c r="CR173" s="129"/>
      <c r="CS173" s="52"/>
      <c r="CT173" s="66"/>
      <c r="CU173" s="129"/>
      <c r="CV173" s="52"/>
      <c r="CW173" s="66"/>
      <c r="DA173" s="373"/>
      <c r="DB173" s="373" t="s">
        <v>115</v>
      </c>
      <c r="DC173" s="96" t="s">
        <v>990</v>
      </c>
      <c r="DD173" s="129"/>
      <c r="DE173" s="52"/>
      <c r="DF173" s="66"/>
      <c r="DG173" s="129"/>
      <c r="DH173" s="52"/>
      <c r="DI173" s="66"/>
      <c r="DJ173" s="129"/>
      <c r="DK173" s="52"/>
      <c r="DL173" s="66"/>
      <c r="DM173" s="129"/>
      <c r="DN173" s="52"/>
      <c r="DO173" s="66"/>
      <c r="DP173" s="129"/>
      <c r="DQ173" s="52"/>
      <c r="DR173" s="66"/>
      <c r="DS173" s="129"/>
      <c r="DT173" s="52"/>
      <c r="DU173" s="66"/>
      <c r="DV173" s="129"/>
      <c r="DW173" s="52"/>
      <c r="DX173" s="66"/>
      <c r="DY173" s="129"/>
      <c r="DZ173" s="52"/>
      <c r="EA173" s="66"/>
    </row>
    <row r="174" spans="2:131" ht="15.75" thickBot="1" x14ac:dyDescent="0.3">
      <c r="B174" s="187"/>
      <c r="C174" s="374"/>
      <c r="D174" s="374" t="s">
        <v>115</v>
      </c>
      <c r="E174" s="97" t="s">
        <v>991</v>
      </c>
      <c r="F174" s="50"/>
      <c r="G174" s="130"/>
      <c r="H174" s="51"/>
      <c r="I174" s="50"/>
      <c r="J174" s="130"/>
      <c r="K174" s="51"/>
      <c r="L174" s="50"/>
      <c r="M174" s="130"/>
      <c r="N174" s="51"/>
      <c r="O174" s="50"/>
      <c r="P174" s="130"/>
      <c r="Q174" s="51"/>
      <c r="R174" s="50"/>
      <c r="S174" s="130"/>
      <c r="T174" s="51"/>
      <c r="U174" s="50"/>
      <c r="V174" s="130"/>
      <c r="W174" s="51"/>
      <c r="X174" s="50"/>
      <c r="Y174" s="130"/>
      <c r="Z174" s="51"/>
      <c r="AA174" s="50"/>
      <c r="AB174" s="130"/>
      <c r="AC174" s="51"/>
      <c r="AF174" s="187"/>
      <c r="AG174" s="374"/>
      <c r="AH174" s="374" t="s">
        <v>115</v>
      </c>
      <c r="AI174" s="97" t="s">
        <v>991</v>
      </c>
      <c r="AJ174" s="50"/>
      <c r="AK174" s="130"/>
      <c r="AL174" s="51"/>
      <c r="AM174" s="50"/>
      <c r="AN174" s="130"/>
      <c r="AO174" s="51"/>
      <c r="AP174" s="50"/>
      <c r="AQ174" s="130"/>
      <c r="AR174" s="51"/>
      <c r="AS174" s="50"/>
      <c r="AT174" s="130"/>
      <c r="AU174" s="51"/>
      <c r="AV174" s="50"/>
      <c r="AW174" s="130"/>
      <c r="AX174" s="51"/>
      <c r="AY174" s="50"/>
      <c r="AZ174" s="130"/>
      <c r="BA174" s="51"/>
      <c r="BB174" s="50"/>
      <c r="BC174" s="130"/>
      <c r="BD174" s="51"/>
      <c r="BE174" s="50"/>
      <c r="BF174" s="130"/>
      <c r="BG174" s="51"/>
      <c r="BV174" s="187"/>
      <c r="BW174" s="374"/>
      <c r="BX174" s="374" t="s">
        <v>115</v>
      </c>
      <c r="BY174" s="97" t="s">
        <v>991</v>
      </c>
      <c r="BZ174" s="50"/>
      <c r="CA174" s="130"/>
      <c r="CB174" s="51"/>
      <c r="CC174" s="50"/>
      <c r="CD174" s="130"/>
      <c r="CE174" s="51"/>
      <c r="CF174" s="50"/>
      <c r="CG174" s="130"/>
      <c r="CH174" s="51"/>
      <c r="CI174" s="50"/>
      <c r="CJ174" s="130"/>
      <c r="CK174" s="51"/>
      <c r="CL174" s="50"/>
      <c r="CM174" s="130"/>
      <c r="CN174" s="51"/>
      <c r="CO174" s="50"/>
      <c r="CP174" s="130"/>
      <c r="CQ174" s="51"/>
      <c r="CR174" s="50"/>
      <c r="CS174" s="130"/>
      <c r="CT174" s="51"/>
      <c r="CU174" s="50"/>
      <c r="CV174" s="130"/>
      <c r="CW174" s="51"/>
      <c r="CZ174" s="187"/>
      <c r="DA174" s="374"/>
      <c r="DB174" s="374" t="s">
        <v>115</v>
      </c>
      <c r="DC174" s="97" t="s">
        <v>991</v>
      </c>
      <c r="DD174" s="50"/>
      <c r="DE174" s="130"/>
      <c r="DF174" s="51"/>
      <c r="DG174" s="50"/>
      <c r="DH174" s="130"/>
      <c r="DI174" s="51"/>
      <c r="DJ174" s="50"/>
      <c r="DK174" s="130"/>
      <c r="DL174" s="51"/>
      <c r="DM174" s="50"/>
      <c r="DN174" s="130"/>
      <c r="DO174" s="51"/>
      <c r="DP174" s="50"/>
      <c r="DQ174" s="130"/>
      <c r="DR174" s="51"/>
      <c r="DS174" s="50"/>
      <c r="DT174" s="130"/>
      <c r="DU174" s="51"/>
      <c r="DV174" s="50"/>
      <c r="DW174" s="130"/>
      <c r="DX174" s="51"/>
      <c r="DY174" s="50"/>
      <c r="DZ174" s="130"/>
      <c r="EA174" s="51"/>
    </row>
    <row r="175" spans="2:131" x14ac:dyDescent="0.25">
      <c r="C175" s="375" t="s">
        <v>986</v>
      </c>
      <c r="D175" s="375" t="s">
        <v>998</v>
      </c>
      <c r="E175" s="125" t="s">
        <v>115</v>
      </c>
      <c r="F175" s="366"/>
      <c r="G175" s="368"/>
      <c r="H175" s="232"/>
      <c r="I175" s="366"/>
      <c r="J175" s="368"/>
      <c r="K175" s="232"/>
      <c r="L175" s="366"/>
      <c r="M175" s="368"/>
      <c r="N175" s="232"/>
      <c r="O175" s="366"/>
      <c r="P175" s="368"/>
      <c r="Q175" s="232"/>
      <c r="R175" s="366"/>
      <c r="S175" s="368"/>
      <c r="T175" s="232"/>
      <c r="U175" s="366"/>
      <c r="V175" s="368"/>
      <c r="W175" s="232"/>
      <c r="X175" s="366"/>
      <c r="Y175" s="368"/>
      <c r="Z175" s="232"/>
      <c r="AA175" s="366"/>
      <c r="AB175" s="368"/>
      <c r="AC175" s="232"/>
      <c r="AG175" s="375" t="s">
        <v>986</v>
      </c>
      <c r="AH175" s="375" t="s">
        <v>998</v>
      </c>
      <c r="AI175" s="125" t="s">
        <v>115</v>
      </c>
      <c r="AJ175" s="366"/>
      <c r="AK175" s="368"/>
      <c r="AL175" s="232"/>
      <c r="AM175" s="366"/>
      <c r="AN175" s="368"/>
      <c r="AO175" s="232"/>
      <c r="AP175" s="366"/>
      <c r="AQ175" s="368"/>
      <c r="AR175" s="232"/>
      <c r="AS175" s="366"/>
      <c r="AT175" s="368"/>
      <c r="AU175" s="232"/>
      <c r="AV175" s="366"/>
      <c r="AW175" s="368"/>
      <c r="AX175" s="232"/>
      <c r="AY175" s="366"/>
      <c r="AZ175" s="368"/>
      <c r="BA175" s="232"/>
      <c r="BB175" s="366"/>
      <c r="BC175" s="368"/>
      <c r="BD175" s="232"/>
      <c r="BE175" s="366"/>
      <c r="BF175" s="368"/>
      <c r="BG175" s="232"/>
      <c r="BW175" s="375" t="s">
        <v>986</v>
      </c>
      <c r="BX175" s="375" t="s">
        <v>998</v>
      </c>
      <c r="BY175" s="125" t="s">
        <v>115</v>
      </c>
      <c r="BZ175" s="366"/>
      <c r="CA175" s="368"/>
      <c r="CB175" s="232"/>
      <c r="CC175" s="366"/>
      <c r="CD175" s="368"/>
      <c r="CE175" s="232"/>
      <c r="CF175" s="366"/>
      <c r="CG175" s="368"/>
      <c r="CH175" s="232"/>
      <c r="CI175" s="366"/>
      <c r="CJ175" s="368"/>
      <c r="CK175" s="232"/>
      <c r="CL175" s="366"/>
      <c r="CM175" s="368"/>
      <c r="CN175" s="232"/>
      <c r="CO175" s="366"/>
      <c r="CP175" s="368"/>
      <c r="CQ175" s="232"/>
      <c r="CR175" s="366"/>
      <c r="CS175" s="368"/>
      <c r="CT175" s="232"/>
      <c r="CU175" s="366"/>
      <c r="CV175" s="368"/>
      <c r="CW175" s="232"/>
      <c r="DA175" s="375" t="s">
        <v>986</v>
      </c>
      <c r="DB175" s="375" t="s">
        <v>998</v>
      </c>
      <c r="DC175" s="125" t="s">
        <v>115</v>
      </c>
      <c r="DD175" s="366"/>
      <c r="DE175" s="368"/>
      <c r="DF175" s="232"/>
      <c r="DG175" s="366"/>
      <c r="DH175" s="368"/>
      <c r="DI175" s="232"/>
      <c r="DJ175" s="366"/>
      <c r="DK175" s="368"/>
      <c r="DL175" s="232"/>
      <c r="DM175" s="366"/>
      <c r="DN175" s="368"/>
      <c r="DO175" s="232"/>
      <c r="DP175" s="366"/>
      <c r="DQ175" s="368"/>
      <c r="DR175" s="232"/>
      <c r="DS175" s="366"/>
      <c r="DT175" s="368"/>
      <c r="DU175" s="232"/>
      <c r="DV175" s="366"/>
      <c r="DW175" s="368"/>
      <c r="DX175" s="232"/>
      <c r="DY175" s="366"/>
      <c r="DZ175" s="368"/>
      <c r="EA175" s="232"/>
    </row>
    <row r="176" spans="2:131" x14ac:dyDescent="0.25">
      <c r="C176" s="376"/>
      <c r="D176" s="376" t="s">
        <v>998</v>
      </c>
      <c r="E176" s="96" t="s">
        <v>990</v>
      </c>
      <c r="F176" s="65"/>
      <c r="G176" s="53"/>
      <c r="H176" s="68"/>
      <c r="I176" s="65"/>
      <c r="J176" s="53"/>
      <c r="K176" s="68"/>
      <c r="L176" s="65"/>
      <c r="M176" s="53"/>
      <c r="N176" s="68"/>
      <c r="O176" s="65"/>
      <c r="P176" s="53"/>
      <c r="Q176" s="68"/>
      <c r="R176" s="65"/>
      <c r="S176" s="53"/>
      <c r="T176" s="68"/>
      <c r="U176" s="65"/>
      <c r="V176" s="53"/>
      <c r="W176" s="68"/>
      <c r="X176" s="65"/>
      <c r="Y176" s="53"/>
      <c r="Z176" s="68"/>
      <c r="AA176" s="65"/>
      <c r="AB176" s="53"/>
      <c r="AC176" s="68"/>
      <c r="AG176" s="376"/>
      <c r="AH176" s="376" t="s">
        <v>998</v>
      </c>
      <c r="AI176" s="96" t="s">
        <v>990</v>
      </c>
      <c r="AJ176" s="65"/>
      <c r="AK176" s="53"/>
      <c r="AL176" s="68"/>
      <c r="AM176" s="65"/>
      <c r="AN176" s="53"/>
      <c r="AO176" s="68"/>
      <c r="AP176" s="65"/>
      <c r="AQ176" s="53"/>
      <c r="AR176" s="68"/>
      <c r="AS176" s="65"/>
      <c r="AT176" s="53"/>
      <c r="AU176" s="68"/>
      <c r="AV176" s="65"/>
      <c r="AW176" s="53"/>
      <c r="AX176" s="68"/>
      <c r="AY176" s="65"/>
      <c r="AZ176" s="53"/>
      <c r="BA176" s="68"/>
      <c r="BB176" s="65"/>
      <c r="BC176" s="53"/>
      <c r="BD176" s="68"/>
      <c r="BE176" s="65"/>
      <c r="BF176" s="53"/>
      <c r="BG176" s="68"/>
      <c r="BW176" s="376"/>
      <c r="BX176" s="376" t="s">
        <v>998</v>
      </c>
      <c r="BY176" s="96" t="s">
        <v>990</v>
      </c>
      <c r="BZ176" s="65"/>
      <c r="CA176" s="53"/>
      <c r="CB176" s="68"/>
      <c r="CC176" s="65"/>
      <c r="CD176" s="53"/>
      <c r="CE176" s="68"/>
      <c r="CF176" s="65"/>
      <c r="CG176" s="53"/>
      <c r="CH176" s="68"/>
      <c r="CI176" s="65"/>
      <c r="CJ176" s="53"/>
      <c r="CK176" s="68"/>
      <c r="CL176" s="65"/>
      <c r="CM176" s="53"/>
      <c r="CN176" s="68"/>
      <c r="CO176" s="65"/>
      <c r="CP176" s="53"/>
      <c r="CQ176" s="68"/>
      <c r="CR176" s="65"/>
      <c r="CS176" s="53"/>
      <c r="CT176" s="68"/>
      <c r="CU176" s="65"/>
      <c r="CV176" s="53"/>
      <c r="CW176" s="68"/>
      <c r="DA176" s="376"/>
      <c r="DB176" s="376" t="s">
        <v>998</v>
      </c>
      <c r="DC176" s="96" t="s">
        <v>990</v>
      </c>
      <c r="DD176" s="65"/>
      <c r="DE176" s="53"/>
      <c r="DF176" s="68"/>
      <c r="DG176" s="65"/>
      <c r="DH176" s="53"/>
      <c r="DI176" s="68"/>
      <c r="DJ176" s="65"/>
      <c r="DK176" s="53"/>
      <c r="DL176" s="68"/>
      <c r="DM176" s="65"/>
      <c r="DN176" s="53"/>
      <c r="DO176" s="68"/>
      <c r="DP176" s="65"/>
      <c r="DQ176" s="53"/>
      <c r="DR176" s="68"/>
      <c r="DS176" s="65"/>
      <c r="DT176" s="53"/>
      <c r="DU176" s="68"/>
      <c r="DV176" s="65"/>
      <c r="DW176" s="53"/>
      <c r="DX176" s="68"/>
      <c r="DY176" s="65"/>
      <c r="DZ176" s="53"/>
      <c r="EA176" s="68"/>
    </row>
    <row r="177" spans="3:131" ht="15.75" thickBot="1" x14ac:dyDescent="0.3">
      <c r="C177" s="377"/>
      <c r="D177" s="377" t="s">
        <v>998</v>
      </c>
      <c r="E177" s="97" t="s">
        <v>991</v>
      </c>
      <c r="F177" s="367"/>
      <c r="G177" s="131"/>
      <c r="H177" s="54"/>
      <c r="I177" s="367"/>
      <c r="J177" s="131"/>
      <c r="K177" s="54"/>
      <c r="L177" s="367"/>
      <c r="M177" s="131"/>
      <c r="N177" s="54"/>
      <c r="O177" s="367"/>
      <c r="P177" s="131"/>
      <c r="Q177" s="54"/>
      <c r="R177" s="367"/>
      <c r="S177" s="131"/>
      <c r="T177" s="54"/>
      <c r="U177" s="367"/>
      <c r="V177" s="131"/>
      <c r="W177" s="54"/>
      <c r="X177" s="367"/>
      <c r="Y177" s="131"/>
      <c r="Z177" s="54"/>
      <c r="AA177" s="367"/>
      <c r="AB177" s="131"/>
      <c r="AC177" s="54"/>
      <c r="AG177" s="377"/>
      <c r="AH177" s="377" t="s">
        <v>998</v>
      </c>
      <c r="AI177" s="97" t="s">
        <v>991</v>
      </c>
      <c r="AJ177" s="367"/>
      <c r="AK177" s="131"/>
      <c r="AL177" s="54"/>
      <c r="AM177" s="367"/>
      <c r="AN177" s="131"/>
      <c r="AO177" s="54"/>
      <c r="AP177" s="367"/>
      <c r="AQ177" s="131"/>
      <c r="AR177" s="54"/>
      <c r="AS177" s="367"/>
      <c r="AT177" s="131"/>
      <c r="AU177" s="54"/>
      <c r="AV177" s="367"/>
      <c r="AW177" s="131"/>
      <c r="AX177" s="54"/>
      <c r="AY177" s="367"/>
      <c r="AZ177" s="131"/>
      <c r="BA177" s="54"/>
      <c r="BB177" s="367"/>
      <c r="BC177" s="131"/>
      <c r="BD177" s="54"/>
      <c r="BE177" s="367"/>
      <c r="BF177" s="131"/>
      <c r="BG177" s="54"/>
      <c r="BW177" s="377"/>
      <c r="BX177" s="377" t="s">
        <v>998</v>
      </c>
      <c r="BY177" s="97" t="s">
        <v>991</v>
      </c>
      <c r="BZ177" s="367"/>
      <c r="CA177" s="131"/>
      <c r="CB177" s="54"/>
      <c r="CC177" s="367"/>
      <c r="CD177" s="131"/>
      <c r="CE177" s="54"/>
      <c r="CF177" s="367"/>
      <c r="CG177" s="131"/>
      <c r="CH177" s="54"/>
      <c r="CI177" s="367"/>
      <c r="CJ177" s="131"/>
      <c r="CK177" s="54"/>
      <c r="CL177" s="367"/>
      <c r="CM177" s="131"/>
      <c r="CN177" s="54"/>
      <c r="CO177" s="367"/>
      <c r="CP177" s="131"/>
      <c r="CQ177" s="54"/>
      <c r="CR177" s="367"/>
      <c r="CS177" s="131"/>
      <c r="CT177" s="54"/>
      <c r="CU177" s="367"/>
      <c r="CV177" s="131"/>
      <c r="CW177" s="54"/>
      <c r="DA177" s="377"/>
      <c r="DB177" s="377" t="s">
        <v>998</v>
      </c>
      <c r="DC177" s="97" t="s">
        <v>991</v>
      </c>
      <c r="DD177" s="367"/>
      <c r="DE177" s="131"/>
      <c r="DF177" s="54"/>
      <c r="DG177" s="367"/>
      <c r="DH177" s="131"/>
      <c r="DI177" s="54"/>
      <c r="DJ177" s="367"/>
      <c r="DK177" s="131"/>
      <c r="DL177" s="54"/>
      <c r="DM177" s="367"/>
      <c r="DN177" s="131"/>
      <c r="DO177" s="54"/>
      <c r="DP177" s="367"/>
      <c r="DQ177" s="131"/>
      <c r="DR177" s="54"/>
      <c r="DS177" s="367"/>
      <c r="DT177" s="131"/>
      <c r="DU177" s="54"/>
      <c r="DV177" s="367"/>
      <c r="DW177" s="131"/>
      <c r="DX177" s="54"/>
      <c r="DY177" s="367"/>
      <c r="DZ177" s="131"/>
      <c r="EA177" s="54"/>
    </row>
    <row r="178" spans="3:131" x14ac:dyDescent="0.25">
      <c r="C178" s="375" t="s">
        <v>987</v>
      </c>
      <c r="D178" s="375" t="s">
        <v>998</v>
      </c>
      <c r="E178" s="125" t="s">
        <v>115</v>
      </c>
      <c r="F178" s="366"/>
      <c r="G178" s="368"/>
      <c r="H178" s="232"/>
      <c r="I178" s="366"/>
      <c r="J178" s="368"/>
      <c r="K178" s="232"/>
      <c r="L178" s="366"/>
      <c r="M178" s="368"/>
      <c r="N178" s="232"/>
      <c r="O178" s="366"/>
      <c r="P178" s="368"/>
      <c r="Q178" s="232"/>
      <c r="R178" s="366"/>
      <c r="S178" s="368"/>
      <c r="T178" s="232"/>
      <c r="U178" s="366"/>
      <c r="V178" s="368"/>
      <c r="W178" s="232"/>
      <c r="X178" s="366"/>
      <c r="Y178" s="368"/>
      <c r="Z178" s="232"/>
      <c r="AA178" s="366"/>
      <c r="AB178" s="368"/>
      <c r="AC178" s="232"/>
      <c r="AG178" s="375" t="s">
        <v>987</v>
      </c>
      <c r="AH178" s="375" t="s">
        <v>998</v>
      </c>
      <c r="AI178" s="125" t="s">
        <v>115</v>
      </c>
      <c r="AJ178" s="366"/>
      <c r="AK178" s="368"/>
      <c r="AL178" s="232"/>
      <c r="AM178" s="366"/>
      <c r="AN178" s="368"/>
      <c r="AO178" s="232"/>
      <c r="AP178" s="366"/>
      <c r="AQ178" s="368"/>
      <c r="AR178" s="232"/>
      <c r="AS178" s="366"/>
      <c r="AT178" s="368"/>
      <c r="AU178" s="232"/>
      <c r="AV178" s="366"/>
      <c r="AW178" s="368"/>
      <c r="AX178" s="232"/>
      <c r="AY178" s="366"/>
      <c r="AZ178" s="368"/>
      <c r="BA178" s="232"/>
      <c r="BB178" s="366"/>
      <c r="BC178" s="368"/>
      <c r="BD178" s="232"/>
      <c r="BE178" s="366"/>
      <c r="BF178" s="368"/>
      <c r="BG178" s="232"/>
      <c r="BW178" s="375" t="s">
        <v>987</v>
      </c>
      <c r="BX178" s="375" t="s">
        <v>998</v>
      </c>
      <c r="BY178" s="125" t="s">
        <v>115</v>
      </c>
      <c r="BZ178" s="366"/>
      <c r="CA178" s="368"/>
      <c r="CB178" s="232"/>
      <c r="CC178" s="366"/>
      <c r="CD178" s="368"/>
      <c r="CE178" s="232"/>
      <c r="CF178" s="366"/>
      <c r="CG178" s="368"/>
      <c r="CH178" s="232"/>
      <c r="CI178" s="366"/>
      <c r="CJ178" s="368"/>
      <c r="CK178" s="232"/>
      <c r="CL178" s="366"/>
      <c r="CM178" s="368"/>
      <c r="CN178" s="232"/>
      <c r="CO178" s="366"/>
      <c r="CP178" s="368"/>
      <c r="CQ178" s="232"/>
      <c r="CR178" s="366"/>
      <c r="CS178" s="368"/>
      <c r="CT178" s="232"/>
      <c r="CU178" s="366"/>
      <c r="CV178" s="368"/>
      <c r="CW178" s="232"/>
      <c r="DA178" s="375" t="s">
        <v>987</v>
      </c>
      <c r="DB178" s="375" t="s">
        <v>998</v>
      </c>
      <c r="DC178" s="125" t="s">
        <v>115</v>
      </c>
      <c r="DD178" s="366"/>
      <c r="DE178" s="368"/>
      <c r="DF178" s="232"/>
      <c r="DG178" s="366"/>
      <c r="DH178" s="368"/>
      <c r="DI178" s="232"/>
      <c r="DJ178" s="366"/>
      <c r="DK178" s="368"/>
      <c r="DL178" s="232"/>
      <c r="DM178" s="366"/>
      <c r="DN178" s="368"/>
      <c r="DO178" s="232"/>
      <c r="DP178" s="366"/>
      <c r="DQ178" s="368"/>
      <c r="DR178" s="232"/>
      <c r="DS178" s="366"/>
      <c r="DT178" s="368"/>
      <c r="DU178" s="232"/>
      <c r="DV178" s="366"/>
      <c r="DW178" s="368"/>
      <c r="DX178" s="232"/>
      <c r="DY178" s="366"/>
      <c r="DZ178" s="368"/>
      <c r="EA178" s="232"/>
    </row>
    <row r="179" spans="3:131" x14ac:dyDescent="0.25">
      <c r="C179" s="376"/>
      <c r="D179" s="376" t="s">
        <v>998</v>
      </c>
      <c r="E179" s="96" t="s">
        <v>990</v>
      </c>
      <c r="F179" s="65"/>
      <c r="G179" s="53"/>
      <c r="H179" s="68"/>
      <c r="I179" s="65"/>
      <c r="J179" s="53"/>
      <c r="K179" s="68"/>
      <c r="L179" s="65"/>
      <c r="M179" s="53"/>
      <c r="N179" s="68"/>
      <c r="O179" s="65"/>
      <c r="P179" s="53"/>
      <c r="Q179" s="68"/>
      <c r="R179" s="65"/>
      <c r="S179" s="53"/>
      <c r="T179" s="68"/>
      <c r="U179" s="65"/>
      <c r="V179" s="53"/>
      <c r="W179" s="68"/>
      <c r="X179" s="65"/>
      <c r="Y179" s="53"/>
      <c r="Z179" s="68"/>
      <c r="AA179" s="65"/>
      <c r="AB179" s="53"/>
      <c r="AC179" s="68"/>
      <c r="AG179" s="376"/>
      <c r="AH179" s="376" t="s">
        <v>998</v>
      </c>
      <c r="AI179" s="96" t="s">
        <v>990</v>
      </c>
      <c r="AJ179" s="65"/>
      <c r="AK179" s="53"/>
      <c r="AL179" s="68"/>
      <c r="AM179" s="65"/>
      <c r="AN179" s="53"/>
      <c r="AO179" s="68"/>
      <c r="AP179" s="65"/>
      <c r="AQ179" s="53"/>
      <c r="AR179" s="68"/>
      <c r="AS179" s="65"/>
      <c r="AT179" s="53"/>
      <c r="AU179" s="68"/>
      <c r="AV179" s="65"/>
      <c r="AW179" s="53"/>
      <c r="AX179" s="68"/>
      <c r="AY179" s="65"/>
      <c r="AZ179" s="53"/>
      <c r="BA179" s="68"/>
      <c r="BB179" s="65"/>
      <c r="BC179" s="53"/>
      <c r="BD179" s="68"/>
      <c r="BE179" s="65"/>
      <c r="BF179" s="53"/>
      <c r="BG179" s="68"/>
      <c r="BW179" s="376"/>
      <c r="BX179" s="376" t="s">
        <v>998</v>
      </c>
      <c r="BY179" s="96" t="s">
        <v>990</v>
      </c>
      <c r="BZ179" s="65"/>
      <c r="CA179" s="53"/>
      <c r="CB179" s="68"/>
      <c r="CC179" s="65"/>
      <c r="CD179" s="53"/>
      <c r="CE179" s="68"/>
      <c r="CF179" s="65"/>
      <c r="CG179" s="53"/>
      <c r="CH179" s="68"/>
      <c r="CI179" s="65"/>
      <c r="CJ179" s="53"/>
      <c r="CK179" s="68"/>
      <c r="CL179" s="65"/>
      <c r="CM179" s="53"/>
      <c r="CN179" s="68"/>
      <c r="CO179" s="65"/>
      <c r="CP179" s="53"/>
      <c r="CQ179" s="68"/>
      <c r="CR179" s="65"/>
      <c r="CS179" s="53"/>
      <c r="CT179" s="68"/>
      <c r="CU179" s="65"/>
      <c r="CV179" s="53"/>
      <c r="CW179" s="68"/>
      <c r="DA179" s="376"/>
      <c r="DB179" s="376" t="s">
        <v>998</v>
      </c>
      <c r="DC179" s="96" t="s">
        <v>990</v>
      </c>
      <c r="DD179" s="65"/>
      <c r="DE179" s="53"/>
      <c r="DF179" s="68"/>
      <c r="DG179" s="65"/>
      <c r="DH179" s="53"/>
      <c r="DI179" s="68"/>
      <c r="DJ179" s="65"/>
      <c r="DK179" s="53"/>
      <c r="DL179" s="68"/>
      <c r="DM179" s="65"/>
      <c r="DN179" s="53"/>
      <c r="DO179" s="68"/>
      <c r="DP179" s="65"/>
      <c r="DQ179" s="53"/>
      <c r="DR179" s="68"/>
      <c r="DS179" s="65"/>
      <c r="DT179" s="53"/>
      <c r="DU179" s="68"/>
      <c r="DV179" s="65"/>
      <c r="DW179" s="53"/>
      <c r="DX179" s="68"/>
      <c r="DY179" s="65"/>
      <c r="DZ179" s="53"/>
      <c r="EA179" s="68"/>
    </row>
    <row r="180" spans="3:131" ht="15.75" thickBot="1" x14ac:dyDescent="0.3">
      <c r="C180" s="377"/>
      <c r="D180" s="377" t="s">
        <v>998</v>
      </c>
      <c r="E180" s="97" t="s">
        <v>991</v>
      </c>
      <c r="F180" s="367"/>
      <c r="G180" s="131"/>
      <c r="H180" s="54"/>
      <c r="I180" s="367"/>
      <c r="J180" s="131"/>
      <c r="K180" s="54"/>
      <c r="L180" s="367"/>
      <c r="M180" s="131"/>
      <c r="N180" s="54"/>
      <c r="O180" s="367"/>
      <c r="P180" s="131"/>
      <c r="Q180" s="54"/>
      <c r="R180" s="367"/>
      <c r="S180" s="131"/>
      <c r="T180" s="54"/>
      <c r="U180" s="367"/>
      <c r="V180" s="131"/>
      <c r="W180" s="54"/>
      <c r="X180" s="367"/>
      <c r="Y180" s="131"/>
      <c r="Z180" s="54"/>
      <c r="AA180" s="367"/>
      <c r="AB180" s="131"/>
      <c r="AC180" s="54"/>
      <c r="AG180" s="377"/>
      <c r="AH180" s="377" t="s">
        <v>998</v>
      </c>
      <c r="AI180" s="97" t="s">
        <v>991</v>
      </c>
      <c r="AJ180" s="367"/>
      <c r="AK180" s="131"/>
      <c r="AL180" s="54"/>
      <c r="AM180" s="367"/>
      <c r="AN180" s="131"/>
      <c r="AO180" s="54"/>
      <c r="AP180" s="367"/>
      <c r="AQ180" s="131"/>
      <c r="AR180" s="54"/>
      <c r="AS180" s="367"/>
      <c r="AT180" s="131"/>
      <c r="AU180" s="54"/>
      <c r="AV180" s="367"/>
      <c r="AW180" s="131"/>
      <c r="AX180" s="54"/>
      <c r="AY180" s="367"/>
      <c r="AZ180" s="131"/>
      <c r="BA180" s="54"/>
      <c r="BB180" s="367"/>
      <c r="BC180" s="131"/>
      <c r="BD180" s="54"/>
      <c r="BE180" s="367"/>
      <c r="BF180" s="131"/>
      <c r="BG180" s="54"/>
      <c r="BW180" s="377"/>
      <c r="BX180" s="377" t="s">
        <v>998</v>
      </c>
      <c r="BY180" s="97" t="s">
        <v>991</v>
      </c>
      <c r="BZ180" s="367"/>
      <c r="CA180" s="131"/>
      <c r="CB180" s="54"/>
      <c r="CC180" s="367"/>
      <c r="CD180" s="131"/>
      <c r="CE180" s="54"/>
      <c r="CF180" s="367"/>
      <c r="CG180" s="131"/>
      <c r="CH180" s="54"/>
      <c r="CI180" s="367"/>
      <c r="CJ180" s="131"/>
      <c r="CK180" s="54"/>
      <c r="CL180" s="367"/>
      <c r="CM180" s="131"/>
      <c r="CN180" s="54"/>
      <c r="CO180" s="367"/>
      <c r="CP180" s="131"/>
      <c r="CQ180" s="54"/>
      <c r="CR180" s="367"/>
      <c r="CS180" s="131"/>
      <c r="CT180" s="54"/>
      <c r="CU180" s="367"/>
      <c r="CV180" s="131"/>
      <c r="CW180" s="54"/>
      <c r="DA180" s="377"/>
      <c r="DB180" s="377" t="s">
        <v>998</v>
      </c>
      <c r="DC180" s="97" t="s">
        <v>991</v>
      </c>
      <c r="DD180" s="367"/>
      <c r="DE180" s="131"/>
      <c r="DF180" s="54"/>
      <c r="DG180" s="367"/>
      <c r="DH180" s="131"/>
      <c r="DI180" s="54"/>
      <c r="DJ180" s="367"/>
      <c r="DK180" s="131"/>
      <c r="DL180" s="54"/>
      <c r="DM180" s="367"/>
      <c r="DN180" s="131"/>
      <c r="DO180" s="54"/>
      <c r="DP180" s="367"/>
      <c r="DQ180" s="131"/>
      <c r="DR180" s="54"/>
      <c r="DS180" s="367"/>
      <c r="DT180" s="131"/>
      <c r="DU180" s="54"/>
      <c r="DV180" s="367"/>
      <c r="DW180" s="131"/>
      <c r="DX180" s="54"/>
      <c r="DY180" s="367"/>
      <c r="DZ180" s="131"/>
      <c r="EA180" s="54"/>
    </row>
    <row r="181" spans="3:131" x14ac:dyDescent="0.25">
      <c r="C181" s="375" t="s">
        <v>988</v>
      </c>
      <c r="D181" s="375" t="s">
        <v>998</v>
      </c>
      <c r="E181" s="125" t="s">
        <v>115</v>
      </c>
      <c r="F181" s="366"/>
      <c r="G181" s="368"/>
      <c r="H181" s="232"/>
      <c r="I181" s="366"/>
      <c r="J181" s="368"/>
      <c r="K181" s="232"/>
      <c r="L181" s="366"/>
      <c r="M181" s="368"/>
      <c r="N181" s="232"/>
      <c r="O181" s="366"/>
      <c r="P181" s="368"/>
      <c r="Q181" s="232"/>
      <c r="R181" s="366"/>
      <c r="S181" s="368"/>
      <c r="T181" s="232"/>
      <c r="U181" s="366"/>
      <c r="V181" s="368"/>
      <c r="W181" s="232"/>
      <c r="X181" s="366"/>
      <c r="Y181" s="368"/>
      <c r="Z181" s="232"/>
      <c r="AA181" s="366"/>
      <c r="AB181" s="368"/>
      <c r="AC181" s="232"/>
      <c r="AG181" s="375" t="s">
        <v>988</v>
      </c>
      <c r="AH181" s="375" t="s">
        <v>998</v>
      </c>
      <c r="AI181" s="125" t="s">
        <v>115</v>
      </c>
      <c r="AJ181" s="366"/>
      <c r="AK181" s="368"/>
      <c r="AL181" s="232"/>
      <c r="AM181" s="366"/>
      <c r="AN181" s="368"/>
      <c r="AO181" s="232"/>
      <c r="AP181" s="366"/>
      <c r="AQ181" s="368"/>
      <c r="AR181" s="232"/>
      <c r="AS181" s="366"/>
      <c r="AT181" s="368"/>
      <c r="AU181" s="232"/>
      <c r="AV181" s="366"/>
      <c r="AW181" s="368"/>
      <c r="AX181" s="232"/>
      <c r="AY181" s="366"/>
      <c r="AZ181" s="368"/>
      <c r="BA181" s="232"/>
      <c r="BB181" s="366"/>
      <c r="BC181" s="368"/>
      <c r="BD181" s="232"/>
      <c r="BE181" s="366"/>
      <c r="BF181" s="368"/>
      <c r="BG181" s="232"/>
      <c r="BW181" s="375" t="s">
        <v>988</v>
      </c>
      <c r="BX181" s="375" t="s">
        <v>998</v>
      </c>
      <c r="BY181" s="125" t="s">
        <v>115</v>
      </c>
      <c r="BZ181" s="366"/>
      <c r="CA181" s="368"/>
      <c r="CB181" s="232"/>
      <c r="CC181" s="366"/>
      <c r="CD181" s="368"/>
      <c r="CE181" s="232"/>
      <c r="CF181" s="366"/>
      <c r="CG181" s="368"/>
      <c r="CH181" s="232"/>
      <c r="CI181" s="366"/>
      <c r="CJ181" s="368"/>
      <c r="CK181" s="232"/>
      <c r="CL181" s="366"/>
      <c r="CM181" s="368"/>
      <c r="CN181" s="232"/>
      <c r="CO181" s="366"/>
      <c r="CP181" s="368"/>
      <c r="CQ181" s="232"/>
      <c r="CR181" s="366"/>
      <c r="CS181" s="368"/>
      <c r="CT181" s="232"/>
      <c r="CU181" s="366"/>
      <c r="CV181" s="368"/>
      <c r="CW181" s="232"/>
      <c r="DA181" s="375" t="s">
        <v>988</v>
      </c>
      <c r="DB181" s="375" t="s">
        <v>998</v>
      </c>
      <c r="DC181" s="125" t="s">
        <v>115</v>
      </c>
      <c r="DD181" s="366"/>
      <c r="DE181" s="368"/>
      <c r="DF181" s="232"/>
      <c r="DG181" s="366"/>
      <c r="DH181" s="368"/>
      <c r="DI181" s="232"/>
      <c r="DJ181" s="366"/>
      <c r="DK181" s="368"/>
      <c r="DL181" s="232"/>
      <c r="DM181" s="366"/>
      <c r="DN181" s="368"/>
      <c r="DO181" s="232"/>
      <c r="DP181" s="366"/>
      <c r="DQ181" s="368"/>
      <c r="DR181" s="232"/>
      <c r="DS181" s="366"/>
      <c r="DT181" s="368"/>
      <c r="DU181" s="232"/>
      <c r="DV181" s="366"/>
      <c r="DW181" s="368"/>
      <c r="DX181" s="232"/>
      <c r="DY181" s="366"/>
      <c r="DZ181" s="368"/>
      <c r="EA181" s="232"/>
    </row>
    <row r="182" spans="3:131" x14ac:dyDescent="0.25">
      <c r="C182" s="376"/>
      <c r="D182" s="376" t="s">
        <v>998</v>
      </c>
      <c r="E182" s="96" t="s">
        <v>990</v>
      </c>
      <c r="F182" s="65"/>
      <c r="G182" s="53"/>
      <c r="H182" s="68"/>
      <c r="I182" s="65"/>
      <c r="J182" s="53"/>
      <c r="K182" s="68"/>
      <c r="L182" s="65"/>
      <c r="M182" s="53"/>
      <c r="N182" s="68"/>
      <c r="O182" s="65"/>
      <c r="P182" s="53"/>
      <c r="Q182" s="68"/>
      <c r="R182" s="65"/>
      <c r="S182" s="53"/>
      <c r="T182" s="68"/>
      <c r="U182" s="65"/>
      <c r="V182" s="53"/>
      <c r="W182" s="68"/>
      <c r="X182" s="65"/>
      <c r="Y182" s="53"/>
      <c r="Z182" s="68"/>
      <c r="AA182" s="65"/>
      <c r="AB182" s="53"/>
      <c r="AC182" s="68"/>
      <c r="AG182" s="376"/>
      <c r="AH182" s="376" t="s">
        <v>998</v>
      </c>
      <c r="AI182" s="96" t="s">
        <v>990</v>
      </c>
      <c r="AJ182" s="65"/>
      <c r="AK182" s="53"/>
      <c r="AL182" s="68"/>
      <c r="AM182" s="65"/>
      <c r="AN182" s="53"/>
      <c r="AO182" s="68"/>
      <c r="AP182" s="65"/>
      <c r="AQ182" s="53"/>
      <c r="AR182" s="68"/>
      <c r="AS182" s="65"/>
      <c r="AT182" s="53"/>
      <c r="AU182" s="68"/>
      <c r="AV182" s="65"/>
      <c r="AW182" s="53"/>
      <c r="AX182" s="68"/>
      <c r="AY182" s="65"/>
      <c r="AZ182" s="53"/>
      <c r="BA182" s="68"/>
      <c r="BB182" s="65"/>
      <c r="BC182" s="53"/>
      <c r="BD182" s="68"/>
      <c r="BE182" s="65"/>
      <c r="BF182" s="53"/>
      <c r="BG182" s="68"/>
      <c r="BW182" s="376"/>
      <c r="BX182" s="376" t="s">
        <v>998</v>
      </c>
      <c r="BY182" s="96" t="s">
        <v>990</v>
      </c>
      <c r="BZ182" s="65"/>
      <c r="CA182" s="53"/>
      <c r="CB182" s="68"/>
      <c r="CC182" s="65"/>
      <c r="CD182" s="53"/>
      <c r="CE182" s="68"/>
      <c r="CF182" s="65"/>
      <c r="CG182" s="53"/>
      <c r="CH182" s="68"/>
      <c r="CI182" s="65"/>
      <c r="CJ182" s="53"/>
      <c r="CK182" s="68"/>
      <c r="CL182" s="65"/>
      <c r="CM182" s="53"/>
      <c r="CN182" s="68"/>
      <c r="CO182" s="65"/>
      <c r="CP182" s="53"/>
      <c r="CQ182" s="68"/>
      <c r="CR182" s="65"/>
      <c r="CS182" s="53"/>
      <c r="CT182" s="68"/>
      <c r="CU182" s="65"/>
      <c r="CV182" s="53"/>
      <c r="CW182" s="68"/>
      <c r="DA182" s="376"/>
      <c r="DB182" s="376" t="s">
        <v>998</v>
      </c>
      <c r="DC182" s="96" t="s">
        <v>990</v>
      </c>
      <c r="DD182" s="65"/>
      <c r="DE182" s="53"/>
      <c r="DF182" s="68"/>
      <c r="DG182" s="65"/>
      <c r="DH182" s="53"/>
      <c r="DI182" s="68"/>
      <c r="DJ182" s="65"/>
      <c r="DK182" s="53"/>
      <c r="DL182" s="68"/>
      <c r="DM182" s="65"/>
      <c r="DN182" s="53"/>
      <c r="DO182" s="68"/>
      <c r="DP182" s="65"/>
      <c r="DQ182" s="53"/>
      <c r="DR182" s="68"/>
      <c r="DS182" s="65"/>
      <c r="DT182" s="53"/>
      <c r="DU182" s="68"/>
      <c r="DV182" s="65"/>
      <c r="DW182" s="53"/>
      <c r="DX182" s="68"/>
      <c r="DY182" s="65"/>
      <c r="DZ182" s="53"/>
      <c r="EA182" s="68"/>
    </row>
    <row r="183" spans="3:131" ht="15.75" thickBot="1" x14ac:dyDescent="0.3">
      <c r="C183" s="377"/>
      <c r="D183" s="377" t="s">
        <v>998</v>
      </c>
      <c r="E183" s="97" t="s">
        <v>991</v>
      </c>
      <c r="F183" s="367"/>
      <c r="G183" s="131"/>
      <c r="H183" s="54"/>
      <c r="I183" s="367"/>
      <c r="J183" s="131"/>
      <c r="K183" s="54"/>
      <c r="L183" s="367"/>
      <c r="M183" s="131"/>
      <c r="N183" s="54"/>
      <c r="O183" s="367"/>
      <c r="P183" s="131"/>
      <c r="Q183" s="54"/>
      <c r="R183" s="367"/>
      <c r="S183" s="131"/>
      <c r="T183" s="54"/>
      <c r="U183" s="367"/>
      <c r="V183" s="131"/>
      <c r="W183" s="54"/>
      <c r="X183" s="367"/>
      <c r="Y183" s="131"/>
      <c r="Z183" s="54"/>
      <c r="AA183" s="367"/>
      <c r="AB183" s="131"/>
      <c r="AC183" s="54"/>
      <c r="AG183" s="377"/>
      <c r="AH183" s="377" t="s">
        <v>998</v>
      </c>
      <c r="AI183" s="97" t="s">
        <v>991</v>
      </c>
      <c r="AJ183" s="367"/>
      <c r="AK183" s="131"/>
      <c r="AL183" s="54"/>
      <c r="AM183" s="367"/>
      <c r="AN183" s="131"/>
      <c r="AO183" s="54"/>
      <c r="AP183" s="367"/>
      <c r="AQ183" s="131"/>
      <c r="AR183" s="54"/>
      <c r="AS183" s="367"/>
      <c r="AT183" s="131"/>
      <c r="AU183" s="54"/>
      <c r="AV183" s="367"/>
      <c r="AW183" s="131"/>
      <c r="AX183" s="54"/>
      <c r="AY183" s="367"/>
      <c r="AZ183" s="131"/>
      <c r="BA183" s="54"/>
      <c r="BB183" s="367"/>
      <c r="BC183" s="131"/>
      <c r="BD183" s="54"/>
      <c r="BE183" s="367"/>
      <c r="BF183" s="131"/>
      <c r="BG183" s="54"/>
      <c r="BW183" s="377"/>
      <c r="BX183" s="377" t="s">
        <v>998</v>
      </c>
      <c r="BY183" s="97" t="s">
        <v>991</v>
      </c>
      <c r="BZ183" s="367"/>
      <c r="CA183" s="131"/>
      <c r="CB183" s="54"/>
      <c r="CC183" s="367"/>
      <c r="CD183" s="131"/>
      <c r="CE183" s="54"/>
      <c r="CF183" s="367"/>
      <c r="CG183" s="131"/>
      <c r="CH183" s="54"/>
      <c r="CI183" s="367"/>
      <c r="CJ183" s="131"/>
      <c r="CK183" s="54"/>
      <c r="CL183" s="367"/>
      <c r="CM183" s="131"/>
      <c r="CN183" s="54"/>
      <c r="CO183" s="367"/>
      <c r="CP183" s="131"/>
      <c r="CQ183" s="54"/>
      <c r="CR183" s="367"/>
      <c r="CS183" s="131"/>
      <c r="CT183" s="54"/>
      <c r="CU183" s="367"/>
      <c r="CV183" s="131"/>
      <c r="CW183" s="54"/>
      <c r="DA183" s="377"/>
      <c r="DB183" s="377" t="s">
        <v>998</v>
      </c>
      <c r="DC183" s="97" t="s">
        <v>991</v>
      </c>
      <c r="DD183" s="367"/>
      <c r="DE183" s="131"/>
      <c r="DF183" s="54"/>
      <c r="DG183" s="367"/>
      <c r="DH183" s="131"/>
      <c r="DI183" s="54"/>
      <c r="DJ183" s="367"/>
      <c r="DK183" s="131"/>
      <c r="DL183" s="54"/>
      <c r="DM183" s="367"/>
      <c r="DN183" s="131"/>
      <c r="DO183" s="54"/>
      <c r="DP183" s="367"/>
      <c r="DQ183" s="131"/>
      <c r="DR183" s="54"/>
      <c r="DS183" s="367"/>
      <c r="DT183" s="131"/>
      <c r="DU183" s="54"/>
      <c r="DV183" s="367"/>
      <c r="DW183" s="131"/>
      <c r="DX183" s="54"/>
      <c r="DY183" s="367"/>
      <c r="DZ183" s="131"/>
      <c r="EA183" s="54"/>
    </row>
    <row r="184" spans="3:131" x14ac:dyDescent="0.25">
      <c r="C184" s="375" t="s">
        <v>3050</v>
      </c>
      <c r="D184" s="375" t="s">
        <v>998</v>
      </c>
      <c r="E184" s="125" t="s">
        <v>115</v>
      </c>
      <c r="F184" s="366"/>
      <c r="G184" s="368"/>
      <c r="H184" s="232"/>
      <c r="I184" s="366"/>
      <c r="J184" s="368"/>
      <c r="K184" s="232"/>
      <c r="L184" s="366"/>
      <c r="M184" s="368"/>
      <c r="N184" s="232"/>
      <c r="O184" s="366"/>
      <c r="P184" s="368"/>
      <c r="Q184" s="232"/>
      <c r="R184" s="366"/>
      <c r="S184" s="368"/>
      <c r="T184" s="232"/>
      <c r="U184" s="366"/>
      <c r="V184" s="368"/>
      <c r="W184" s="232"/>
      <c r="X184" s="366"/>
      <c r="Y184" s="368"/>
      <c r="Z184" s="232"/>
      <c r="AA184" s="366"/>
      <c r="AB184" s="368"/>
      <c r="AC184" s="232"/>
      <c r="AG184" s="375" t="s">
        <v>3050</v>
      </c>
      <c r="AH184" s="375" t="s">
        <v>998</v>
      </c>
      <c r="AI184" s="125" t="s">
        <v>115</v>
      </c>
      <c r="AJ184" s="366"/>
      <c r="AK184" s="368"/>
      <c r="AL184" s="232"/>
      <c r="AM184" s="366"/>
      <c r="AN184" s="368"/>
      <c r="AO184" s="232"/>
      <c r="AP184" s="366"/>
      <c r="AQ184" s="368"/>
      <c r="AR184" s="232"/>
      <c r="AS184" s="366"/>
      <c r="AT184" s="368"/>
      <c r="AU184" s="232"/>
      <c r="AV184" s="366"/>
      <c r="AW184" s="368"/>
      <c r="AX184" s="232"/>
      <c r="AY184" s="366"/>
      <c r="AZ184" s="368"/>
      <c r="BA184" s="232"/>
      <c r="BB184" s="366"/>
      <c r="BC184" s="368"/>
      <c r="BD184" s="232"/>
      <c r="BE184" s="366"/>
      <c r="BF184" s="368"/>
      <c r="BG184" s="232"/>
      <c r="BW184" s="375" t="s">
        <v>3050</v>
      </c>
      <c r="BX184" s="375" t="s">
        <v>998</v>
      </c>
      <c r="BY184" s="125" t="s">
        <v>115</v>
      </c>
      <c r="BZ184" s="366"/>
      <c r="CA184" s="368"/>
      <c r="CB184" s="232"/>
      <c r="CC184" s="366"/>
      <c r="CD184" s="368"/>
      <c r="CE184" s="232"/>
      <c r="CF184" s="366"/>
      <c r="CG184" s="368"/>
      <c r="CH184" s="232"/>
      <c r="CI184" s="366"/>
      <c r="CJ184" s="368"/>
      <c r="CK184" s="232"/>
      <c r="CL184" s="366"/>
      <c r="CM184" s="368"/>
      <c r="CN184" s="232"/>
      <c r="CO184" s="366"/>
      <c r="CP184" s="368"/>
      <c r="CQ184" s="232"/>
      <c r="CR184" s="366"/>
      <c r="CS184" s="368"/>
      <c r="CT184" s="232"/>
      <c r="CU184" s="366"/>
      <c r="CV184" s="368"/>
      <c r="CW184" s="232"/>
      <c r="DA184" s="375" t="s">
        <v>3050</v>
      </c>
      <c r="DB184" s="375" t="s">
        <v>998</v>
      </c>
      <c r="DC184" s="125" t="s">
        <v>115</v>
      </c>
      <c r="DD184" s="366"/>
      <c r="DE184" s="368"/>
      <c r="DF184" s="232"/>
      <c r="DG184" s="366"/>
      <c r="DH184" s="368"/>
      <c r="DI184" s="232"/>
      <c r="DJ184" s="366"/>
      <c r="DK184" s="368"/>
      <c r="DL184" s="232"/>
      <c r="DM184" s="366"/>
      <c r="DN184" s="368"/>
      <c r="DO184" s="232"/>
      <c r="DP184" s="366"/>
      <c r="DQ184" s="368"/>
      <c r="DR184" s="232"/>
      <c r="DS184" s="366"/>
      <c r="DT184" s="368"/>
      <c r="DU184" s="232"/>
      <c r="DV184" s="366"/>
      <c r="DW184" s="368"/>
      <c r="DX184" s="232"/>
      <c r="DY184" s="366"/>
      <c r="DZ184" s="368"/>
      <c r="EA184" s="232"/>
    </row>
    <row r="185" spans="3:131" x14ac:dyDescent="0.25">
      <c r="C185" s="376"/>
      <c r="D185" s="376" t="s">
        <v>998</v>
      </c>
      <c r="E185" s="96" t="s">
        <v>990</v>
      </c>
      <c r="F185" s="129"/>
      <c r="G185" s="52"/>
      <c r="H185" s="66"/>
      <c r="I185" s="129"/>
      <c r="J185" s="52"/>
      <c r="K185" s="66"/>
      <c r="L185" s="129"/>
      <c r="M185" s="52"/>
      <c r="N185" s="66"/>
      <c r="O185" s="129"/>
      <c r="P185" s="52"/>
      <c r="Q185" s="66"/>
      <c r="R185" s="129"/>
      <c r="S185" s="52"/>
      <c r="T185" s="66"/>
      <c r="U185" s="129"/>
      <c r="V185" s="52"/>
      <c r="W185" s="66"/>
      <c r="X185" s="129"/>
      <c r="Y185" s="52"/>
      <c r="Z185" s="66"/>
      <c r="AA185" s="129"/>
      <c r="AB185" s="52"/>
      <c r="AC185" s="66"/>
      <c r="AG185" s="376"/>
      <c r="AH185" s="376" t="s">
        <v>998</v>
      </c>
      <c r="AI185" s="96" t="s">
        <v>990</v>
      </c>
      <c r="AJ185" s="129"/>
      <c r="AK185" s="52"/>
      <c r="AL185" s="66"/>
      <c r="AM185" s="129"/>
      <c r="AN185" s="52"/>
      <c r="AO185" s="66"/>
      <c r="AP185" s="129"/>
      <c r="AQ185" s="52"/>
      <c r="AR185" s="66"/>
      <c r="AS185" s="129"/>
      <c r="AT185" s="52"/>
      <c r="AU185" s="66"/>
      <c r="AV185" s="129"/>
      <c r="AW185" s="52"/>
      <c r="AX185" s="66"/>
      <c r="AY185" s="129"/>
      <c r="AZ185" s="52"/>
      <c r="BA185" s="66"/>
      <c r="BB185" s="129"/>
      <c r="BC185" s="52"/>
      <c r="BD185" s="66"/>
      <c r="BE185" s="129"/>
      <c r="BF185" s="52"/>
      <c r="BG185" s="66"/>
      <c r="BW185" s="376"/>
      <c r="BX185" s="376" t="s">
        <v>998</v>
      </c>
      <c r="BY185" s="96" t="s">
        <v>990</v>
      </c>
      <c r="BZ185" s="129"/>
      <c r="CA185" s="52"/>
      <c r="CB185" s="66"/>
      <c r="CC185" s="129"/>
      <c r="CD185" s="52"/>
      <c r="CE185" s="66"/>
      <c r="CF185" s="129"/>
      <c r="CG185" s="52"/>
      <c r="CH185" s="66"/>
      <c r="CI185" s="129"/>
      <c r="CJ185" s="52"/>
      <c r="CK185" s="66"/>
      <c r="CL185" s="129"/>
      <c r="CM185" s="52"/>
      <c r="CN185" s="66"/>
      <c r="CO185" s="129"/>
      <c r="CP185" s="52"/>
      <c r="CQ185" s="66"/>
      <c r="CR185" s="129"/>
      <c r="CS185" s="52"/>
      <c r="CT185" s="66"/>
      <c r="CU185" s="129"/>
      <c r="CV185" s="52"/>
      <c r="CW185" s="66"/>
      <c r="DA185" s="376"/>
      <c r="DB185" s="376" t="s">
        <v>998</v>
      </c>
      <c r="DC185" s="96" t="s">
        <v>990</v>
      </c>
      <c r="DD185" s="129"/>
      <c r="DE185" s="52"/>
      <c r="DF185" s="66"/>
      <c r="DG185" s="129"/>
      <c r="DH185" s="52"/>
      <c r="DI185" s="66"/>
      <c r="DJ185" s="129"/>
      <c r="DK185" s="52"/>
      <c r="DL185" s="66"/>
      <c r="DM185" s="129"/>
      <c r="DN185" s="52"/>
      <c r="DO185" s="66"/>
      <c r="DP185" s="129"/>
      <c r="DQ185" s="52"/>
      <c r="DR185" s="66"/>
      <c r="DS185" s="129"/>
      <c r="DT185" s="52"/>
      <c r="DU185" s="66"/>
      <c r="DV185" s="129"/>
      <c r="DW185" s="52"/>
      <c r="DX185" s="66"/>
      <c r="DY185" s="129"/>
      <c r="DZ185" s="52"/>
      <c r="EA185" s="66"/>
    </row>
    <row r="186" spans="3:131" ht="15.75" thickBot="1" x14ac:dyDescent="0.3">
      <c r="C186" s="377"/>
      <c r="D186" s="377" t="s">
        <v>998</v>
      </c>
      <c r="E186" s="97" t="s">
        <v>991</v>
      </c>
      <c r="F186" s="50"/>
      <c r="G186" s="130"/>
      <c r="H186" s="51"/>
      <c r="I186" s="50"/>
      <c r="J186" s="130"/>
      <c r="K186" s="51"/>
      <c r="L186" s="50"/>
      <c r="M186" s="130"/>
      <c r="N186" s="51"/>
      <c r="O186" s="50"/>
      <c r="P186" s="130"/>
      <c r="Q186" s="51"/>
      <c r="R186" s="50"/>
      <c r="S186" s="130"/>
      <c r="T186" s="51"/>
      <c r="U186" s="50"/>
      <c r="V186" s="130"/>
      <c r="W186" s="51"/>
      <c r="X186" s="50"/>
      <c r="Y186" s="130"/>
      <c r="Z186" s="51"/>
      <c r="AA186" s="50"/>
      <c r="AB186" s="130"/>
      <c r="AC186" s="51"/>
      <c r="AG186" s="377"/>
      <c r="AH186" s="377" t="s">
        <v>998</v>
      </c>
      <c r="AI186" s="97" t="s">
        <v>991</v>
      </c>
      <c r="AJ186" s="50"/>
      <c r="AK186" s="130"/>
      <c r="AL186" s="51"/>
      <c r="AM186" s="50"/>
      <c r="AN186" s="130"/>
      <c r="AO186" s="51"/>
      <c r="AP186" s="50"/>
      <c r="AQ186" s="130"/>
      <c r="AR186" s="51"/>
      <c r="AS186" s="50"/>
      <c r="AT186" s="130"/>
      <c r="AU186" s="51"/>
      <c r="AV186" s="50"/>
      <c r="AW186" s="130"/>
      <c r="AX186" s="51"/>
      <c r="AY186" s="50"/>
      <c r="AZ186" s="130"/>
      <c r="BA186" s="51"/>
      <c r="BB186" s="50"/>
      <c r="BC186" s="130"/>
      <c r="BD186" s="51"/>
      <c r="BE186" s="50"/>
      <c r="BF186" s="130"/>
      <c r="BG186" s="51"/>
      <c r="BW186" s="377"/>
      <c r="BX186" s="377" t="s">
        <v>998</v>
      </c>
      <c r="BY186" s="97" t="s">
        <v>991</v>
      </c>
      <c r="BZ186" s="50"/>
      <c r="CA186" s="130"/>
      <c r="CB186" s="51"/>
      <c r="CC186" s="50"/>
      <c r="CD186" s="130"/>
      <c r="CE186" s="51"/>
      <c r="CF186" s="50"/>
      <c r="CG186" s="130"/>
      <c r="CH186" s="51"/>
      <c r="CI186" s="50"/>
      <c r="CJ186" s="130"/>
      <c r="CK186" s="51"/>
      <c r="CL186" s="50"/>
      <c r="CM186" s="130"/>
      <c r="CN186" s="51"/>
      <c r="CO186" s="50"/>
      <c r="CP186" s="130"/>
      <c r="CQ186" s="51"/>
      <c r="CR186" s="50"/>
      <c r="CS186" s="130"/>
      <c r="CT186" s="51"/>
      <c r="CU186" s="50"/>
      <c r="CV186" s="130"/>
      <c r="CW186" s="51"/>
      <c r="DA186" s="377"/>
      <c r="DB186" s="377" t="s">
        <v>998</v>
      </c>
      <c r="DC186" s="97" t="s">
        <v>991</v>
      </c>
      <c r="DD186" s="50"/>
      <c r="DE186" s="130"/>
      <c r="DF186" s="51"/>
      <c r="DG186" s="50"/>
      <c r="DH186" s="130"/>
      <c r="DI186" s="51"/>
      <c r="DJ186" s="50"/>
      <c r="DK186" s="130"/>
      <c r="DL186" s="51"/>
      <c r="DM186" s="50"/>
      <c r="DN186" s="130"/>
      <c r="DO186" s="51"/>
      <c r="DP186" s="50"/>
      <c r="DQ186" s="130"/>
      <c r="DR186" s="51"/>
      <c r="DS186" s="50"/>
      <c r="DT186" s="130"/>
      <c r="DU186" s="51"/>
      <c r="DV186" s="50"/>
      <c r="DW186" s="130"/>
      <c r="DX186" s="51"/>
      <c r="DY186" s="50"/>
      <c r="DZ186" s="130"/>
      <c r="EA186" s="51"/>
    </row>
    <row r="187" spans="3:131" ht="15.75" thickBot="1" x14ac:dyDescent="0.3">
      <c r="C187" s="378" t="s">
        <v>986</v>
      </c>
      <c r="D187" s="378" t="s">
        <v>115</v>
      </c>
      <c r="E187" s="363" t="s">
        <v>989</v>
      </c>
      <c r="F187" s="356"/>
      <c r="G187" s="358"/>
      <c r="H187" s="121"/>
      <c r="I187" s="356"/>
      <c r="J187" s="358"/>
      <c r="K187" s="121"/>
      <c r="L187" s="356"/>
      <c r="M187" s="358"/>
      <c r="N187" s="121"/>
      <c r="O187" s="356"/>
      <c r="P187" s="358"/>
      <c r="Q187" s="121"/>
      <c r="R187" s="356"/>
      <c r="S187" s="358"/>
      <c r="T187" s="121"/>
      <c r="U187" s="356"/>
      <c r="V187" s="358"/>
      <c r="W187" s="121"/>
      <c r="X187" s="356"/>
      <c r="Y187" s="358"/>
      <c r="Z187" s="121"/>
      <c r="AA187" s="356"/>
      <c r="AB187" s="358"/>
      <c r="AC187" s="121"/>
      <c r="AG187" s="378" t="s">
        <v>986</v>
      </c>
      <c r="AH187" s="378" t="s">
        <v>115</v>
      </c>
      <c r="AI187" s="363" t="s">
        <v>989</v>
      </c>
      <c r="AJ187" s="356"/>
      <c r="AK187" s="358"/>
      <c r="AL187" s="121"/>
      <c r="AM187" s="356"/>
      <c r="AN187" s="358"/>
      <c r="AO187" s="121"/>
      <c r="AP187" s="356"/>
      <c r="AQ187" s="358"/>
      <c r="AR187" s="121"/>
      <c r="AS187" s="356"/>
      <c r="AT187" s="358"/>
      <c r="AU187" s="121"/>
      <c r="AV187" s="356"/>
      <c r="AW187" s="358"/>
      <c r="AX187" s="121"/>
      <c r="AY187" s="356"/>
      <c r="AZ187" s="358"/>
      <c r="BA187" s="121"/>
      <c r="BB187" s="356"/>
      <c r="BC187" s="358"/>
      <c r="BD187" s="121"/>
      <c r="BE187" s="356"/>
      <c r="BF187" s="358"/>
      <c r="BG187" s="121"/>
      <c r="BW187" s="378" t="s">
        <v>986</v>
      </c>
      <c r="BX187" s="378" t="s">
        <v>115</v>
      </c>
      <c r="BY187" s="363" t="s">
        <v>989</v>
      </c>
      <c r="BZ187" s="356"/>
      <c r="CA187" s="358"/>
      <c r="CB187" s="121"/>
      <c r="CC187" s="356"/>
      <c r="CD187" s="358"/>
      <c r="CE187" s="121"/>
      <c r="CF187" s="356"/>
      <c r="CG187" s="358"/>
      <c r="CH187" s="121"/>
      <c r="CI187" s="356"/>
      <c r="CJ187" s="358"/>
      <c r="CK187" s="121"/>
      <c r="CL187" s="356"/>
      <c r="CM187" s="358"/>
      <c r="CN187" s="121"/>
      <c r="CO187" s="356"/>
      <c r="CP187" s="358"/>
      <c r="CQ187" s="121"/>
      <c r="CR187" s="356"/>
      <c r="CS187" s="358"/>
      <c r="CT187" s="121"/>
      <c r="CU187" s="356"/>
      <c r="CV187" s="358"/>
      <c r="CW187" s="121"/>
      <c r="DA187" s="378" t="s">
        <v>986</v>
      </c>
      <c r="DB187" s="378" t="s">
        <v>115</v>
      </c>
      <c r="DC187" s="363" t="s">
        <v>989</v>
      </c>
      <c r="DD187" s="356"/>
      <c r="DE187" s="358"/>
      <c r="DF187" s="121"/>
      <c r="DG187" s="356"/>
      <c r="DH187" s="358"/>
      <c r="DI187" s="121"/>
      <c r="DJ187" s="356"/>
      <c r="DK187" s="358"/>
      <c r="DL187" s="121"/>
      <c r="DM187" s="356"/>
      <c r="DN187" s="358"/>
      <c r="DO187" s="121"/>
      <c r="DP187" s="356"/>
      <c r="DQ187" s="358"/>
      <c r="DR187" s="121"/>
      <c r="DS187" s="356"/>
      <c r="DT187" s="358"/>
      <c r="DU187" s="121"/>
      <c r="DV187" s="356"/>
      <c r="DW187" s="358"/>
      <c r="DX187" s="121"/>
      <c r="DY187" s="356"/>
      <c r="DZ187" s="358"/>
      <c r="EA187" s="121"/>
    </row>
    <row r="188" spans="3:131" ht="15.75" thickBot="1" x14ac:dyDescent="0.3">
      <c r="C188" s="379" t="s">
        <v>987</v>
      </c>
      <c r="D188" s="379" t="s">
        <v>115</v>
      </c>
      <c r="E188" s="97" t="s">
        <v>989</v>
      </c>
      <c r="F188" s="367"/>
      <c r="G188" s="131"/>
      <c r="H188" s="54"/>
      <c r="I188" s="367"/>
      <c r="J188" s="131"/>
      <c r="K188" s="54"/>
      <c r="L188" s="367"/>
      <c r="M188" s="131"/>
      <c r="N188" s="54"/>
      <c r="O188" s="367"/>
      <c r="P188" s="131"/>
      <c r="Q188" s="54"/>
      <c r="R188" s="367"/>
      <c r="S188" s="131"/>
      <c r="T188" s="54"/>
      <c r="U188" s="367"/>
      <c r="V188" s="131"/>
      <c r="W188" s="54"/>
      <c r="X188" s="367"/>
      <c r="Y188" s="131"/>
      <c r="Z188" s="54"/>
      <c r="AA188" s="367"/>
      <c r="AB188" s="131"/>
      <c r="AC188" s="54"/>
      <c r="AG188" s="379" t="s">
        <v>987</v>
      </c>
      <c r="AH188" s="379" t="s">
        <v>115</v>
      </c>
      <c r="AI188" s="97" t="s">
        <v>989</v>
      </c>
      <c r="AJ188" s="367"/>
      <c r="AK188" s="131"/>
      <c r="AL188" s="54"/>
      <c r="AM188" s="367"/>
      <c r="AN188" s="131"/>
      <c r="AO188" s="54"/>
      <c r="AP188" s="367"/>
      <c r="AQ188" s="131"/>
      <c r="AR188" s="54"/>
      <c r="AS188" s="367"/>
      <c r="AT188" s="131"/>
      <c r="AU188" s="54"/>
      <c r="AV188" s="367"/>
      <c r="AW188" s="131"/>
      <c r="AX188" s="54"/>
      <c r="AY188" s="367"/>
      <c r="AZ188" s="131"/>
      <c r="BA188" s="54"/>
      <c r="BB188" s="367"/>
      <c r="BC188" s="131"/>
      <c r="BD188" s="54"/>
      <c r="BE188" s="367"/>
      <c r="BF188" s="131"/>
      <c r="BG188" s="54"/>
      <c r="BW188" s="379" t="s">
        <v>987</v>
      </c>
      <c r="BX188" s="379" t="s">
        <v>115</v>
      </c>
      <c r="BY188" s="97" t="s">
        <v>989</v>
      </c>
      <c r="BZ188" s="367"/>
      <c r="CA188" s="131"/>
      <c r="CB188" s="54"/>
      <c r="CC188" s="367"/>
      <c r="CD188" s="131"/>
      <c r="CE188" s="54"/>
      <c r="CF188" s="367"/>
      <c r="CG188" s="131"/>
      <c r="CH188" s="54"/>
      <c r="CI188" s="367"/>
      <c r="CJ188" s="131"/>
      <c r="CK188" s="54"/>
      <c r="CL188" s="367"/>
      <c r="CM188" s="131"/>
      <c r="CN188" s="54"/>
      <c r="CO188" s="367"/>
      <c r="CP188" s="131"/>
      <c r="CQ188" s="54"/>
      <c r="CR188" s="367"/>
      <c r="CS188" s="131"/>
      <c r="CT188" s="54"/>
      <c r="CU188" s="367"/>
      <c r="CV188" s="131"/>
      <c r="CW188" s="54"/>
      <c r="DA188" s="379" t="s">
        <v>987</v>
      </c>
      <c r="DB188" s="379" t="s">
        <v>115</v>
      </c>
      <c r="DC188" s="97" t="s">
        <v>989</v>
      </c>
      <c r="DD188" s="367"/>
      <c r="DE188" s="131"/>
      <c r="DF188" s="54"/>
      <c r="DG188" s="367"/>
      <c r="DH188" s="131"/>
      <c r="DI188" s="54"/>
      <c r="DJ188" s="367"/>
      <c r="DK188" s="131"/>
      <c r="DL188" s="54"/>
      <c r="DM188" s="367"/>
      <c r="DN188" s="131"/>
      <c r="DO188" s="54"/>
      <c r="DP188" s="367"/>
      <c r="DQ188" s="131"/>
      <c r="DR188" s="54"/>
      <c r="DS188" s="367"/>
      <c r="DT188" s="131"/>
      <c r="DU188" s="54"/>
      <c r="DV188" s="367"/>
      <c r="DW188" s="131"/>
      <c r="DX188" s="54"/>
      <c r="DY188" s="367"/>
      <c r="DZ188" s="131"/>
      <c r="EA188" s="54"/>
    </row>
    <row r="189" spans="3:131" ht="15.75" thickBot="1" x14ac:dyDescent="0.3">
      <c r="C189" s="379" t="s">
        <v>988</v>
      </c>
      <c r="D189" s="379" t="s">
        <v>115</v>
      </c>
      <c r="E189" s="97" t="s">
        <v>989</v>
      </c>
      <c r="F189" s="50"/>
      <c r="G189" s="130"/>
      <c r="H189" s="51"/>
      <c r="I189" s="50"/>
      <c r="J189" s="130"/>
      <c r="K189" s="51"/>
      <c r="L189" s="50"/>
      <c r="M189" s="130"/>
      <c r="N189" s="51"/>
      <c r="O189" s="50"/>
      <c r="P189" s="130"/>
      <c r="Q189" s="51"/>
      <c r="R189" s="50"/>
      <c r="S189" s="130"/>
      <c r="T189" s="51"/>
      <c r="U189" s="50"/>
      <c r="V189" s="130"/>
      <c r="W189" s="51"/>
      <c r="X189" s="50"/>
      <c r="Y189" s="130"/>
      <c r="Z189" s="51"/>
      <c r="AA189" s="50"/>
      <c r="AB189" s="130"/>
      <c r="AC189" s="51"/>
      <c r="AG189" s="379" t="s">
        <v>988</v>
      </c>
      <c r="AH189" s="379" t="s">
        <v>115</v>
      </c>
      <c r="AI189" s="97" t="s">
        <v>989</v>
      </c>
      <c r="AJ189" s="50"/>
      <c r="AK189" s="130"/>
      <c r="AL189" s="51"/>
      <c r="AM189" s="50"/>
      <c r="AN189" s="130"/>
      <c r="AO189" s="51"/>
      <c r="AP189" s="50"/>
      <c r="AQ189" s="130"/>
      <c r="AR189" s="51"/>
      <c r="AS189" s="50"/>
      <c r="AT189" s="130"/>
      <c r="AU189" s="51"/>
      <c r="AV189" s="50"/>
      <c r="AW189" s="130"/>
      <c r="AX189" s="51"/>
      <c r="AY189" s="50"/>
      <c r="AZ189" s="130"/>
      <c r="BA189" s="51"/>
      <c r="BB189" s="50"/>
      <c r="BC189" s="130"/>
      <c r="BD189" s="51"/>
      <c r="BE189" s="50"/>
      <c r="BF189" s="130"/>
      <c r="BG189" s="51"/>
      <c r="BW189" s="379" t="s">
        <v>988</v>
      </c>
      <c r="BX189" s="379" t="s">
        <v>115</v>
      </c>
      <c r="BY189" s="97" t="s">
        <v>989</v>
      </c>
      <c r="BZ189" s="50"/>
      <c r="CA189" s="130"/>
      <c r="CB189" s="51"/>
      <c r="CC189" s="50"/>
      <c r="CD189" s="130"/>
      <c r="CE189" s="51"/>
      <c r="CF189" s="50"/>
      <c r="CG189" s="130"/>
      <c r="CH189" s="51"/>
      <c r="CI189" s="50"/>
      <c r="CJ189" s="130"/>
      <c r="CK189" s="51"/>
      <c r="CL189" s="50"/>
      <c r="CM189" s="130"/>
      <c r="CN189" s="51"/>
      <c r="CO189" s="50"/>
      <c r="CP189" s="130"/>
      <c r="CQ189" s="51"/>
      <c r="CR189" s="50"/>
      <c r="CS189" s="130"/>
      <c r="CT189" s="51"/>
      <c r="CU189" s="50"/>
      <c r="CV189" s="130"/>
      <c r="CW189" s="51"/>
      <c r="DA189" s="379" t="s">
        <v>988</v>
      </c>
      <c r="DB189" s="379" t="s">
        <v>115</v>
      </c>
      <c r="DC189" s="97" t="s">
        <v>989</v>
      </c>
      <c r="DD189" s="50"/>
      <c r="DE189" s="130"/>
      <c r="DF189" s="51"/>
      <c r="DG189" s="50"/>
      <c r="DH189" s="130"/>
      <c r="DI189" s="51"/>
      <c r="DJ189" s="50"/>
      <c r="DK189" s="130"/>
      <c r="DL189" s="51"/>
      <c r="DM189" s="50"/>
      <c r="DN189" s="130"/>
      <c r="DO189" s="51"/>
      <c r="DP189" s="50"/>
      <c r="DQ189" s="130"/>
      <c r="DR189" s="51"/>
      <c r="DS189" s="50"/>
      <c r="DT189" s="130"/>
      <c r="DU189" s="51"/>
      <c r="DV189" s="50"/>
      <c r="DW189" s="130"/>
      <c r="DX189" s="51"/>
      <c r="DY189" s="50"/>
      <c r="DZ189" s="130"/>
      <c r="EA189" s="51"/>
    </row>
    <row r="190" spans="3:131" ht="15.75" thickBot="1" x14ac:dyDescent="0.3">
      <c r="C190" s="379" t="s">
        <v>3050</v>
      </c>
      <c r="D190" s="379" t="s">
        <v>115</v>
      </c>
      <c r="E190" s="97" t="s">
        <v>989</v>
      </c>
      <c r="F190" s="50"/>
      <c r="G190" s="130"/>
      <c r="H190" s="51"/>
      <c r="I190" s="50"/>
      <c r="J190" s="130"/>
      <c r="K190" s="51"/>
      <c r="L190" s="50"/>
      <c r="M190" s="130"/>
      <c r="N190" s="51"/>
      <c r="O190" s="50"/>
      <c r="P190" s="130"/>
      <c r="Q190" s="51"/>
      <c r="R190" s="50"/>
      <c r="S190" s="130"/>
      <c r="T190" s="51"/>
      <c r="U190" s="50"/>
      <c r="V190" s="130"/>
      <c r="W190" s="51"/>
      <c r="X190" s="50"/>
      <c r="Y190" s="130"/>
      <c r="Z190" s="51"/>
      <c r="AA190" s="50"/>
      <c r="AB190" s="130"/>
      <c r="AC190" s="51"/>
      <c r="AG190" s="379" t="s">
        <v>3050</v>
      </c>
      <c r="AH190" s="379" t="s">
        <v>115</v>
      </c>
      <c r="AI190" s="97" t="s">
        <v>989</v>
      </c>
      <c r="AJ190" s="50"/>
      <c r="AK190" s="130"/>
      <c r="AL190" s="51"/>
      <c r="AM190" s="50"/>
      <c r="AN190" s="130"/>
      <c r="AO190" s="51"/>
      <c r="AP190" s="50"/>
      <c r="AQ190" s="130"/>
      <c r="AR190" s="51"/>
      <c r="AS190" s="50"/>
      <c r="AT190" s="130"/>
      <c r="AU190" s="51"/>
      <c r="AV190" s="50"/>
      <c r="AW190" s="130"/>
      <c r="AX190" s="51"/>
      <c r="AY190" s="50"/>
      <c r="AZ190" s="130"/>
      <c r="BA190" s="51"/>
      <c r="BB190" s="50"/>
      <c r="BC190" s="130"/>
      <c r="BD190" s="51"/>
      <c r="BE190" s="50"/>
      <c r="BF190" s="130"/>
      <c r="BG190" s="51"/>
      <c r="BW190" s="379" t="s">
        <v>3050</v>
      </c>
      <c r="BX190" s="379" t="s">
        <v>115</v>
      </c>
      <c r="BY190" s="97" t="s">
        <v>989</v>
      </c>
      <c r="BZ190" s="50"/>
      <c r="CA190" s="130"/>
      <c r="CB190" s="51"/>
      <c r="CC190" s="50"/>
      <c r="CD190" s="130"/>
      <c r="CE190" s="51"/>
      <c r="CF190" s="50"/>
      <c r="CG190" s="130"/>
      <c r="CH190" s="51"/>
      <c r="CI190" s="50"/>
      <c r="CJ190" s="130"/>
      <c r="CK190" s="51"/>
      <c r="CL190" s="50"/>
      <c r="CM190" s="130"/>
      <c r="CN190" s="51"/>
      <c r="CO190" s="50"/>
      <c r="CP190" s="130"/>
      <c r="CQ190" s="51"/>
      <c r="CR190" s="50"/>
      <c r="CS190" s="130"/>
      <c r="CT190" s="51"/>
      <c r="CU190" s="50"/>
      <c r="CV190" s="130"/>
      <c r="CW190" s="51"/>
      <c r="DA190" s="379" t="s">
        <v>3050</v>
      </c>
      <c r="DB190" s="379" t="s">
        <v>115</v>
      </c>
      <c r="DC190" s="97" t="s">
        <v>989</v>
      </c>
      <c r="DD190" s="50"/>
      <c r="DE190" s="130"/>
      <c r="DF190" s="51"/>
      <c r="DG190" s="50"/>
      <c r="DH190" s="130"/>
      <c r="DI190" s="51"/>
      <c r="DJ190" s="50"/>
      <c r="DK190" s="130"/>
      <c r="DL190" s="51"/>
      <c r="DM190" s="50"/>
      <c r="DN190" s="130"/>
      <c r="DO190" s="51"/>
      <c r="DP190" s="50"/>
      <c r="DQ190" s="130"/>
      <c r="DR190" s="51"/>
      <c r="DS190" s="50"/>
      <c r="DT190" s="130"/>
      <c r="DU190" s="51"/>
      <c r="DV190" s="50"/>
      <c r="DW190" s="130"/>
      <c r="DX190" s="51"/>
      <c r="DY190" s="50"/>
      <c r="DZ190" s="130"/>
      <c r="EA190" s="51"/>
    </row>
    <row r="192" spans="3:131" ht="15.75" thickBot="1" x14ac:dyDescent="0.3"/>
    <row r="193" spans="2:131" ht="15.75" thickBot="1" x14ac:dyDescent="0.3">
      <c r="B193" s="185"/>
      <c r="C193" s="625" t="s">
        <v>86</v>
      </c>
      <c r="D193" s="185"/>
      <c r="E193" s="185"/>
      <c r="F193" s="370" t="s">
        <v>997</v>
      </c>
      <c r="G193" s="448" t="s">
        <v>3051</v>
      </c>
      <c r="H193" s="148"/>
      <c r="I193" s="370" t="s">
        <v>997</v>
      </c>
      <c r="J193" s="448" t="s">
        <v>3052</v>
      </c>
      <c r="K193" s="148"/>
      <c r="L193" s="370" t="s">
        <v>997</v>
      </c>
      <c r="M193" s="448" t="s">
        <v>3053</v>
      </c>
      <c r="N193" s="148"/>
      <c r="O193" s="370" t="s">
        <v>997</v>
      </c>
      <c r="P193" s="448" t="s">
        <v>3054</v>
      </c>
      <c r="Q193" s="148"/>
      <c r="R193" s="370" t="s">
        <v>997</v>
      </c>
      <c r="S193" s="448" t="s">
        <v>3055</v>
      </c>
      <c r="T193" s="148"/>
      <c r="U193" s="370" t="s">
        <v>997</v>
      </c>
      <c r="V193" s="448" t="s">
        <v>3056</v>
      </c>
      <c r="W193" s="148"/>
      <c r="X193" s="370" t="s">
        <v>997</v>
      </c>
      <c r="Y193" s="448" t="s">
        <v>3057</v>
      </c>
      <c r="Z193" s="148"/>
      <c r="AA193" s="370" t="s">
        <v>997</v>
      </c>
      <c r="AB193" s="624" t="s">
        <v>3058</v>
      </c>
      <c r="AC193" s="148"/>
      <c r="AF193" s="185"/>
      <c r="AG193" s="625" t="s">
        <v>2477</v>
      </c>
      <c r="AH193" s="185"/>
      <c r="AI193" s="185"/>
      <c r="AJ193" s="370" t="s">
        <v>997</v>
      </c>
      <c r="AK193" s="448" t="s">
        <v>3051</v>
      </c>
      <c r="AL193" s="148"/>
      <c r="AM193" s="370" t="s">
        <v>997</v>
      </c>
      <c r="AN193" s="448" t="s">
        <v>3052</v>
      </c>
      <c r="AO193" s="148"/>
      <c r="AP193" s="370" t="s">
        <v>997</v>
      </c>
      <c r="AQ193" s="448" t="s">
        <v>3053</v>
      </c>
      <c r="AR193" s="148"/>
      <c r="AS193" s="370" t="s">
        <v>997</v>
      </c>
      <c r="AT193" s="448" t="s">
        <v>3054</v>
      </c>
      <c r="AU193" s="148"/>
      <c r="AV193" s="370" t="s">
        <v>997</v>
      </c>
      <c r="AW193" s="448" t="s">
        <v>3055</v>
      </c>
      <c r="AX193" s="148"/>
      <c r="AY193" s="370" t="s">
        <v>997</v>
      </c>
      <c r="AZ193" s="448" t="s">
        <v>3056</v>
      </c>
      <c r="BA193" s="148"/>
      <c r="BB193" s="370" t="s">
        <v>997</v>
      </c>
      <c r="BC193" s="448" t="s">
        <v>3057</v>
      </c>
      <c r="BD193" s="148"/>
      <c r="BE193" s="370" t="s">
        <v>997</v>
      </c>
      <c r="BF193" s="624" t="s">
        <v>3058</v>
      </c>
      <c r="BG193" s="148"/>
      <c r="BV193" s="185"/>
      <c r="BW193" s="625" t="s">
        <v>86</v>
      </c>
      <c r="BX193" s="185"/>
      <c r="BY193" s="185"/>
      <c r="BZ193" s="370" t="s">
        <v>997</v>
      </c>
      <c r="CA193" s="448" t="s">
        <v>3051</v>
      </c>
      <c r="CB193" s="148"/>
      <c r="CC193" s="370" t="s">
        <v>997</v>
      </c>
      <c r="CD193" s="448" t="s">
        <v>3052</v>
      </c>
      <c r="CE193" s="148"/>
      <c r="CF193" s="370" t="s">
        <v>997</v>
      </c>
      <c r="CG193" s="448" t="s">
        <v>3053</v>
      </c>
      <c r="CH193" s="148"/>
      <c r="CI193" s="370" t="s">
        <v>997</v>
      </c>
      <c r="CJ193" s="448" t="s">
        <v>3054</v>
      </c>
      <c r="CK193" s="148"/>
      <c r="CL193" s="370" t="s">
        <v>997</v>
      </c>
      <c r="CM193" s="448" t="s">
        <v>3055</v>
      </c>
      <c r="CN193" s="148"/>
      <c r="CO193" s="370" t="s">
        <v>997</v>
      </c>
      <c r="CP193" s="448" t="s">
        <v>3056</v>
      </c>
      <c r="CQ193" s="148"/>
      <c r="CR193" s="370" t="s">
        <v>997</v>
      </c>
      <c r="CS193" s="448" t="s">
        <v>3057</v>
      </c>
      <c r="CT193" s="148"/>
      <c r="CU193" s="370" t="s">
        <v>997</v>
      </c>
      <c r="CV193" s="624" t="s">
        <v>3058</v>
      </c>
      <c r="CW193" s="148"/>
      <c r="CZ193" s="185"/>
      <c r="DA193" s="625" t="s">
        <v>2477</v>
      </c>
      <c r="DB193" s="185"/>
      <c r="DC193" s="185"/>
      <c r="DD193" s="370" t="s">
        <v>997</v>
      </c>
      <c r="DE193" s="448" t="s">
        <v>3051</v>
      </c>
      <c r="DF193" s="148"/>
      <c r="DG193" s="370" t="s">
        <v>997</v>
      </c>
      <c r="DH193" s="448" t="s">
        <v>3052</v>
      </c>
      <c r="DI193" s="148"/>
      <c r="DJ193" s="370" t="s">
        <v>997</v>
      </c>
      <c r="DK193" s="448" t="s">
        <v>3053</v>
      </c>
      <c r="DL193" s="148"/>
      <c r="DM193" s="370" t="s">
        <v>997</v>
      </c>
      <c r="DN193" s="448" t="s">
        <v>3054</v>
      </c>
      <c r="DO193" s="148"/>
      <c r="DP193" s="370" t="s">
        <v>997</v>
      </c>
      <c r="DQ193" s="448" t="s">
        <v>3055</v>
      </c>
      <c r="DR193" s="148"/>
      <c r="DS193" s="370" t="s">
        <v>997</v>
      </c>
      <c r="DT193" s="448" t="s">
        <v>3056</v>
      </c>
      <c r="DU193" s="148"/>
      <c r="DV193" s="370" t="s">
        <v>997</v>
      </c>
      <c r="DW193" s="448" t="s">
        <v>3057</v>
      </c>
      <c r="DX193" s="148"/>
      <c r="DY193" s="370" t="s">
        <v>997</v>
      </c>
      <c r="DZ193" s="624" t="s">
        <v>3058</v>
      </c>
      <c r="EA193" s="148"/>
    </row>
    <row r="194" spans="2:131" ht="15.75" thickBot="1" x14ac:dyDescent="0.3">
      <c r="B194" s="187" t="s">
        <v>992</v>
      </c>
      <c r="C194" s="364" t="s">
        <v>993</v>
      </c>
      <c r="D194" s="369" t="s">
        <v>999</v>
      </c>
      <c r="E194" s="369" t="s">
        <v>93</v>
      </c>
      <c r="F194" s="371" t="s">
        <v>70</v>
      </c>
      <c r="G194" s="154" t="s">
        <v>995</v>
      </c>
      <c r="H194" s="155" t="s">
        <v>251</v>
      </c>
      <c r="I194" s="371" t="s">
        <v>70</v>
      </c>
      <c r="J194" s="154" t="s">
        <v>995</v>
      </c>
      <c r="K194" s="155" t="s">
        <v>251</v>
      </c>
      <c r="L194" s="371" t="s">
        <v>70</v>
      </c>
      <c r="M194" s="154" t="s">
        <v>995</v>
      </c>
      <c r="N194" s="155" t="s">
        <v>251</v>
      </c>
      <c r="O194" s="371" t="s">
        <v>70</v>
      </c>
      <c r="P194" s="154" t="s">
        <v>995</v>
      </c>
      <c r="Q194" s="155" t="s">
        <v>251</v>
      </c>
      <c r="R194" s="371" t="s">
        <v>70</v>
      </c>
      <c r="S194" s="154" t="s">
        <v>995</v>
      </c>
      <c r="T194" s="155" t="s">
        <v>251</v>
      </c>
      <c r="U194" s="371" t="s">
        <v>70</v>
      </c>
      <c r="V194" s="154" t="s">
        <v>995</v>
      </c>
      <c r="W194" s="155" t="s">
        <v>251</v>
      </c>
      <c r="X194" s="371" t="s">
        <v>70</v>
      </c>
      <c r="Y194" s="154" t="s">
        <v>995</v>
      </c>
      <c r="Z194" s="155" t="s">
        <v>251</v>
      </c>
      <c r="AA194" s="371" t="s">
        <v>70</v>
      </c>
      <c r="AB194" s="154" t="s">
        <v>995</v>
      </c>
      <c r="AC194" s="155" t="s">
        <v>251</v>
      </c>
      <c r="AF194" s="187" t="s">
        <v>992</v>
      </c>
      <c r="AG194" s="364" t="s">
        <v>993</v>
      </c>
      <c r="AH194" s="369" t="s">
        <v>999</v>
      </c>
      <c r="AI194" s="369" t="s">
        <v>93</v>
      </c>
      <c r="AJ194" s="371" t="s">
        <v>70</v>
      </c>
      <c r="AK194" s="154" t="s">
        <v>995</v>
      </c>
      <c r="AL194" s="155" t="s">
        <v>251</v>
      </c>
      <c r="AM194" s="371" t="s">
        <v>70</v>
      </c>
      <c r="AN194" s="154" t="s">
        <v>995</v>
      </c>
      <c r="AO194" s="155" t="s">
        <v>251</v>
      </c>
      <c r="AP194" s="371" t="s">
        <v>70</v>
      </c>
      <c r="AQ194" s="154" t="s">
        <v>995</v>
      </c>
      <c r="AR194" s="155" t="s">
        <v>251</v>
      </c>
      <c r="AS194" s="371" t="s">
        <v>70</v>
      </c>
      <c r="AT194" s="154" t="s">
        <v>995</v>
      </c>
      <c r="AU194" s="155" t="s">
        <v>251</v>
      </c>
      <c r="AV194" s="371" t="s">
        <v>70</v>
      </c>
      <c r="AW194" s="154" t="s">
        <v>995</v>
      </c>
      <c r="AX194" s="155" t="s">
        <v>251</v>
      </c>
      <c r="AY194" s="371" t="s">
        <v>70</v>
      </c>
      <c r="AZ194" s="154" t="s">
        <v>995</v>
      </c>
      <c r="BA194" s="155" t="s">
        <v>251</v>
      </c>
      <c r="BB194" s="371" t="s">
        <v>70</v>
      </c>
      <c r="BC194" s="154" t="s">
        <v>995</v>
      </c>
      <c r="BD194" s="155" t="s">
        <v>251</v>
      </c>
      <c r="BE194" s="371" t="s">
        <v>70</v>
      </c>
      <c r="BF194" s="154" t="s">
        <v>995</v>
      </c>
      <c r="BG194" s="155" t="s">
        <v>251</v>
      </c>
      <c r="BV194" s="187" t="s">
        <v>992</v>
      </c>
      <c r="BW194" s="364" t="s">
        <v>993</v>
      </c>
      <c r="BX194" s="369" t="s">
        <v>999</v>
      </c>
      <c r="BY194" s="369" t="s">
        <v>93</v>
      </c>
      <c r="BZ194" s="371" t="s">
        <v>70</v>
      </c>
      <c r="CA194" s="154" t="s">
        <v>995</v>
      </c>
      <c r="CB194" s="155" t="s">
        <v>251</v>
      </c>
      <c r="CC194" s="371" t="s">
        <v>70</v>
      </c>
      <c r="CD194" s="154" t="s">
        <v>995</v>
      </c>
      <c r="CE194" s="155" t="s">
        <v>251</v>
      </c>
      <c r="CF194" s="371" t="s">
        <v>70</v>
      </c>
      <c r="CG194" s="154" t="s">
        <v>995</v>
      </c>
      <c r="CH194" s="155" t="s">
        <v>251</v>
      </c>
      <c r="CI194" s="371" t="s">
        <v>70</v>
      </c>
      <c r="CJ194" s="154" t="s">
        <v>995</v>
      </c>
      <c r="CK194" s="155" t="s">
        <v>251</v>
      </c>
      <c r="CL194" s="371" t="s">
        <v>70</v>
      </c>
      <c r="CM194" s="154" t="s">
        <v>995</v>
      </c>
      <c r="CN194" s="155" t="s">
        <v>251</v>
      </c>
      <c r="CO194" s="371" t="s">
        <v>70</v>
      </c>
      <c r="CP194" s="154" t="s">
        <v>995</v>
      </c>
      <c r="CQ194" s="155" t="s">
        <v>251</v>
      </c>
      <c r="CR194" s="371" t="s">
        <v>70</v>
      </c>
      <c r="CS194" s="154" t="s">
        <v>995</v>
      </c>
      <c r="CT194" s="155" t="s">
        <v>251</v>
      </c>
      <c r="CU194" s="371" t="s">
        <v>70</v>
      </c>
      <c r="CV194" s="154" t="s">
        <v>995</v>
      </c>
      <c r="CW194" s="155" t="s">
        <v>251</v>
      </c>
      <c r="CZ194" s="187" t="s">
        <v>992</v>
      </c>
      <c r="DA194" s="364" t="s">
        <v>993</v>
      </c>
      <c r="DB194" s="369" t="s">
        <v>999</v>
      </c>
      <c r="DC194" s="369" t="s">
        <v>93</v>
      </c>
      <c r="DD194" s="371" t="s">
        <v>70</v>
      </c>
      <c r="DE194" s="154" t="s">
        <v>995</v>
      </c>
      <c r="DF194" s="155" t="s">
        <v>251</v>
      </c>
      <c r="DG194" s="371" t="s">
        <v>70</v>
      </c>
      <c r="DH194" s="154" t="s">
        <v>995</v>
      </c>
      <c r="DI194" s="155" t="s">
        <v>251</v>
      </c>
      <c r="DJ194" s="371" t="s">
        <v>70</v>
      </c>
      <c r="DK194" s="154" t="s">
        <v>995</v>
      </c>
      <c r="DL194" s="155" t="s">
        <v>251</v>
      </c>
      <c r="DM194" s="371" t="s">
        <v>70</v>
      </c>
      <c r="DN194" s="154" t="s">
        <v>995</v>
      </c>
      <c r="DO194" s="155" t="s">
        <v>251</v>
      </c>
      <c r="DP194" s="371" t="s">
        <v>70</v>
      </c>
      <c r="DQ194" s="154" t="s">
        <v>995</v>
      </c>
      <c r="DR194" s="155" t="s">
        <v>251</v>
      </c>
      <c r="DS194" s="371" t="s">
        <v>70</v>
      </c>
      <c r="DT194" s="154" t="s">
        <v>995</v>
      </c>
      <c r="DU194" s="155" t="s">
        <v>251</v>
      </c>
      <c r="DV194" s="371" t="s">
        <v>70</v>
      </c>
      <c r="DW194" s="154" t="s">
        <v>995</v>
      </c>
      <c r="DX194" s="155" t="s">
        <v>251</v>
      </c>
      <c r="DY194" s="371" t="s">
        <v>70</v>
      </c>
      <c r="DZ194" s="154" t="s">
        <v>995</v>
      </c>
      <c r="EA194" s="155" t="s">
        <v>251</v>
      </c>
    </row>
    <row r="195" spans="2:131" x14ac:dyDescent="0.25">
      <c r="B195" s="187" t="s">
        <v>1020</v>
      </c>
      <c r="C195" s="372" t="s">
        <v>986</v>
      </c>
      <c r="D195" s="372" t="s">
        <v>115</v>
      </c>
      <c r="E195" s="125" t="s">
        <v>115</v>
      </c>
      <c r="F195" s="366" t="s">
        <v>246</v>
      </c>
      <c r="G195" s="368" t="s">
        <v>1034</v>
      </c>
      <c r="H195" s="232">
        <v>-1</v>
      </c>
      <c r="I195" s="366"/>
      <c r="J195" s="368"/>
      <c r="K195" s="232"/>
      <c r="L195" s="366"/>
      <c r="M195" s="368"/>
      <c r="N195" s="232"/>
      <c r="O195" s="366"/>
      <c r="P195" s="368"/>
      <c r="Q195" s="232"/>
      <c r="R195" s="366"/>
      <c r="S195" s="368"/>
      <c r="T195" s="232"/>
      <c r="U195" s="366"/>
      <c r="V195" s="368"/>
      <c r="W195" s="232"/>
      <c r="X195" s="366"/>
      <c r="Y195" s="368"/>
      <c r="Z195" s="232"/>
      <c r="AA195" s="366"/>
      <c r="AB195" s="368"/>
      <c r="AC195" s="232"/>
      <c r="AF195" s="187" t="s">
        <v>1249</v>
      </c>
      <c r="AG195" s="372" t="s">
        <v>986</v>
      </c>
      <c r="AH195" s="372" t="s">
        <v>115</v>
      </c>
      <c r="AI195" s="125" t="s">
        <v>115</v>
      </c>
      <c r="AJ195" s="366" t="s">
        <v>1251</v>
      </c>
      <c r="AK195" s="368" t="s">
        <v>363</v>
      </c>
      <c r="AL195" s="432" t="s">
        <v>667</v>
      </c>
      <c r="AM195" s="366" t="s">
        <v>1251</v>
      </c>
      <c r="AN195" s="368" t="s">
        <v>450</v>
      </c>
      <c r="AO195" s="432" t="s">
        <v>667</v>
      </c>
      <c r="AP195" s="366" t="s">
        <v>1251</v>
      </c>
      <c r="AQ195" s="368" t="s">
        <v>1262</v>
      </c>
      <c r="AR195" s="432" t="s">
        <v>667</v>
      </c>
      <c r="AS195" s="366"/>
      <c r="AT195" s="368"/>
      <c r="AU195" s="232"/>
      <c r="AV195" s="366"/>
      <c r="AW195" s="368"/>
      <c r="AX195" s="232"/>
      <c r="AY195" s="366"/>
      <c r="AZ195" s="368"/>
      <c r="BA195" s="232"/>
      <c r="BB195" s="366" t="s">
        <v>1214</v>
      </c>
      <c r="BC195" s="368" t="s">
        <v>365</v>
      </c>
      <c r="BD195" s="432" t="s">
        <v>667</v>
      </c>
      <c r="BE195" s="366"/>
      <c r="BF195" s="368"/>
      <c r="BG195" s="232"/>
      <c r="BV195" s="187" t="s">
        <v>1020</v>
      </c>
      <c r="BW195" s="372" t="s">
        <v>986</v>
      </c>
      <c r="BX195" s="372" t="s">
        <v>115</v>
      </c>
      <c r="BY195" s="125" t="s">
        <v>115</v>
      </c>
      <c r="BZ195" s="366" t="s">
        <v>246</v>
      </c>
      <c r="CA195" s="368" t="s">
        <v>1034</v>
      </c>
      <c r="CB195" s="232">
        <v>-1</v>
      </c>
      <c r="CC195" s="366"/>
      <c r="CD195" s="368"/>
      <c r="CE195" s="232"/>
      <c r="CF195" s="366"/>
      <c r="CG195" s="368"/>
      <c r="CH195" s="232"/>
      <c r="CI195" s="366"/>
      <c r="CJ195" s="368"/>
      <c r="CK195" s="232"/>
      <c r="CL195" s="366"/>
      <c r="CM195" s="368"/>
      <c r="CN195" s="232"/>
      <c r="CO195" s="366"/>
      <c r="CP195" s="368"/>
      <c r="CQ195" s="232"/>
      <c r="CR195" s="366"/>
      <c r="CS195" s="368"/>
      <c r="CT195" s="232"/>
      <c r="CU195" s="366"/>
      <c r="CV195" s="368"/>
      <c r="CW195" s="232"/>
      <c r="CZ195" s="187" t="s">
        <v>1249</v>
      </c>
      <c r="DA195" s="372" t="s">
        <v>986</v>
      </c>
      <c r="DB195" s="372" t="s">
        <v>115</v>
      </c>
      <c r="DC195" s="125" t="s">
        <v>115</v>
      </c>
      <c r="DD195" s="366" t="s">
        <v>1214</v>
      </c>
      <c r="DE195" s="368" t="s">
        <v>363</v>
      </c>
      <c r="DF195" s="432" t="s">
        <v>667</v>
      </c>
      <c r="DG195" s="366" t="s">
        <v>1214</v>
      </c>
      <c r="DH195" s="368" t="s">
        <v>450</v>
      </c>
      <c r="DI195" s="432" t="s">
        <v>667</v>
      </c>
      <c r="DJ195" s="366" t="s">
        <v>1214</v>
      </c>
      <c r="DK195" s="368" t="s">
        <v>1262</v>
      </c>
      <c r="DL195" s="432" t="s">
        <v>667</v>
      </c>
      <c r="DM195" s="366"/>
      <c r="DN195" s="368"/>
      <c r="DO195" s="232"/>
      <c r="DP195" s="366"/>
      <c r="DQ195" s="368"/>
      <c r="DR195" s="232"/>
      <c r="DS195" s="366"/>
      <c r="DT195" s="368"/>
      <c r="DU195" s="232"/>
      <c r="DV195" s="366" t="s">
        <v>1214</v>
      </c>
      <c r="DW195" s="368" t="s">
        <v>365</v>
      </c>
      <c r="DX195" s="432" t="s">
        <v>667</v>
      </c>
      <c r="DY195" s="366"/>
      <c r="DZ195" s="368"/>
      <c r="EA195" s="232"/>
    </row>
    <row r="196" spans="2:131" x14ac:dyDescent="0.25">
      <c r="C196" s="373"/>
      <c r="D196" s="373" t="s">
        <v>115</v>
      </c>
      <c r="E196" s="96" t="s">
        <v>990</v>
      </c>
      <c r="F196" s="65"/>
      <c r="G196" s="53"/>
      <c r="H196" s="68"/>
      <c r="I196" s="65"/>
      <c r="J196" s="53"/>
      <c r="K196" s="68"/>
      <c r="L196" s="65"/>
      <c r="M196" s="53"/>
      <c r="N196" s="68"/>
      <c r="O196" s="65"/>
      <c r="P196" s="53"/>
      <c r="Q196" s="68"/>
      <c r="R196" s="65"/>
      <c r="S196" s="53"/>
      <c r="T196" s="68"/>
      <c r="U196" s="65"/>
      <c r="V196" s="53"/>
      <c r="W196" s="68"/>
      <c r="X196" s="65"/>
      <c r="Y196" s="53"/>
      <c r="Z196" s="68"/>
      <c r="AA196" s="65"/>
      <c r="AB196" s="53"/>
      <c r="AC196" s="68"/>
      <c r="AG196" s="373"/>
      <c r="AH196" s="373" t="s">
        <v>115</v>
      </c>
      <c r="AI196" s="96" t="s">
        <v>990</v>
      </c>
      <c r="AJ196" s="65"/>
      <c r="AK196" s="53"/>
      <c r="AL196" s="68"/>
      <c r="AM196" s="65"/>
      <c r="AN196" s="53"/>
      <c r="AO196" s="68"/>
      <c r="AP196" s="65"/>
      <c r="AQ196" s="53"/>
      <c r="AR196" s="68"/>
      <c r="AS196" s="65"/>
      <c r="AT196" s="53"/>
      <c r="AU196" s="68"/>
      <c r="AV196" s="65"/>
      <c r="AW196" s="53"/>
      <c r="AX196" s="68"/>
      <c r="AY196" s="65"/>
      <c r="AZ196" s="53"/>
      <c r="BA196" s="68"/>
      <c r="BB196" s="65"/>
      <c r="BC196" s="53"/>
      <c r="BD196" s="68"/>
      <c r="BE196" s="65"/>
      <c r="BF196" s="53"/>
      <c r="BG196" s="68"/>
      <c r="BW196" s="373"/>
      <c r="BX196" s="373" t="s">
        <v>115</v>
      </c>
      <c r="BY196" s="96" t="s">
        <v>990</v>
      </c>
      <c r="BZ196" s="65"/>
      <c r="CA196" s="53"/>
      <c r="CB196" s="68"/>
      <c r="CC196" s="65"/>
      <c r="CD196" s="53"/>
      <c r="CE196" s="68"/>
      <c r="CF196" s="65"/>
      <c r="CG196" s="53"/>
      <c r="CH196" s="68"/>
      <c r="CI196" s="65"/>
      <c r="CJ196" s="53"/>
      <c r="CK196" s="68"/>
      <c r="CL196" s="65"/>
      <c r="CM196" s="53"/>
      <c r="CN196" s="68"/>
      <c r="CO196" s="65"/>
      <c r="CP196" s="53"/>
      <c r="CQ196" s="68"/>
      <c r="CR196" s="65"/>
      <c r="CS196" s="53"/>
      <c r="CT196" s="68"/>
      <c r="CU196" s="65"/>
      <c r="CV196" s="53"/>
      <c r="CW196" s="68"/>
      <c r="DA196" s="373"/>
      <c r="DB196" s="373" t="s">
        <v>115</v>
      </c>
      <c r="DC196" s="96" t="s">
        <v>990</v>
      </c>
      <c r="DD196" s="65"/>
      <c r="DE196" s="53"/>
      <c r="DF196" s="68"/>
      <c r="DG196" s="65"/>
      <c r="DH196" s="53"/>
      <c r="DI196" s="68"/>
      <c r="DJ196" s="65"/>
      <c r="DK196" s="53"/>
      <c r="DL196" s="68"/>
      <c r="DM196" s="65"/>
      <c r="DN196" s="53"/>
      <c r="DO196" s="68"/>
      <c r="DP196" s="65"/>
      <c r="DQ196" s="53"/>
      <c r="DR196" s="68"/>
      <c r="DS196" s="65"/>
      <c r="DT196" s="53"/>
      <c r="DU196" s="68"/>
      <c r="DV196" s="65"/>
      <c r="DW196" s="53"/>
      <c r="DX196" s="68"/>
      <c r="DY196" s="65"/>
      <c r="DZ196" s="53"/>
      <c r="EA196" s="68"/>
    </row>
    <row r="197" spans="2:131" ht="15.75" thickBot="1" x14ac:dyDescent="0.3">
      <c r="C197" s="374"/>
      <c r="D197" s="374" t="s">
        <v>115</v>
      </c>
      <c r="E197" s="97" t="s">
        <v>991</v>
      </c>
      <c r="F197" s="367"/>
      <c r="G197" s="131"/>
      <c r="H197" s="54"/>
      <c r="I197" s="367"/>
      <c r="J197" s="131"/>
      <c r="K197" s="54"/>
      <c r="L197" s="367"/>
      <c r="M197" s="131"/>
      <c r="N197" s="54"/>
      <c r="O197" s="367"/>
      <c r="P197" s="131"/>
      <c r="Q197" s="54"/>
      <c r="R197" s="367"/>
      <c r="S197" s="131"/>
      <c r="T197" s="54"/>
      <c r="U197" s="367"/>
      <c r="V197" s="131"/>
      <c r="W197" s="54"/>
      <c r="X197" s="367"/>
      <c r="Y197" s="131"/>
      <c r="Z197" s="54"/>
      <c r="AA197" s="367"/>
      <c r="AB197" s="131"/>
      <c r="AC197" s="54"/>
      <c r="AG197" s="374"/>
      <c r="AH197" s="374" t="s">
        <v>115</v>
      </c>
      <c r="AI197" s="97" t="s">
        <v>991</v>
      </c>
      <c r="AJ197" s="367"/>
      <c r="AK197" s="131"/>
      <c r="AL197" s="54"/>
      <c r="AM197" s="367"/>
      <c r="AN197" s="131"/>
      <c r="AO197" s="54"/>
      <c r="AP197" s="367"/>
      <c r="AQ197" s="131"/>
      <c r="AR197" s="54"/>
      <c r="AS197" s="367"/>
      <c r="AT197" s="131"/>
      <c r="AU197" s="54"/>
      <c r="AV197" s="367"/>
      <c r="AW197" s="131"/>
      <c r="AX197" s="54"/>
      <c r="AY197" s="367"/>
      <c r="AZ197" s="131"/>
      <c r="BA197" s="54"/>
      <c r="BB197" s="367"/>
      <c r="BC197" s="131"/>
      <c r="BD197" s="54"/>
      <c r="BE197" s="367"/>
      <c r="BF197" s="131"/>
      <c r="BG197" s="54"/>
      <c r="BW197" s="374"/>
      <c r="BX197" s="374" t="s">
        <v>115</v>
      </c>
      <c r="BY197" s="97" t="s">
        <v>991</v>
      </c>
      <c r="BZ197" s="367"/>
      <c r="CA197" s="131"/>
      <c r="CB197" s="54"/>
      <c r="CC197" s="367"/>
      <c r="CD197" s="131"/>
      <c r="CE197" s="54"/>
      <c r="CF197" s="367"/>
      <c r="CG197" s="131"/>
      <c r="CH197" s="54"/>
      <c r="CI197" s="367"/>
      <c r="CJ197" s="131"/>
      <c r="CK197" s="54"/>
      <c r="CL197" s="367"/>
      <c r="CM197" s="131"/>
      <c r="CN197" s="54"/>
      <c r="CO197" s="367"/>
      <c r="CP197" s="131"/>
      <c r="CQ197" s="54"/>
      <c r="CR197" s="367"/>
      <c r="CS197" s="131"/>
      <c r="CT197" s="54"/>
      <c r="CU197" s="367"/>
      <c r="CV197" s="131"/>
      <c r="CW197" s="54"/>
      <c r="DA197" s="374"/>
      <c r="DB197" s="374" t="s">
        <v>115</v>
      </c>
      <c r="DC197" s="97" t="s">
        <v>991</v>
      </c>
      <c r="DD197" s="367"/>
      <c r="DE197" s="131"/>
      <c r="DF197" s="54"/>
      <c r="DG197" s="367"/>
      <c r="DH197" s="131"/>
      <c r="DI197" s="54"/>
      <c r="DJ197" s="367"/>
      <c r="DK197" s="131"/>
      <c r="DL197" s="54"/>
      <c r="DM197" s="367"/>
      <c r="DN197" s="131"/>
      <c r="DO197" s="54"/>
      <c r="DP197" s="367"/>
      <c r="DQ197" s="131"/>
      <c r="DR197" s="54"/>
      <c r="DS197" s="367"/>
      <c r="DT197" s="131"/>
      <c r="DU197" s="54"/>
      <c r="DV197" s="367"/>
      <c r="DW197" s="131"/>
      <c r="DX197" s="54"/>
      <c r="DY197" s="367"/>
      <c r="DZ197" s="131"/>
      <c r="EA197" s="54"/>
    </row>
    <row r="198" spans="2:131" x14ac:dyDescent="0.25">
      <c r="C198" s="372" t="s">
        <v>987</v>
      </c>
      <c r="D198" s="372" t="s">
        <v>115</v>
      </c>
      <c r="E198" s="125" t="s">
        <v>115</v>
      </c>
      <c r="F198" s="366" t="s">
        <v>246</v>
      </c>
      <c r="G198" s="368" t="s">
        <v>1034</v>
      </c>
      <c r="H198" s="232">
        <v>1</v>
      </c>
      <c r="I198" s="366"/>
      <c r="J198" s="368"/>
      <c r="K198" s="232"/>
      <c r="L198" s="366"/>
      <c r="M198" s="368"/>
      <c r="N198" s="232"/>
      <c r="O198" s="366"/>
      <c r="P198" s="368"/>
      <c r="Q198" s="232"/>
      <c r="R198" s="366"/>
      <c r="S198" s="368"/>
      <c r="T198" s="232"/>
      <c r="U198" s="366"/>
      <c r="V198" s="368"/>
      <c r="W198" s="232"/>
      <c r="X198" s="366"/>
      <c r="Y198" s="368"/>
      <c r="Z198" s="232"/>
      <c r="AA198" s="366"/>
      <c r="AB198" s="368"/>
      <c r="AC198" s="232"/>
      <c r="AG198" s="372" t="s">
        <v>987</v>
      </c>
      <c r="AH198" s="372" t="s">
        <v>115</v>
      </c>
      <c r="AI198" s="125" t="s">
        <v>115</v>
      </c>
      <c r="AJ198" s="366" t="s">
        <v>1251</v>
      </c>
      <c r="AK198" s="368" t="s">
        <v>362</v>
      </c>
      <c r="AL198" s="432" t="s">
        <v>667</v>
      </c>
      <c r="AM198" s="366"/>
      <c r="AN198" s="368"/>
      <c r="AO198" s="232"/>
      <c r="AP198" s="366"/>
      <c r="AQ198" s="368"/>
      <c r="AR198" s="232"/>
      <c r="AS198" s="366"/>
      <c r="AT198" s="368"/>
      <c r="AU198" s="232"/>
      <c r="AV198" s="366"/>
      <c r="AW198" s="368"/>
      <c r="AX198" s="232"/>
      <c r="AY198" s="366"/>
      <c r="AZ198" s="368"/>
      <c r="BA198" s="232"/>
      <c r="BB198" s="366"/>
      <c r="BC198" s="368"/>
      <c r="BD198" s="232"/>
      <c r="BE198" s="366"/>
      <c r="BF198" s="368"/>
      <c r="BG198" s="232"/>
      <c r="BW198" s="372" t="s">
        <v>987</v>
      </c>
      <c r="BX198" s="372" t="s">
        <v>115</v>
      </c>
      <c r="BY198" s="125" t="s">
        <v>115</v>
      </c>
      <c r="BZ198" s="366" t="s">
        <v>246</v>
      </c>
      <c r="CA198" s="368" t="s">
        <v>1034</v>
      </c>
      <c r="CB198" s="232">
        <v>1</v>
      </c>
      <c r="CC198" s="366"/>
      <c r="CD198" s="368"/>
      <c r="CE198" s="232"/>
      <c r="CF198" s="366"/>
      <c r="CG198" s="368"/>
      <c r="CH198" s="232"/>
      <c r="CI198" s="366"/>
      <c r="CJ198" s="368"/>
      <c r="CK198" s="232"/>
      <c r="CL198" s="366"/>
      <c r="CM198" s="368"/>
      <c r="CN198" s="232"/>
      <c r="CO198" s="366"/>
      <c r="CP198" s="368"/>
      <c r="CQ198" s="232"/>
      <c r="CR198" s="366"/>
      <c r="CS198" s="368"/>
      <c r="CT198" s="232"/>
      <c r="CU198" s="366"/>
      <c r="CV198" s="368"/>
      <c r="CW198" s="232"/>
      <c r="DA198" s="372" t="s">
        <v>987</v>
      </c>
      <c r="DB198" s="372" t="s">
        <v>115</v>
      </c>
      <c r="DC198" s="125" t="s">
        <v>115</v>
      </c>
      <c r="DD198" s="366" t="s">
        <v>1214</v>
      </c>
      <c r="DE198" s="368" t="s">
        <v>362</v>
      </c>
      <c r="DF198" s="432" t="s">
        <v>667</v>
      </c>
      <c r="DG198" s="366"/>
      <c r="DH198" s="368"/>
      <c r="DI198" s="232"/>
      <c r="DJ198" s="366"/>
      <c r="DK198" s="368"/>
      <c r="DL198" s="232"/>
      <c r="DM198" s="366"/>
      <c r="DN198" s="368"/>
      <c r="DO198" s="232"/>
      <c r="DP198" s="366"/>
      <c r="DQ198" s="368"/>
      <c r="DR198" s="232"/>
      <c r="DS198" s="366"/>
      <c r="DT198" s="368"/>
      <c r="DU198" s="232"/>
      <c r="DV198" s="366"/>
      <c r="DW198" s="368"/>
      <c r="DX198" s="232"/>
      <c r="DY198" s="366"/>
      <c r="DZ198" s="368"/>
      <c r="EA198" s="232"/>
    </row>
    <row r="199" spans="2:131" x14ac:dyDescent="0.25">
      <c r="C199" s="373"/>
      <c r="D199" s="373" t="s">
        <v>115</v>
      </c>
      <c r="E199" s="96" t="s">
        <v>990</v>
      </c>
      <c r="F199" s="65"/>
      <c r="G199" s="53"/>
      <c r="H199" s="68"/>
      <c r="I199" s="65"/>
      <c r="J199" s="53"/>
      <c r="K199" s="68"/>
      <c r="L199" s="65"/>
      <c r="M199" s="53"/>
      <c r="N199" s="68"/>
      <c r="O199" s="65"/>
      <c r="P199" s="53"/>
      <c r="Q199" s="68"/>
      <c r="R199" s="65"/>
      <c r="S199" s="53"/>
      <c r="T199" s="68"/>
      <c r="U199" s="65"/>
      <c r="V199" s="53"/>
      <c r="W199" s="68"/>
      <c r="X199" s="65"/>
      <c r="Y199" s="53"/>
      <c r="Z199" s="68"/>
      <c r="AA199" s="65"/>
      <c r="AB199" s="53"/>
      <c r="AC199" s="68"/>
      <c r="AG199" s="373"/>
      <c r="AH199" s="373" t="s">
        <v>115</v>
      </c>
      <c r="AI199" s="96" t="s">
        <v>990</v>
      </c>
      <c r="AJ199" s="65"/>
      <c r="AK199" s="53"/>
      <c r="AL199" s="68"/>
      <c r="AM199" s="65"/>
      <c r="AN199" s="53"/>
      <c r="AO199" s="68"/>
      <c r="AP199" s="65"/>
      <c r="AQ199" s="53"/>
      <c r="AR199" s="68"/>
      <c r="AS199" s="65"/>
      <c r="AT199" s="53"/>
      <c r="AU199" s="68"/>
      <c r="AV199" s="65"/>
      <c r="AW199" s="53"/>
      <c r="AX199" s="68"/>
      <c r="AY199" s="65"/>
      <c r="AZ199" s="53"/>
      <c r="BA199" s="68"/>
      <c r="BB199" s="65"/>
      <c r="BC199" s="53"/>
      <c r="BD199" s="68"/>
      <c r="BE199" s="65"/>
      <c r="BF199" s="53"/>
      <c r="BG199" s="68"/>
      <c r="BW199" s="373"/>
      <c r="BX199" s="373" t="s">
        <v>115</v>
      </c>
      <c r="BY199" s="96" t="s">
        <v>990</v>
      </c>
      <c r="BZ199" s="65"/>
      <c r="CA199" s="53"/>
      <c r="CB199" s="68"/>
      <c r="CC199" s="65"/>
      <c r="CD199" s="53"/>
      <c r="CE199" s="68"/>
      <c r="CF199" s="65"/>
      <c r="CG199" s="53"/>
      <c r="CH199" s="68"/>
      <c r="CI199" s="65"/>
      <c r="CJ199" s="53"/>
      <c r="CK199" s="68"/>
      <c r="CL199" s="65"/>
      <c r="CM199" s="53"/>
      <c r="CN199" s="68"/>
      <c r="CO199" s="65"/>
      <c r="CP199" s="53"/>
      <c r="CQ199" s="68"/>
      <c r="CR199" s="65"/>
      <c r="CS199" s="53"/>
      <c r="CT199" s="68"/>
      <c r="CU199" s="65"/>
      <c r="CV199" s="53"/>
      <c r="CW199" s="68"/>
      <c r="DA199" s="373"/>
      <c r="DB199" s="373" t="s">
        <v>115</v>
      </c>
      <c r="DC199" s="96" t="s">
        <v>990</v>
      </c>
      <c r="DD199" s="65"/>
      <c r="DE199" s="53"/>
      <c r="DF199" s="68"/>
      <c r="DG199" s="65"/>
      <c r="DH199" s="53"/>
      <c r="DI199" s="68"/>
      <c r="DJ199" s="65"/>
      <c r="DK199" s="53"/>
      <c r="DL199" s="68"/>
      <c r="DM199" s="65"/>
      <c r="DN199" s="53"/>
      <c r="DO199" s="68"/>
      <c r="DP199" s="65"/>
      <c r="DQ199" s="53"/>
      <c r="DR199" s="68"/>
      <c r="DS199" s="65"/>
      <c r="DT199" s="53"/>
      <c r="DU199" s="68"/>
      <c r="DV199" s="65"/>
      <c r="DW199" s="53"/>
      <c r="DX199" s="68"/>
      <c r="DY199" s="65"/>
      <c r="DZ199" s="53"/>
      <c r="EA199" s="68"/>
    </row>
    <row r="200" spans="2:131" ht="15.75" thickBot="1" x14ac:dyDescent="0.3">
      <c r="C200" s="374"/>
      <c r="D200" s="374" t="s">
        <v>115</v>
      </c>
      <c r="E200" s="97" t="s">
        <v>991</v>
      </c>
      <c r="F200" s="367"/>
      <c r="G200" s="131"/>
      <c r="H200" s="54"/>
      <c r="I200" s="367"/>
      <c r="J200" s="131"/>
      <c r="K200" s="54"/>
      <c r="L200" s="367"/>
      <c r="M200" s="131"/>
      <c r="N200" s="54"/>
      <c r="O200" s="367"/>
      <c r="P200" s="131"/>
      <c r="Q200" s="54"/>
      <c r="R200" s="367"/>
      <c r="S200" s="131"/>
      <c r="T200" s="54"/>
      <c r="U200" s="367"/>
      <c r="V200" s="131"/>
      <c r="W200" s="54"/>
      <c r="X200" s="367"/>
      <c r="Y200" s="131"/>
      <c r="Z200" s="54"/>
      <c r="AA200" s="367"/>
      <c r="AB200" s="131"/>
      <c r="AC200" s="54"/>
      <c r="AG200" s="374"/>
      <c r="AH200" s="374" t="s">
        <v>115</v>
      </c>
      <c r="AI200" s="97" t="s">
        <v>991</v>
      </c>
      <c r="AJ200" s="367"/>
      <c r="AK200" s="131"/>
      <c r="AL200" s="54"/>
      <c r="AM200" s="367"/>
      <c r="AN200" s="131"/>
      <c r="AO200" s="54"/>
      <c r="AP200" s="367"/>
      <c r="AQ200" s="131"/>
      <c r="AR200" s="54"/>
      <c r="AS200" s="367"/>
      <c r="AT200" s="131"/>
      <c r="AU200" s="54"/>
      <c r="AV200" s="367"/>
      <c r="AW200" s="131"/>
      <c r="AX200" s="54"/>
      <c r="AY200" s="367"/>
      <c r="AZ200" s="131"/>
      <c r="BA200" s="54"/>
      <c r="BB200" s="367"/>
      <c r="BC200" s="131"/>
      <c r="BD200" s="54"/>
      <c r="BE200" s="367"/>
      <c r="BF200" s="131"/>
      <c r="BG200" s="54"/>
      <c r="BW200" s="374"/>
      <c r="BX200" s="374" t="s">
        <v>115</v>
      </c>
      <c r="BY200" s="97" t="s">
        <v>991</v>
      </c>
      <c r="BZ200" s="367"/>
      <c r="CA200" s="131"/>
      <c r="CB200" s="54"/>
      <c r="CC200" s="367"/>
      <c r="CD200" s="131"/>
      <c r="CE200" s="54"/>
      <c r="CF200" s="367"/>
      <c r="CG200" s="131"/>
      <c r="CH200" s="54"/>
      <c r="CI200" s="367"/>
      <c r="CJ200" s="131"/>
      <c r="CK200" s="54"/>
      <c r="CL200" s="367"/>
      <c r="CM200" s="131"/>
      <c r="CN200" s="54"/>
      <c r="CO200" s="367"/>
      <c r="CP200" s="131"/>
      <c r="CQ200" s="54"/>
      <c r="CR200" s="367"/>
      <c r="CS200" s="131"/>
      <c r="CT200" s="54"/>
      <c r="CU200" s="367"/>
      <c r="CV200" s="131"/>
      <c r="CW200" s="54"/>
      <c r="DA200" s="374"/>
      <c r="DB200" s="374" t="s">
        <v>115</v>
      </c>
      <c r="DC200" s="97" t="s">
        <v>991</v>
      </c>
      <c r="DD200" s="367"/>
      <c r="DE200" s="131"/>
      <c r="DF200" s="54"/>
      <c r="DG200" s="367"/>
      <c r="DH200" s="131"/>
      <c r="DI200" s="54"/>
      <c r="DJ200" s="367"/>
      <c r="DK200" s="131"/>
      <c r="DL200" s="54"/>
      <c r="DM200" s="367"/>
      <c r="DN200" s="131"/>
      <c r="DO200" s="54"/>
      <c r="DP200" s="367"/>
      <c r="DQ200" s="131"/>
      <c r="DR200" s="54"/>
      <c r="DS200" s="367"/>
      <c r="DT200" s="131"/>
      <c r="DU200" s="54"/>
      <c r="DV200" s="367"/>
      <c r="DW200" s="131"/>
      <c r="DX200" s="54"/>
      <c r="DY200" s="367"/>
      <c r="DZ200" s="131"/>
      <c r="EA200" s="54"/>
    </row>
    <row r="201" spans="2:131" x14ac:dyDescent="0.25">
      <c r="C201" s="372" t="s">
        <v>988</v>
      </c>
      <c r="D201" s="372" t="s">
        <v>115</v>
      </c>
      <c r="E201" s="125" t="s">
        <v>115</v>
      </c>
      <c r="F201" s="366"/>
      <c r="G201" s="368"/>
      <c r="H201" s="232"/>
      <c r="I201" s="366"/>
      <c r="J201" s="368"/>
      <c r="K201" s="232"/>
      <c r="L201" s="366"/>
      <c r="M201" s="368"/>
      <c r="N201" s="232"/>
      <c r="O201" s="366"/>
      <c r="P201" s="368"/>
      <c r="Q201" s="232"/>
      <c r="R201" s="366"/>
      <c r="S201" s="368"/>
      <c r="T201" s="232"/>
      <c r="U201" s="366"/>
      <c r="V201" s="368"/>
      <c r="W201" s="232"/>
      <c r="X201" s="366"/>
      <c r="Y201" s="368"/>
      <c r="Z201" s="232"/>
      <c r="AA201" s="366"/>
      <c r="AB201" s="368"/>
      <c r="AC201" s="232"/>
      <c r="AG201" s="372" t="s">
        <v>988</v>
      </c>
      <c r="AH201" s="372" t="s">
        <v>115</v>
      </c>
      <c r="AI201" s="125" t="s">
        <v>115</v>
      </c>
      <c r="AJ201" s="366"/>
      <c r="AK201" s="368"/>
      <c r="AL201" s="232"/>
      <c r="AM201" s="366"/>
      <c r="AN201" s="368"/>
      <c r="AO201" s="232"/>
      <c r="AP201" s="366"/>
      <c r="AQ201" s="368"/>
      <c r="AR201" s="232"/>
      <c r="AS201" s="366"/>
      <c r="AT201" s="368"/>
      <c r="AU201" s="232"/>
      <c r="AV201" s="366"/>
      <c r="AW201" s="368"/>
      <c r="AX201" s="232"/>
      <c r="AY201" s="366"/>
      <c r="AZ201" s="368"/>
      <c r="BA201" s="232"/>
      <c r="BB201" s="366"/>
      <c r="BC201" s="368"/>
      <c r="BD201" s="232"/>
      <c r="BE201" s="366"/>
      <c r="BF201" s="368"/>
      <c r="BG201" s="232"/>
      <c r="BW201" s="372" t="s">
        <v>988</v>
      </c>
      <c r="BX201" s="372" t="s">
        <v>115</v>
      </c>
      <c r="BY201" s="125" t="s">
        <v>115</v>
      </c>
      <c r="BZ201" s="366"/>
      <c r="CA201" s="368"/>
      <c r="CB201" s="232"/>
      <c r="CC201" s="366"/>
      <c r="CD201" s="368"/>
      <c r="CE201" s="232"/>
      <c r="CF201" s="366"/>
      <c r="CG201" s="368"/>
      <c r="CH201" s="232"/>
      <c r="CI201" s="366"/>
      <c r="CJ201" s="368"/>
      <c r="CK201" s="232"/>
      <c r="CL201" s="366"/>
      <c r="CM201" s="368"/>
      <c r="CN201" s="232"/>
      <c r="CO201" s="366"/>
      <c r="CP201" s="368"/>
      <c r="CQ201" s="232"/>
      <c r="CR201" s="366"/>
      <c r="CS201" s="368"/>
      <c r="CT201" s="232"/>
      <c r="CU201" s="366"/>
      <c r="CV201" s="368"/>
      <c r="CW201" s="232"/>
      <c r="DA201" s="372" t="s">
        <v>988</v>
      </c>
      <c r="DB201" s="372" t="s">
        <v>115</v>
      </c>
      <c r="DC201" s="125" t="s">
        <v>115</v>
      </c>
      <c r="DD201" s="366"/>
      <c r="DE201" s="368"/>
      <c r="DF201" s="232"/>
      <c r="DG201" s="366"/>
      <c r="DH201" s="368"/>
      <c r="DI201" s="232"/>
      <c r="DJ201" s="366"/>
      <c r="DK201" s="368"/>
      <c r="DL201" s="232"/>
      <c r="DM201" s="366"/>
      <c r="DN201" s="368"/>
      <c r="DO201" s="232"/>
      <c r="DP201" s="366"/>
      <c r="DQ201" s="368"/>
      <c r="DR201" s="232"/>
      <c r="DS201" s="366"/>
      <c r="DT201" s="368"/>
      <c r="DU201" s="232"/>
      <c r="DV201" s="366"/>
      <c r="DW201" s="368"/>
      <c r="DX201" s="232"/>
      <c r="DY201" s="366"/>
      <c r="DZ201" s="368"/>
      <c r="EA201" s="232"/>
    </row>
    <row r="202" spans="2:131" x14ac:dyDescent="0.25">
      <c r="C202" s="373"/>
      <c r="D202" s="373" t="s">
        <v>115</v>
      </c>
      <c r="E202" s="96" t="s">
        <v>990</v>
      </c>
      <c r="F202" s="65"/>
      <c r="G202" s="53"/>
      <c r="H202" s="68"/>
      <c r="I202" s="65"/>
      <c r="J202" s="53"/>
      <c r="K202" s="68"/>
      <c r="L202" s="65"/>
      <c r="M202" s="53"/>
      <c r="N202" s="68"/>
      <c r="O202" s="65"/>
      <c r="P202" s="53"/>
      <c r="Q202" s="68"/>
      <c r="R202" s="65"/>
      <c r="S202" s="53"/>
      <c r="T202" s="68"/>
      <c r="U202" s="65"/>
      <c r="V202" s="53"/>
      <c r="W202" s="68"/>
      <c r="X202" s="65"/>
      <c r="Y202" s="53"/>
      <c r="Z202" s="68"/>
      <c r="AA202" s="65"/>
      <c r="AB202" s="53"/>
      <c r="AC202" s="68"/>
      <c r="AG202" s="373"/>
      <c r="AH202" s="373" t="s">
        <v>115</v>
      </c>
      <c r="AI202" s="96" t="s">
        <v>990</v>
      </c>
      <c r="AJ202" s="65"/>
      <c r="AK202" s="53"/>
      <c r="AL202" s="68"/>
      <c r="AM202" s="65"/>
      <c r="AN202" s="53"/>
      <c r="AO202" s="68"/>
      <c r="AP202" s="65"/>
      <c r="AQ202" s="53"/>
      <c r="AR202" s="68"/>
      <c r="AS202" s="65"/>
      <c r="AT202" s="53"/>
      <c r="AU202" s="68"/>
      <c r="AV202" s="65"/>
      <c r="AW202" s="53"/>
      <c r="AX202" s="68"/>
      <c r="AY202" s="65"/>
      <c r="AZ202" s="53"/>
      <c r="BA202" s="68"/>
      <c r="BB202" s="65"/>
      <c r="BC202" s="53"/>
      <c r="BD202" s="68"/>
      <c r="BE202" s="65"/>
      <c r="BF202" s="53"/>
      <c r="BG202" s="68"/>
      <c r="BW202" s="373"/>
      <c r="BX202" s="373" t="s">
        <v>115</v>
      </c>
      <c r="BY202" s="96" t="s">
        <v>990</v>
      </c>
      <c r="BZ202" s="65"/>
      <c r="CA202" s="53"/>
      <c r="CB202" s="68"/>
      <c r="CC202" s="65"/>
      <c r="CD202" s="53"/>
      <c r="CE202" s="68"/>
      <c r="CF202" s="65"/>
      <c r="CG202" s="53"/>
      <c r="CH202" s="68"/>
      <c r="CI202" s="65"/>
      <c r="CJ202" s="53"/>
      <c r="CK202" s="68"/>
      <c r="CL202" s="65"/>
      <c r="CM202" s="53"/>
      <c r="CN202" s="68"/>
      <c r="CO202" s="65"/>
      <c r="CP202" s="53"/>
      <c r="CQ202" s="68"/>
      <c r="CR202" s="65"/>
      <c r="CS202" s="53"/>
      <c r="CT202" s="68"/>
      <c r="CU202" s="65"/>
      <c r="CV202" s="53"/>
      <c r="CW202" s="68"/>
      <c r="DA202" s="373"/>
      <c r="DB202" s="373" t="s">
        <v>115</v>
      </c>
      <c r="DC202" s="96" t="s">
        <v>990</v>
      </c>
      <c r="DD202" s="65"/>
      <c r="DE202" s="53"/>
      <c r="DF202" s="68"/>
      <c r="DG202" s="65"/>
      <c r="DH202" s="53"/>
      <c r="DI202" s="68"/>
      <c r="DJ202" s="65"/>
      <c r="DK202" s="53"/>
      <c r="DL202" s="68"/>
      <c r="DM202" s="65"/>
      <c r="DN202" s="53"/>
      <c r="DO202" s="68"/>
      <c r="DP202" s="65"/>
      <c r="DQ202" s="53"/>
      <c r="DR202" s="68"/>
      <c r="DS202" s="65"/>
      <c r="DT202" s="53"/>
      <c r="DU202" s="68"/>
      <c r="DV202" s="65"/>
      <c r="DW202" s="53"/>
      <c r="DX202" s="68"/>
      <c r="DY202" s="65"/>
      <c r="DZ202" s="53"/>
      <c r="EA202" s="68"/>
    </row>
    <row r="203" spans="2:131" ht="15.75" thickBot="1" x14ac:dyDescent="0.3">
      <c r="C203" s="374"/>
      <c r="D203" s="374" t="s">
        <v>115</v>
      </c>
      <c r="E203" s="97" t="s">
        <v>991</v>
      </c>
      <c r="F203" s="367"/>
      <c r="G203" s="131"/>
      <c r="H203" s="54"/>
      <c r="I203" s="367"/>
      <c r="J203" s="131"/>
      <c r="K203" s="54"/>
      <c r="L203" s="367"/>
      <c r="M203" s="131"/>
      <c r="N203" s="54"/>
      <c r="O203" s="367"/>
      <c r="P203" s="131"/>
      <c r="Q203" s="54"/>
      <c r="R203" s="367"/>
      <c r="S203" s="131"/>
      <c r="T203" s="54"/>
      <c r="U203" s="367"/>
      <c r="V203" s="131"/>
      <c r="W203" s="54"/>
      <c r="X203" s="367"/>
      <c r="Y203" s="131"/>
      <c r="Z203" s="54"/>
      <c r="AA203" s="367"/>
      <c r="AB203" s="131"/>
      <c r="AC203" s="54"/>
      <c r="AG203" s="374"/>
      <c r="AH203" s="374" t="s">
        <v>115</v>
      </c>
      <c r="AI203" s="97" t="s">
        <v>991</v>
      </c>
      <c r="AJ203" s="367"/>
      <c r="AK203" s="131"/>
      <c r="AL203" s="54"/>
      <c r="AM203" s="367"/>
      <c r="AN203" s="131"/>
      <c r="AO203" s="54"/>
      <c r="AP203" s="367"/>
      <c r="AQ203" s="131"/>
      <c r="AR203" s="54"/>
      <c r="AS203" s="367"/>
      <c r="AT203" s="131"/>
      <c r="AU203" s="54"/>
      <c r="AV203" s="367"/>
      <c r="AW203" s="131"/>
      <c r="AX203" s="54"/>
      <c r="AY203" s="367"/>
      <c r="AZ203" s="131"/>
      <c r="BA203" s="54"/>
      <c r="BB203" s="367"/>
      <c r="BC203" s="131"/>
      <c r="BD203" s="54"/>
      <c r="BE203" s="367"/>
      <c r="BF203" s="131"/>
      <c r="BG203" s="54"/>
      <c r="BW203" s="374"/>
      <c r="BX203" s="374" t="s">
        <v>115</v>
      </c>
      <c r="BY203" s="97" t="s">
        <v>991</v>
      </c>
      <c r="BZ203" s="367"/>
      <c r="CA203" s="131"/>
      <c r="CB203" s="54"/>
      <c r="CC203" s="367"/>
      <c r="CD203" s="131"/>
      <c r="CE203" s="54"/>
      <c r="CF203" s="367"/>
      <c r="CG203" s="131"/>
      <c r="CH203" s="54"/>
      <c r="CI203" s="367"/>
      <c r="CJ203" s="131"/>
      <c r="CK203" s="54"/>
      <c r="CL203" s="367"/>
      <c r="CM203" s="131"/>
      <c r="CN203" s="54"/>
      <c r="CO203" s="367"/>
      <c r="CP203" s="131"/>
      <c r="CQ203" s="54"/>
      <c r="CR203" s="367"/>
      <c r="CS203" s="131"/>
      <c r="CT203" s="54"/>
      <c r="CU203" s="367"/>
      <c r="CV203" s="131"/>
      <c r="CW203" s="54"/>
      <c r="DA203" s="374"/>
      <c r="DB203" s="374" t="s">
        <v>115</v>
      </c>
      <c r="DC203" s="97" t="s">
        <v>991</v>
      </c>
      <c r="DD203" s="367"/>
      <c r="DE203" s="131"/>
      <c r="DF203" s="54"/>
      <c r="DG203" s="367"/>
      <c r="DH203" s="131"/>
      <c r="DI203" s="54"/>
      <c r="DJ203" s="367"/>
      <c r="DK203" s="131"/>
      <c r="DL203" s="54"/>
      <c r="DM203" s="367"/>
      <c r="DN203" s="131"/>
      <c r="DO203" s="54"/>
      <c r="DP203" s="367"/>
      <c r="DQ203" s="131"/>
      <c r="DR203" s="54"/>
      <c r="DS203" s="367"/>
      <c r="DT203" s="131"/>
      <c r="DU203" s="54"/>
      <c r="DV203" s="367"/>
      <c r="DW203" s="131"/>
      <c r="DX203" s="54"/>
      <c r="DY203" s="367"/>
      <c r="DZ203" s="131"/>
      <c r="EA203" s="54"/>
    </row>
    <row r="204" spans="2:131" x14ac:dyDescent="0.25">
      <c r="C204" s="372" t="s">
        <v>3050</v>
      </c>
      <c r="D204" s="372" t="s">
        <v>115</v>
      </c>
      <c r="E204" s="125" t="s">
        <v>115</v>
      </c>
      <c r="F204" s="366"/>
      <c r="G204" s="368"/>
      <c r="H204" s="232"/>
      <c r="I204" s="366"/>
      <c r="J204" s="368"/>
      <c r="K204" s="232"/>
      <c r="L204" s="366"/>
      <c r="M204" s="368"/>
      <c r="N204" s="232"/>
      <c r="O204" s="366"/>
      <c r="P204" s="368"/>
      <c r="Q204" s="232"/>
      <c r="R204" s="366"/>
      <c r="S204" s="368"/>
      <c r="T204" s="232"/>
      <c r="U204" s="366"/>
      <c r="V204" s="368"/>
      <c r="W204" s="232"/>
      <c r="X204" s="366"/>
      <c r="Y204" s="368"/>
      <c r="Z204" s="232"/>
      <c r="AA204" s="366"/>
      <c r="AB204" s="368"/>
      <c r="AC204" s="232"/>
      <c r="AG204" s="372" t="s">
        <v>3050</v>
      </c>
      <c r="AH204" s="372" t="s">
        <v>115</v>
      </c>
      <c r="AI204" s="125" t="s">
        <v>115</v>
      </c>
      <c r="AJ204" s="366"/>
      <c r="AK204" s="368"/>
      <c r="AL204" s="232"/>
      <c r="AM204" s="366"/>
      <c r="AN204" s="368"/>
      <c r="AO204" s="232"/>
      <c r="AP204" s="366"/>
      <c r="AQ204" s="368"/>
      <c r="AR204" s="232"/>
      <c r="AS204" s="366"/>
      <c r="AT204" s="368"/>
      <c r="AU204" s="232"/>
      <c r="AV204" s="366"/>
      <c r="AW204" s="368"/>
      <c r="AX204" s="232"/>
      <c r="AY204" s="366"/>
      <c r="AZ204" s="368"/>
      <c r="BA204" s="232"/>
      <c r="BB204" s="366"/>
      <c r="BC204" s="368"/>
      <c r="BD204" s="232"/>
      <c r="BE204" s="366"/>
      <c r="BF204" s="368"/>
      <c r="BG204" s="232"/>
      <c r="BW204" s="372" t="s">
        <v>3050</v>
      </c>
      <c r="BX204" s="372" t="s">
        <v>115</v>
      </c>
      <c r="BY204" s="125" t="s">
        <v>115</v>
      </c>
      <c r="BZ204" s="366"/>
      <c r="CA204" s="368"/>
      <c r="CB204" s="232"/>
      <c r="CC204" s="366"/>
      <c r="CD204" s="368"/>
      <c r="CE204" s="232"/>
      <c r="CF204" s="366"/>
      <c r="CG204" s="368"/>
      <c r="CH204" s="232"/>
      <c r="CI204" s="366"/>
      <c r="CJ204" s="368"/>
      <c r="CK204" s="232"/>
      <c r="CL204" s="366"/>
      <c r="CM204" s="368"/>
      <c r="CN204" s="232"/>
      <c r="CO204" s="366"/>
      <c r="CP204" s="368"/>
      <c r="CQ204" s="232"/>
      <c r="CR204" s="366"/>
      <c r="CS204" s="368"/>
      <c r="CT204" s="232"/>
      <c r="CU204" s="366"/>
      <c r="CV204" s="368"/>
      <c r="CW204" s="232"/>
      <c r="DA204" s="372" t="s">
        <v>3050</v>
      </c>
      <c r="DB204" s="372" t="s">
        <v>115</v>
      </c>
      <c r="DC204" s="125" t="s">
        <v>115</v>
      </c>
      <c r="DD204" s="366"/>
      <c r="DE204" s="368"/>
      <c r="DF204" s="232"/>
      <c r="DG204" s="366"/>
      <c r="DH204" s="368"/>
      <c r="DI204" s="232"/>
      <c r="DJ204" s="366"/>
      <c r="DK204" s="368"/>
      <c r="DL204" s="232"/>
      <c r="DM204" s="366"/>
      <c r="DN204" s="368"/>
      <c r="DO204" s="232"/>
      <c r="DP204" s="366"/>
      <c r="DQ204" s="368"/>
      <c r="DR204" s="232"/>
      <c r="DS204" s="366"/>
      <c r="DT204" s="368"/>
      <c r="DU204" s="232"/>
      <c r="DV204" s="366"/>
      <c r="DW204" s="368"/>
      <c r="DX204" s="232"/>
      <c r="DY204" s="366"/>
      <c r="DZ204" s="368"/>
      <c r="EA204" s="232"/>
    </row>
    <row r="205" spans="2:131" x14ac:dyDescent="0.25">
      <c r="C205" s="373"/>
      <c r="D205" s="373" t="s">
        <v>115</v>
      </c>
      <c r="E205" s="96" t="s">
        <v>990</v>
      </c>
      <c r="F205" s="129"/>
      <c r="G205" s="52"/>
      <c r="H205" s="66"/>
      <c r="I205" s="129"/>
      <c r="J205" s="52"/>
      <c r="K205" s="66"/>
      <c r="L205" s="129"/>
      <c r="M205" s="52"/>
      <c r="N205" s="66"/>
      <c r="O205" s="129"/>
      <c r="P205" s="52"/>
      <c r="Q205" s="66"/>
      <c r="R205" s="129"/>
      <c r="S205" s="52"/>
      <c r="T205" s="66"/>
      <c r="U205" s="129"/>
      <c r="V205" s="52"/>
      <c r="W205" s="66"/>
      <c r="X205" s="129"/>
      <c r="Y205" s="52"/>
      <c r="Z205" s="66"/>
      <c r="AA205" s="129"/>
      <c r="AB205" s="52"/>
      <c r="AC205" s="66"/>
      <c r="AG205" s="373"/>
      <c r="AH205" s="373" t="s">
        <v>115</v>
      </c>
      <c r="AI205" s="96" t="s">
        <v>990</v>
      </c>
      <c r="AJ205" s="129"/>
      <c r="AK205" s="52"/>
      <c r="AL205" s="66"/>
      <c r="AM205" s="129"/>
      <c r="AN205" s="52"/>
      <c r="AO205" s="66"/>
      <c r="AP205" s="129"/>
      <c r="AQ205" s="52"/>
      <c r="AR205" s="66"/>
      <c r="AS205" s="129"/>
      <c r="AT205" s="52"/>
      <c r="AU205" s="66"/>
      <c r="AV205" s="129"/>
      <c r="AW205" s="52"/>
      <c r="AX205" s="66"/>
      <c r="AY205" s="129"/>
      <c r="AZ205" s="52"/>
      <c r="BA205" s="66"/>
      <c r="BB205" s="129"/>
      <c r="BC205" s="52"/>
      <c r="BD205" s="66"/>
      <c r="BE205" s="129"/>
      <c r="BF205" s="52"/>
      <c r="BG205" s="66"/>
      <c r="BW205" s="373"/>
      <c r="BX205" s="373" t="s">
        <v>115</v>
      </c>
      <c r="BY205" s="96" t="s">
        <v>990</v>
      </c>
      <c r="BZ205" s="129"/>
      <c r="CA205" s="52"/>
      <c r="CB205" s="66"/>
      <c r="CC205" s="129"/>
      <c r="CD205" s="52"/>
      <c r="CE205" s="66"/>
      <c r="CF205" s="129"/>
      <c r="CG205" s="52"/>
      <c r="CH205" s="66"/>
      <c r="CI205" s="129"/>
      <c r="CJ205" s="52"/>
      <c r="CK205" s="66"/>
      <c r="CL205" s="129"/>
      <c r="CM205" s="52"/>
      <c r="CN205" s="66"/>
      <c r="CO205" s="129"/>
      <c r="CP205" s="52"/>
      <c r="CQ205" s="66"/>
      <c r="CR205" s="129"/>
      <c r="CS205" s="52"/>
      <c r="CT205" s="66"/>
      <c r="CU205" s="129"/>
      <c r="CV205" s="52"/>
      <c r="CW205" s="66"/>
      <c r="DA205" s="373"/>
      <c r="DB205" s="373" t="s">
        <v>115</v>
      </c>
      <c r="DC205" s="96" t="s">
        <v>990</v>
      </c>
      <c r="DD205" s="129"/>
      <c r="DE205" s="52"/>
      <c r="DF205" s="66"/>
      <c r="DG205" s="129"/>
      <c r="DH205" s="52"/>
      <c r="DI205" s="66"/>
      <c r="DJ205" s="129"/>
      <c r="DK205" s="52"/>
      <c r="DL205" s="66"/>
      <c r="DM205" s="129"/>
      <c r="DN205" s="52"/>
      <c r="DO205" s="66"/>
      <c r="DP205" s="129"/>
      <c r="DQ205" s="52"/>
      <c r="DR205" s="66"/>
      <c r="DS205" s="129"/>
      <c r="DT205" s="52"/>
      <c r="DU205" s="66"/>
      <c r="DV205" s="129"/>
      <c r="DW205" s="52"/>
      <c r="DX205" s="66"/>
      <c r="DY205" s="129"/>
      <c r="DZ205" s="52"/>
      <c r="EA205" s="66"/>
    </row>
    <row r="206" spans="2:131" ht="15.75" thickBot="1" x14ac:dyDescent="0.3">
      <c r="B206" s="187"/>
      <c r="C206" s="374"/>
      <c r="D206" s="374" t="s">
        <v>115</v>
      </c>
      <c r="E206" s="97" t="s">
        <v>991</v>
      </c>
      <c r="F206" s="50"/>
      <c r="G206" s="130"/>
      <c r="H206" s="51"/>
      <c r="I206" s="50"/>
      <c r="J206" s="130"/>
      <c r="K206" s="51"/>
      <c r="L206" s="50"/>
      <c r="M206" s="130"/>
      <c r="N206" s="51"/>
      <c r="O206" s="50"/>
      <c r="P206" s="130"/>
      <c r="Q206" s="51"/>
      <c r="R206" s="50"/>
      <c r="S206" s="130"/>
      <c r="T206" s="51"/>
      <c r="U206" s="50"/>
      <c r="V206" s="130"/>
      <c r="W206" s="51"/>
      <c r="X206" s="50"/>
      <c r="Y206" s="130"/>
      <c r="Z206" s="51"/>
      <c r="AA206" s="50"/>
      <c r="AB206" s="130"/>
      <c r="AC206" s="51"/>
      <c r="AF206" s="187"/>
      <c r="AG206" s="374"/>
      <c r="AH206" s="374" t="s">
        <v>115</v>
      </c>
      <c r="AI206" s="97" t="s">
        <v>991</v>
      </c>
      <c r="AJ206" s="50"/>
      <c r="AK206" s="130"/>
      <c r="AL206" s="51"/>
      <c r="AM206" s="50"/>
      <c r="AN206" s="130"/>
      <c r="AO206" s="51"/>
      <c r="AP206" s="50"/>
      <c r="AQ206" s="130"/>
      <c r="AR206" s="51"/>
      <c r="AS206" s="50"/>
      <c r="AT206" s="130"/>
      <c r="AU206" s="51"/>
      <c r="AV206" s="50"/>
      <c r="AW206" s="130"/>
      <c r="AX206" s="51"/>
      <c r="AY206" s="50"/>
      <c r="AZ206" s="130"/>
      <c r="BA206" s="51"/>
      <c r="BB206" s="50"/>
      <c r="BC206" s="130"/>
      <c r="BD206" s="51"/>
      <c r="BE206" s="50"/>
      <c r="BF206" s="130"/>
      <c r="BG206" s="51"/>
      <c r="BV206" s="187"/>
      <c r="BW206" s="374"/>
      <c r="BX206" s="374" t="s">
        <v>115</v>
      </c>
      <c r="BY206" s="97" t="s">
        <v>991</v>
      </c>
      <c r="BZ206" s="50"/>
      <c r="CA206" s="130"/>
      <c r="CB206" s="51"/>
      <c r="CC206" s="50"/>
      <c r="CD206" s="130"/>
      <c r="CE206" s="51"/>
      <c r="CF206" s="50"/>
      <c r="CG206" s="130"/>
      <c r="CH206" s="51"/>
      <c r="CI206" s="50"/>
      <c r="CJ206" s="130"/>
      <c r="CK206" s="51"/>
      <c r="CL206" s="50"/>
      <c r="CM206" s="130"/>
      <c r="CN206" s="51"/>
      <c r="CO206" s="50"/>
      <c r="CP206" s="130"/>
      <c r="CQ206" s="51"/>
      <c r="CR206" s="50"/>
      <c r="CS206" s="130"/>
      <c r="CT206" s="51"/>
      <c r="CU206" s="50"/>
      <c r="CV206" s="130"/>
      <c r="CW206" s="51"/>
      <c r="CZ206" s="187"/>
      <c r="DA206" s="374"/>
      <c r="DB206" s="374" t="s">
        <v>115</v>
      </c>
      <c r="DC206" s="97" t="s">
        <v>991</v>
      </c>
      <c r="DD206" s="50"/>
      <c r="DE206" s="130"/>
      <c r="DF206" s="51"/>
      <c r="DG206" s="50"/>
      <c r="DH206" s="130"/>
      <c r="DI206" s="51"/>
      <c r="DJ206" s="50"/>
      <c r="DK206" s="130"/>
      <c r="DL206" s="51"/>
      <c r="DM206" s="50"/>
      <c r="DN206" s="130"/>
      <c r="DO206" s="51"/>
      <c r="DP206" s="50"/>
      <c r="DQ206" s="130"/>
      <c r="DR206" s="51"/>
      <c r="DS206" s="50"/>
      <c r="DT206" s="130"/>
      <c r="DU206" s="51"/>
      <c r="DV206" s="50"/>
      <c r="DW206" s="130"/>
      <c r="DX206" s="51"/>
      <c r="DY206" s="50"/>
      <c r="DZ206" s="130"/>
      <c r="EA206" s="51"/>
    </row>
    <row r="207" spans="2:131" x14ac:dyDescent="0.25">
      <c r="C207" s="375" t="s">
        <v>986</v>
      </c>
      <c r="D207" s="375" t="s">
        <v>998</v>
      </c>
      <c r="E207" s="125" t="s">
        <v>115</v>
      </c>
      <c r="F207" s="366"/>
      <c r="G207" s="368"/>
      <c r="H207" s="232"/>
      <c r="I207" s="366"/>
      <c r="J207" s="368"/>
      <c r="K207" s="232"/>
      <c r="L207" s="366"/>
      <c r="M207" s="368"/>
      <c r="N207" s="232"/>
      <c r="O207" s="366"/>
      <c r="P207" s="368"/>
      <c r="Q207" s="232"/>
      <c r="R207" s="366"/>
      <c r="S207" s="368"/>
      <c r="T207" s="232"/>
      <c r="U207" s="366"/>
      <c r="V207" s="368"/>
      <c r="W207" s="232"/>
      <c r="X207" s="366"/>
      <c r="Y207" s="368"/>
      <c r="Z207" s="232"/>
      <c r="AA207" s="366"/>
      <c r="AB207" s="368"/>
      <c r="AC207" s="232"/>
      <c r="AG207" s="375" t="s">
        <v>986</v>
      </c>
      <c r="AH207" s="375" t="s">
        <v>998</v>
      </c>
      <c r="AI207" s="125" t="s">
        <v>115</v>
      </c>
      <c r="AJ207" s="366"/>
      <c r="AK207" s="368"/>
      <c r="AL207" s="232"/>
      <c r="AM207" s="366"/>
      <c r="AN207" s="368"/>
      <c r="AO207" s="232"/>
      <c r="AP207" s="366"/>
      <c r="AQ207" s="368"/>
      <c r="AR207" s="232"/>
      <c r="AS207" s="366"/>
      <c r="AT207" s="368"/>
      <c r="AU207" s="232"/>
      <c r="AV207" s="366"/>
      <c r="AW207" s="368"/>
      <c r="AX207" s="232"/>
      <c r="AY207" s="366"/>
      <c r="AZ207" s="368"/>
      <c r="BA207" s="232"/>
      <c r="BB207" s="366"/>
      <c r="BC207" s="368"/>
      <c r="BD207" s="232"/>
      <c r="BE207" s="366"/>
      <c r="BF207" s="368"/>
      <c r="BG207" s="232"/>
      <c r="BW207" s="375" t="s">
        <v>986</v>
      </c>
      <c r="BX207" s="375" t="s">
        <v>998</v>
      </c>
      <c r="BY207" s="125" t="s">
        <v>115</v>
      </c>
      <c r="BZ207" s="366"/>
      <c r="CA207" s="368"/>
      <c r="CB207" s="232"/>
      <c r="CC207" s="366"/>
      <c r="CD207" s="368"/>
      <c r="CE207" s="232"/>
      <c r="CF207" s="366"/>
      <c r="CG207" s="368"/>
      <c r="CH207" s="232"/>
      <c r="CI207" s="366"/>
      <c r="CJ207" s="368"/>
      <c r="CK207" s="232"/>
      <c r="CL207" s="366"/>
      <c r="CM207" s="368"/>
      <c r="CN207" s="232"/>
      <c r="CO207" s="366"/>
      <c r="CP207" s="368"/>
      <c r="CQ207" s="232"/>
      <c r="CR207" s="366"/>
      <c r="CS207" s="368"/>
      <c r="CT207" s="232"/>
      <c r="CU207" s="366"/>
      <c r="CV207" s="368"/>
      <c r="CW207" s="232"/>
      <c r="DA207" s="375" t="s">
        <v>986</v>
      </c>
      <c r="DB207" s="375" t="s">
        <v>998</v>
      </c>
      <c r="DC207" s="125" t="s">
        <v>115</v>
      </c>
      <c r="DD207" s="366"/>
      <c r="DE207" s="368"/>
      <c r="DF207" s="232"/>
      <c r="DG207" s="366"/>
      <c r="DH207" s="368"/>
      <c r="DI207" s="232"/>
      <c r="DJ207" s="366"/>
      <c r="DK207" s="368"/>
      <c r="DL207" s="232"/>
      <c r="DM207" s="366"/>
      <c r="DN207" s="368"/>
      <c r="DO207" s="232"/>
      <c r="DP207" s="366"/>
      <c r="DQ207" s="368"/>
      <c r="DR207" s="232"/>
      <c r="DS207" s="366"/>
      <c r="DT207" s="368"/>
      <c r="DU207" s="232"/>
      <c r="DV207" s="366"/>
      <c r="DW207" s="368"/>
      <c r="DX207" s="232"/>
      <c r="DY207" s="366"/>
      <c r="DZ207" s="368"/>
      <c r="EA207" s="232"/>
    </row>
    <row r="208" spans="2:131" x14ac:dyDescent="0.25">
      <c r="C208" s="376"/>
      <c r="D208" s="376" t="s">
        <v>998</v>
      </c>
      <c r="E208" s="96" t="s">
        <v>990</v>
      </c>
      <c r="F208" s="65"/>
      <c r="G208" s="53"/>
      <c r="H208" s="68"/>
      <c r="I208" s="65"/>
      <c r="J208" s="53"/>
      <c r="K208" s="68"/>
      <c r="L208" s="65"/>
      <c r="M208" s="53"/>
      <c r="N208" s="68"/>
      <c r="O208" s="65"/>
      <c r="P208" s="53"/>
      <c r="Q208" s="68"/>
      <c r="R208" s="65"/>
      <c r="S208" s="53"/>
      <c r="T208" s="68"/>
      <c r="U208" s="65"/>
      <c r="V208" s="53"/>
      <c r="W208" s="68"/>
      <c r="X208" s="65"/>
      <c r="Y208" s="53"/>
      <c r="Z208" s="68"/>
      <c r="AA208" s="65"/>
      <c r="AB208" s="53"/>
      <c r="AC208" s="68"/>
      <c r="AG208" s="376"/>
      <c r="AH208" s="376" t="s">
        <v>998</v>
      </c>
      <c r="AI208" s="96" t="s">
        <v>990</v>
      </c>
      <c r="AJ208" s="65"/>
      <c r="AK208" s="53"/>
      <c r="AL208" s="68"/>
      <c r="AM208" s="65"/>
      <c r="AN208" s="53"/>
      <c r="AO208" s="68"/>
      <c r="AP208" s="65"/>
      <c r="AQ208" s="53"/>
      <c r="AR208" s="68"/>
      <c r="AS208" s="65"/>
      <c r="AT208" s="53"/>
      <c r="AU208" s="68"/>
      <c r="AV208" s="65"/>
      <c r="AW208" s="53"/>
      <c r="AX208" s="68"/>
      <c r="AY208" s="65"/>
      <c r="AZ208" s="53"/>
      <c r="BA208" s="68"/>
      <c r="BB208" s="65"/>
      <c r="BC208" s="53"/>
      <c r="BD208" s="68"/>
      <c r="BE208" s="65"/>
      <c r="BF208" s="53"/>
      <c r="BG208" s="68"/>
      <c r="BW208" s="376"/>
      <c r="BX208" s="376" t="s">
        <v>998</v>
      </c>
      <c r="BY208" s="96" t="s">
        <v>990</v>
      </c>
      <c r="BZ208" s="65"/>
      <c r="CA208" s="53"/>
      <c r="CB208" s="68"/>
      <c r="CC208" s="65"/>
      <c r="CD208" s="53"/>
      <c r="CE208" s="68"/>
      <c r="CF208" s="65"/>
      <c r="CG208" s="53"/>
      <c r="CH208" s="68"/>
      <c r="CI208" s="65"/>
      <c r="CJ208" s="53"/>
      <c r="CK208" s="68"/>
      <c r="CL208" s="65"/>
      <c r="CM208" s="53"/>
      <c r="CN208" s="68"/>
      <c r="CO208" s="65"/>
      <c r="CP208" s="53"/>
      <c r="CQ208" s="68"/>
      <c r="CR208" s="65"/>
      <c r="CS208" s="53"/>
      <c r="CT208" s="68"/>
      <c r="CU208" s="65"/>
      <c r="CV208" s="53"/>
      <c r="CW208" s="68"/>
      <c r="DA208" s="376"/>
      <c r="DB208" s="376" t="s">
        <v>998</v>
      </c>
      <c r="DC208" s="96" t="s">
        <v>990</v>
      </c>
      <c r="DD208" s="65"/>
      <c r="DE208" s="53"/>
      <c r="DF208" s="68"/>
      <c r="DG208" s="65"/>
      <c r="DH208" s="53"/>
      <c r="DI208" s="68"/>
      <c r="DJ208" s="65"/>
      <c r="DK208" s="53"/>
      <c r="DL208" s="68"/>
      <c r="DM208" s="65"/>
      <c r="DN208" s="53"/>
      <c r="DO208" s="68"/>
      <c r="DP208" s="65"/>
      <c r="DQ208" s="53"/>
      <c r="DR208" s="68"/>
      <c r="DS208" s="65"/>
      <c r="DT208" s="53"/>
      <c r="DU208" s="68"/>
      <c r="DV208" s="65"/>
      <c r="DW208" s="53"/>
      <c r="DX208" s="68"/>
      <c r="DY208" s="65"/>
      <c r="DZ208" s="53"/>
      <c r="EA208" s="68"/>
    </row>
    <row r="209" spans="3:131" ht="15.75" thickBot="1" x14ac:dyDescent="0.3">
      <c r="C209" s="377"/>
      <c r="D209" s="377" t="s">
        <v>998</v>
      </c>
      <c r="E209" s="97" t="s">
        <v>991</v>
      </c>
      <c r="F209" s="367"/>
      <c r="G209" s="131"/>
      <c r="H209" s="54"/>
      <c r="I209" s="367"/>
      <c r="J209" s="131"/>
      <c r="K209" s="54"/>
      <c r="L209" s="367"/>
      <c r="M209" s="131"/>
      <c r="N209" s="54"/>
      <c r="O209" s="367"/>
      <c r="P209" s="131"/>
      <c r="Q209" s="54"/>
      <c r="R209" s="367"/>
      <c r="S209" s="131"/>
      <c r="T209" s="54"/>
      <c r="U209" s="367"/>
      <c r="V209" s="131"/>
      <c r="W209" s="54"/>
      <c r="X209" s="367"/>
      <c r="Y209" s="131"/>
      <c r="Z209" s="54"/>
      <c r="AA209" s="367"/>
      <c r="AB209" s="131"/>
      <c r="AC209" s="54"/>
      <c r="AG209" s="377"/>
      <c r="AH209" s="377" t="s">
        <v>998</v>
      </c>
      <c r="AI209" s="97" t="s">
        <v>991</v>
      </c>
      <c r="AJ209" s="367"/>
      <c r="AK209" s="131"/>
      <c r="AL209" s="54"/>
      <c r="AM209" s="367"/>
      <c r="AN209" s="131"/>
      <c r="AO209" s="54"/>
      <c r="AP209" s="367"/>
      <c r="AQ209" s="131"/>
      <c r="AR209" s="54"/>
      <c r="AS209" s="367"/>
      <c r="AT209" s="131"/>
      <c r="AU209" s="54"/>
      <c r="AV209" s="367"/>
      <c r="AW209" s="131"/>
      <c r="AX209" s="54"/>
      <c r="AY209" s="367"/>
      <c r="AZ209" s="131"/>
      <c r="BA209" s="54"/>
      <c r="BB209" s="367"/>
      <c r="BC209" s="131"/>
      <c r="BD209" s="54"/>
      <c r="BE209" s="367"/>
      <c r="BF209" s="131"/>
      <c r="BG209" s="54"/>
      <c r="BW209" s="377"/>
      <c r="BX209" s="377" t="s">
        <v>998</v>
      </c>
      <c r="BY209" s="97" t="s">
        <v>991</v>
      </c>
      <c r="BZ209" s="367"/>
      <c r="CA209" s="131"/>
      <c r="CB209" s="54"/>
      <c r="CC209" s="367"/>
      <c r="CD209" s="131"/>
      <c r="CE209" s="54"/>
      <c r="CF209" s="367"/>
      <c r="CG209" s="131"/>
      <c r="CH209" s="54"/>
      <c r="CI209" s="367"/>
      <c r="CJ209" s="131"/>
      <c r="CK209" s="54"/>
      <c r="CL209" s="367"/>
      <c r="CM209" s="131"/>
      <c r="CN209" s="54"/>
      <c r="CO209" s="367"/>
      <c r="CP209" s="131"/>
      <c r="CQ209" s="54"/>
      <c r="CR209" s="367"/>
      <c r="CS209" s="131"/>
      <c r="CT209" s="54"/>
      <c r="CU209" s="367"/>
      <c r="CV209" s="131"/>
      <c r="CW209" s="54"/>
      <c r="DA209" s="377"/>
      <c r="DB209" s="377" t="s">
        <v>998</v>
      </c>
      <c r="DC209" s="97" t="s">
        <v>991</v>
      </c>
      <c r="DD209" s="367"/>
      <c r="DE209" s="131"/>
      <c r="DF209" s="54"/>
      <c r="DG209" s="367"/>
      <c r="DH209" s="131"/>
      <c r="DI209" s="54"/>
      <c r="DJ209" s="367"/>
      <c r="DK209" s="131"/>
      <c r="DL209" s="54"/>
      <c r="DM209" s="367"/>
      <c r="DN209" s="131"/>
      <c r="DO209" s="54"/>
      <c r="DP209" s="367"/>
      <c r="DQ209" s="131"/>
      <c r="DR209" s="54"/>
      <c r="DS209" s="367"/>
      <c r="DT209" s="131"/>
      <c r="DU209" s="54"/>
      <c r="DV209" s="367"/>
      <c r="DW209" s="131"/>
      <c r="DX209" s="54"/>
      <c r="DY209" s="367"/>
      <c r="DZ209" s="131"/>
      <c r="EA209" s="54"/>
    </row>
    <row r="210" spans="3:131" x14ac:dyDescent="0.25">
      <c r="C210" s="375" t="s">
        <v>987</v>
      </c>
      <c r="D210" s="375" t="s">
        <v>998</v>
      </c>
      <c r="E210" s="125" t="s">
        <v>115</v>
      </c>
      <c r="F210" s="366"/>
      <c r="G210" s="368"/>
      <c r="H210" s="232"/>
      <c r="I210" s="366"/>
      <c r="J210" s="368"/>
      <c r="K210" s="232"/>
      <c r="L210" s="366"/>
      <c r="M210" s="368"/>
      <c r="N210" s="232"/>
      <c r="O210" s="366"/>
      <c r="P210" s="368"/>
      <c r="Q210" s="232"/>
      <c r="R210" s="366"/>
      <c r="S210" s="368"/>
      <c r="T210" s="232"/>
      <c r="U210" s="366"/>
      <c r="V210" s="368"/>
      <c r="W210" s="232"/>
      <c r="X210" s="366"/>
      <c r="Y210" s="368"/>
      <c r="Z210" s="232"/>
      <c r="AA210" s="366"/>
      <c r="AB210" s="368"/>
      <c r="AC210" s="232"/>
      <c r="AG210" s="375" t="s">
        <v>987</v>
      </c>
      <c r="AH210" s="375" t="s">
        <v>998</v>
      </c>
      <c r="AI210" s="125" t="s">
        <v>115</v>
      </c>
      <c r="AJ210" s="366"/>
      <c r="AK210" s="368"/>
      <c r="AL210" s="232"/>
      <c r="AM210" s="366"/>
      <c r="AN210" s="368"/>
      <c r="AO210" s="232"/>
      <c r="AP210" s="366"/>
      <c r="AQ210" s="368"/>
      <c r="AR210" s="232"/>
      <c r="AS210" s="366"/>
      <c r="AT210" s="368"/>
      <c r="AU210" s="232"/>
      <c r="AV210" s="366"/>
      <c r="AW210" s="368"/>
      <c r="AX210" s="232"/>
      <c r="AY210" s="366"/>
      <c r="AZ210" s="368"/>
      <c r="BA210" s="232"/>
      <c r="BB210" s="366"/>
      <c r="BC210" s="368"/>
      <c r="BD210" s="232"/>
      <c r="BE210" s="366"/>
      <c r="BF210" s="368"/>
      <c r="BG210" s="232"/>
      <c r="BW210" s="375" t="s">
        <v>987</v>
      </c>
      <c r="BX210" s="375" t="s">
        <v>998</v>
      </c>
      <c r="BY210" s="125" t="s">
        <v>115</v>
      </c>
      <c r="BZ210" s="366"/>
      <c r="CA210" s="368"/>
      <c r="CB210" s="232"/>
      <c r="CC210" s="366"/>
      <c r="CD210" s="368"/>
      <c r="CE210" s="232"/>
      <c r="CF210" s="366"/>
      <c r="CG210" s="368"/>
      <c r="CH210" s="232"/>
      <c r="CI210" s="366"/>
      <c r="CJ210" s="368"/>
      <c r="CK210" s="232"/>
      <c r="CL210" s="366"/>
      <c r="CM210" s="368"/>
      <c r="CN210" s="232"/>
      <c r="CO210" s="366"/>
      <c r="CP210" s="368"/>
      <c r="CQ210" s="232"/>
      <c r="CR210" s="366"/>
      <c r="CS210" s="368"/>
      <c r="CT210" s="232"/>
      <c r="CU210" s="366"/>
      <c r="CV210" s="368"/>
      <c r="CW210" s="232"/>
      <c r="DA210" s="375" t="s">
        <v>987</v>
      </c>
      <c r="DB210" s="375" t="s">
        <v>998</v>
      </c>
      <c r="DC210" s="125" t="s">
        <v>115</v>
      </c>
      <c r="DD210" s="366"/>
      <c r="DE210" s="368"/>
      <c r="DF210" s="232"/>
      <c r="DG210" s="366"/>
      <c r="DH210" s="368"/>
      <c r="DI210" s="232"/>
      <c r="DJ210" s="366"/>
      <c r="DK210" s="368"/>
      <c r="DL210" s="232"/>
      <c r="DM210" s="366"/>
      <c r="DN210" s="368"/>
      <c r="DO210" s="232"/>
      <c r="DP210" s="366"/>
      <c r="DQ210" s="368"/>
      <c r="DR210" s="232"/>
      <c r="DS210" s="366"/>
      <c r="DT210" s="368"/>
      <c r="DU210" s="232"/>
      <c r="DV210" s="366"/>
      <c r="DW210" s="368"/>
      <c r="DX210" s="232"/>
      <c r="DY210" s="366"/>
      <c r="DZ210" s="368"/>
      <c r="EA210" s="232"/>
    </row>
    <row r="211" spans="3:131" x14ac:dyDescent="0.25">
      <c r="C211" s="376"/>
      <c r="D211" s="376" t="s">
        <v>998</v>
      </c>
      <c r="E211" s="96" t="s">
        <v>990</v>
      </c>
      <c r="F211" s="65"/>
      <c r="G211" s="53"/>
      <c r="H211" s="68"/>
      <c r="I211" s="65"/>
      <c r="J211" s="53"/>
      <c r="K211" s="68"/>
      <c r="L211" s="65"/>
      <c r="M211" s="53"/>
      <c r="N211" s="68"/>
      <c r="O211" s="65"/>
      <c r="P211" s="53"/>
      <c r="Q211" s="68"/>
      <c r="R211" s="65"/>
      <c r="S211" s="53"/>
      <c r="T211" s="68"/>
      <c r="U211" s="65"/>
      <c r="V211" s="53"/>
      <c r="W211" s="68"/>
      <c r="X211" s="65"/>
      <c r="Y211" s="53"/>
      <c r="Z211" s="68"/>
      <c r="AA211" s="65"/>
      <c r="AB211" s="53"/>
      <c r="AC211" s="68"/>
      <c r="AG211" s="376"/>
      <c r="AH211" s="376" t="s">
        <v>998</v>
      </c>
      <c r="AI211" s="96" t="s">
        <v>990</v>
      </c>
      <c r="AJ211" s="65"/>
      <c r="AK211" s="53"/>
      <c r="AL211" s="68"/>
      <c r="AM211" s="65"/>
      <c r="AN211" s="53"/>
      <c r="AO211" s="68"/>
      <c r="AP211" s="65"/>
      <c r="AQ211" s="53"/>
      <c r="AR211" s="68"/>
      <c r="AS211" s="65"/>
      <c r="AT211" s="53"/>
      <c r="AU211" s="68"/>
      <c r="AV211" s="65"/>
      <c r="AW211" s="53"/>
      <c r="AX211" s="68"/>
      <c r="AY211" s="65"/>
      <c r="AZ211" s="53"/>
      <c r="BA211" s="68"/>
      <c r="BB211" s="65"/>
      <c r="BC211" s="53"/>
      <c r="BD211" s="68"/>
      <c r="BE211" s="65"/>
      <c r="BF211" s="53"/>
      <c r="BG211" s="68"/>
      <c r="BW211" s="376"/>
      <c r="BX211" s="376" t="s">
        <v>998</v>
      </c>
      <c r="BY211" s="96" t="s">
        <v>990</v>
      </c>
      <c r="BZ211" s="65"/>
      <c r="CA211" s="53"/>
      <c r="CB211" s="68"/>
      <c r="CC211" s="65"/>
      <c r="CD211" s="53"/>
      <c r="CE211" s="68"/>
      <c r="CF211" s="65"/>
      <c r="CG211" s="53"/>
      <c r="CH211" s="68"/>
      <c r="CI211" s="65"/>
      <c r="CJ211" s="53"/>
      <c r="CK211" s="68"/>
      <c r="CL211" s="65"/>
      <c r="CM211" s="53"/>
      <c r="CN211" s="68"/>
      <c r="CO211" s="65"/>
      <c r="CP211" s="53"/>
      <c r="CQ211" s="68"/>
      <c r="CR211" s="65"/>
      <c r="CS211" s="53"/>
      <c r="CT211" s="68"/>
      <c r="CU211" s="65"/>
      <c r="CV211" s="53"/>
      <c r="CW211" s="68"/>
      <c r="DA211" s="376"/>
      <c r="DB211" s="376" t="s">
        <v>998</v>
      </c>
      <c r="DC211" s="96" t="s">
        <v>990</v>
      </c>
      <c r="DD211" s="65"/>
      <c r="DE211" s="53"/>
      <c r="DF211" s="68"/>
      <c r="DG211" s="65"/>
      <c r="DH211" s="53"/>
      <c r="DI211" s="68"/>
      <c r="DJ211" s="65"/>
      <c r="DK211" s="53"/>
      <c r="DL211" s="68"/>
      <c r="DM211" s="65"/>
      <c r="DN211" s="53"/>
      <c r="DO211" s="68"/>
      <c r="DP211" s="65"/>
      <c r="DQ211" s="53"/>
      <c r="DR211" s="68"/>
      <c r="DS211" s="65"/>
      <c r="DT211" s="53"/>
      <c r="DU211" s="68"/>
      <c r="DV211" s="65"/>
      <c r="DW211" s="53"/>
      <c r="DX211" s="68"/>
      <c r="DY211" s="65"/>
      <c r="DZ211" s="53"/>
      <c r="EA211" s="68"/>
    </row>
    <row r="212" spans="3:131" ht="15.75" thickBot="1" x14ac:dyDescent="0.3">
      <c r="C212" s="377"/>
      <c r="D212" s="377" t="s">
        <v>998</v>
      </c>
      <c r="E212" s="97" t="s">
        <v>991</v>
      </c>
      <c r="F212" s="367"/>
      <c r="G212" s="131"/>
      <c r="H212" s="54"/>
      <c r="I212" s="367"/>
      <c r="J212" s="131"/>
      <c r="K212" s="54"/>
      <c r="L212" s="367"/>
      <c r="M212" s="131"/>
      <c r="N212" s="54"/>
      <c r="O212" s="367"/>
      <c r="P212" s="131"/>
      <c r="Q212" s="54"/>
      <c r="R212" s="367"/>
      <c r="S212" s="131"/>
      <c r="T212" s="54"/>
      <c r="U212" s="367"/>
      <c r="V212" s="131"/>
      <c r="W212" s="54"/>
      <c r="X212" s="367"/>
      <c r="Y212" s="131"/>
      <c r="Z212" s="54"/>
      <c r="AA212" s="367"/>
      <c r="AB212" s="131"/>
      <c r="AC212" s="54"/>
      <c r="AG212" s="377"/>
      <c r="AH212" s="377" t="s">
        <v>998</v>
      </c>
      <c r="AI212" s="97" t="s">
        <v>991</v>
      </c>
      <c r="AJ212" s="367"/>
      <c r="AK212" s="131"/>
      <c r="AL212" s="54"/>
      <c r="AM212" s="367"/>
      <c r="AN212" s="131"/>
      <c r="AO212" s="54"/>
      <c r="AP212" s="367"/>
      <c r="AQ212" s="131"/>
      <c r="AR212" s="54"/>
      <c r="AS212" s="367"/>
      <c r="AT212" s="131"/>
      <c r="AU212" s="54"/>
      <c r="AV212" s="367"/>
      <c r="AW212" s="131"/>
      <c r="AX212" s="54"/>
      <c r="AY212" s="367"/>
      <c r="AZ212" s="131"/>
      <c r="BA212" s="54"/>
      <c r="BB212" s="367"/>
      <c r="BC212" s="131"/>
      <c r="BD212" s="54"/>
      <c r="BE212" s="367"/>
      <c r="BF212" s="131"/>
      <c r="BG212" s="54"/>
      <c r="BW212" s="377"/>
      <c r="BX212" s="377" t="s">
        <v>998</v>
      </c>
      <c r="BY212" s="97" t="s">
        <v>991</v>
      </c>
      <c r="BZ212" s="367"/>
      <c r="CA212" s="131"/>
      <c r="CB212" s="54"/>
      <c r="CC212" s="367"/>
      <c r="CD212" s="131"/>
      <c r="CE212" s="54"/>
      <c r="CF212" s="367"/>
      <c r="CG212" s="131"/>
      <c r="CH212" s="54"/>
      <c r="CI212" s="367"/>
      <c r="CJ212" s="131"/>
      <c r="CK212" s="54"/>
      <c r="CL212" s="367"/>
      <c r="CM212" s="131"/>
      <c r="CN212" s="54"/>
      <c r="CO212" s="367"/>
      <c r="CP212" s="131"/>
      <c r="CQ212" s="54"/>
      <c r="CR212" s="367"/>
      <c r="CS212" s="131"/>
      <c r="CT212" s="54"/>
      <c r="CU212" s="367"/>
      <c r="CV212" s="131"/>
      <c r="CW212" s="54"/>
      <c r="DA212" s="377"/>
      <c r="DB212" s="377" t="s">
        <v>998</v>
      </c>
      <c r="DC212" s="97" t="s">
        <v>991</v>
      </c>
      <c r="DD212" s="367"/>
      <c r="DE212" s="131"/>
      <c r="DF212" s="54"/>
      <c r="DG212" s="367"/>
      <c r="DH212" s="131"/>
      <c r="DI212" s="54"/>
      <c r="DJ212" s="367"/>
      <c r="DK212" s="131"/>
      <c r="DL212" s="54"/>
      <c r="DM212" s="367"/>
      <c r="DN212" s="131"/>
      <c r="DO212" s="54"/>
      <c r="DP212" s="367"/>
      <c r="DQ212" s="131"/>
      <c r="DR212" s="54"/>
      <c r="DS212" s="367"/>
      <c r="DT212" s="131"/>
      <c r="DU212" s="54"/>
      <c r="DV212" s="367"/>
      <c r="DW212" s="131"/>
      <c r="DX212" s="54"/>
      <c r="DY212" s="367"/>
      <c r="DZ212" s="131"/>
      <c r="EA212" s="54"/>
    </row>
    <row r="213" spans="3:131" x14ac:dyDescent="0.25">
      <c r="C213" s="375" t="s">
        <v>988</v>
      </c>
      <c r="D213" s="375" t="s">
        <v>998</v>
      </c>
      <c r="E213" s="125" t="s">
        <v>115</v>
      </c>
      <c r="F213" s="366"/>
      <c r="G213" s="368"/>
      <c r="H213" s="232"/>
      <c r="I213" s="366"/>
      <c r="J213" s="368"/>
      <c r="K213" s="232"/>
      <c r="L213" s="366"/>
      <c r="M213" s="368"/>
      <c r="N213" s="232"/>
      <c r="O213" s="366"/>
      <c r="P213" s="368"/>
      <c r="Q213" s="232"/>
      <c r="R213" s="366"/>
      <c r="S213" s="368"/>
      <c r="T213" s="232"/>
      <c r="U213" s="366"/>
      <c r="V213" s="368"/>
      <c r="W213" s="232"/>
      <c r="X213" s="366"/>
      <c r="Y213" s="368"/>
      <c r="Z213" s="232"/>
      <c r="AA213" s="366"/>
      <c r="AB213" s="368"/>
      <c r="AC213" s="232"/>
      <c r="AG213" s="375" t="s">
        <v>988</v>
      </c>
      <c r="AH213" s="375" t="s">
        <v>998</v>
      </c>
      <c r="AI213" s="125" t="s">
        <v>115</v>
      </c>
      <c r="AJ213" s="366"/>
      <c r="AK213" s="368"/>
      <c r="AL213" s="232"/>
      <c r="AM213" s="366"/>
      <c r="AN213" s="368"/>
      <c r="AO213" s="232"/>
      <c r="AP213" s="366"/>
      <c r="AQ213" s="368"/>
      <c r="AR213" s="232"/>
      <c r="AS213" s="366"/>
      <c r="AT213" s="368"/>
      <c r="AU213" s="232"/>
      <c r="AV213" s="366"/>
      <c r="AW213" s="368"/>
      <c r="AX213" s="232"/>
      <c r="AY213" s="366"/>
      <c r="AZ213" s="368"/>
      <c r="BA213" s="232"/>
      <c r="BB213" s="366"/>
      <c r="BC213" s="368"/>
      <c r="BD213" s="232"/>
      <c r="BE213" s="366"/>
      <c r="BF213" s="368"/>
      <c r="BG213" s="232"/>
      <c r="BW213" s="375" t="s">
        <v>988</v>
      </c>
      <c r="BX213" s="375" t="s">
        <v>998</v>
      </c>
      <c r="BY213" s="125" t="s">
        <v>115</v>
      </c>
      <c r="BZ213" s="366"/>
      <c r="CA213" s="368"/>
      <c r="CB213" s="232"/>
      <c r="CC213" s="366"/>
      <c r="CD213" s="368"/>
      <c r="CE213" s="232"/>
      <c r="CF213" s="366"/>
      <c r="CG213" s="368"/>
      <c r="CH213" s="232"/>
      <c r="CI213" s="366"/>
      <c r="CJ213" s="368"/>
      <c r="CK213" s="232"/>
      <c r="CL213" s="366"/>
      <c r="CM213" s="368"/>
      <c r="CN213" s="232"/>
      <c r="CO213" s="366"/>
      <c r="CP213" s="368"/>
      <c r="CQ213" s="232"/>
      <c r="CR213" s="366"/>
      <c r="CS213" s="368"/>
      <c r="CT213" s="232"/>
      <c r="CU213" s="366"/>
      <c r="CV213" s="368"/>
      <c r="CW213" s="232"/>
      <c r="DA213" s="375" t="s">
        <v>988</v>
      </c>
      <c r="DB213" s="375" t="s">
        <v>998</v>
      </c>
      <c r="DC213" s="125" t="s">
        <v>115</v>
      </c>
      <c r="DD213" s="366"/>
      <c r="DE213" s="368"/>
      <c r="DF213" s="232"/>
      <c r="DG213" s="366"/>
      <c r="DH213" s="368"/>
      <c r="DI213" s="232"/>
      <c r="DJ213" s="366"/>
      <c r="DK213" s="368"/>
      <c r="DL213" s="232"/>
      <c r="DM213" s="366"/>
      <c r="DN213" s="368"/>
      <c r="DO213" s="232"/>
      <c r="DP213" s="366"/>
      <c r="DQ213" s="368"/>
      <c r="DR213" s="232"/>
      <c r="DS213" s="366"/>
      <c r="DT213" s="368"/>
      <c r="DU213" s="232"/>
      <c r="DV213" s="366"/>
      <c r="DW213" s="368"/>
      <c r="DX213" s="232"/>
      <c r="DY213" s="366"/>
      <c r="DZ213" s="368"/>
      <c r="EA213" s="232"/>
    </row>
    <row r="214" spans="3:131" x14ac:dyDescent="0.25">
      <c r="C214" s="376"/>
      <c r="D214" s="376" t="s">
        <v>998</v>
      </c>
      <c r="E214" s="96" t="s">
        <v>990</v>
      </c>
      <c r="F214" s="65"/>
      <c r="G214" s="53"/>
      <c r="H214" s="68"/>
      <c r="I214" s="65"/>
      <c r="J214" s="53"/>
      <c r="K214" s="68"/>
      <c r="L214" s="65"/>
      <c r="M214" s="53"/>
      <c r="N214" s="68"/>
      <c r="O214" s="65"/>
      <c r="P214" s="53"/>
      <c r="Q214" s="68"/>
      <c r="R214" s="65"/>
      <c r="S214" s="53"/>
      <c r="T214" s="68"/>
      <c r="U214" s="65"/>
      <c r="V214" s="53"/>
      <c r="W214" s="68"/>
      <c r="X214" s="65"/>
      <c r="Y214" s="53"/>
      <c r="Z214" s="68"/>
      <c r="AA214" s="65"/>
      <c r="AB214" s="53"/>
      <c r="AC214" s="68"/>
      <c r="AG214" s="376"/>
      <c r="AH214" s="376" t="s">
        <v>998</v>
      </c>
      <c r="AI214" s="96" t="s">
        <v>990</v>
      </c>
      <c r="AJ214" s="65"/>
      <c r="AK214" s="53"/>
      <c r="AL214" s="68"/>
      <c r="AM214" s="65"/>
      <c r="AN214" s="53"/>
      <c r="AO214" s="68"/>
      <c r="AP214" s="65"/>
      <c r="AQ214" s="53"/>
      <c r="AR214" s="68"/>
      <c r="AS214" s="65"/>
      <c r="AT214" s="53"/>
      <c r="AU214" s="68"/>
      <c r="AV214" s="65"/>
      <c r="AW214" s="53"/>
      <c r="AX214" s="68"/>
      <c r="AY214" s="65"/>
      <c r="AZ214" s="53"/>
      <c r="BA214" s="68"/>
      <c r="BB214" s="65"/>
      <c r="BC214" s="53"/>
      <c r="BD214" s="68"/>
      <c r="BE214" s="65"/>
      <c r="BF214" s="53"/>
      <c r="BG214" s="68"/>
      <c r="BW214" s="376"/>
      <c r="BX214" s="376" t="s">
        <v>998</v>
      </c>
      <c r="BY214" s="96" t="s">
        <v>990</v>
      </c>
      <c r="BZ214" s="65"/>
      <c r="CA214" s="53"/>
      <c r="CB214" s="68"/>
      <c r="CC214" s="65"/>
      <c r="CD214" s="53"/>
      <c r="CE214" s="68"/>
      <c r="CF214" s="65"/>
      <c r="CG214" s="53"/>
      <c r="CH214" s="68"/>
      <c r="CI214" s="65"/>
      <c r="CJ214" s="53"/>
      <c r="CK214" s="68"/>
      <c r="CL214" s="65"/>
      <c r="CM214" s="53"/>
      <c r="CN214" s="68"/>
      <c r="CO214" s="65"/>
      <c r="CP214" s="53"/>
      <c r="CQ214" s="68"/>
      <c r="CR214" s="65"/>
      <c r="CS214" s="53"/>
      <c r="CT214" s="68"/>
      <c r="CU214" s="65"/>
      <c r="CV214" s="53"/>
      <c r="CW214" s="68"/>
      <c r="DA214" s="376"/>
      <c r="DB214" s="376" t="s">
        <v>998</v>
      </c>
      <c r="DC214" s="96" t="s">
        <v>990</v>
      </c>
      <c r="DD214" s="65"/>
      <c r="DE214" s="53"/>
      <c r="DF214" s="68"/>
      <c r="DG214" s="65"/>
      <c r="DH214" s="53"/>
      <c r="DI214" s="68"/>
      <c r="DJ214" s="65"/>
      <c r="DK214" s="53"/>
      <c r="DL214" s="68"/>
      <c r="DM214" s="65"/>
      <c r="DN214" s="53"/>
      <c r="DO214" s="68"/>
      <c r="DP214" s="65"/>
      <c r="DQ214" s="53"/>
      <c r="DR214" s="68"/>
      <c r="DS214" s="65"/>
      <c r="DT214" s="53"/>
      <c r="DU214" s="68"/>
      <c r="DV214" s="65"/>
      <c r="DW214" s="53"/>
      <c r="DX214" s="68"/>
      <c r="DY214" s="65"/>
      <c r="DZ214" s="53"/>
      <c r="EA214" s="68"/>
    </row>
    <row r="215" spans="3:131" ht="15.75" thickBot="1" x14ac:dyDescent="0.3">
      <c r="C215" s="377"/>
      <c r="D215" s="377" t="s">
        <v>998</v>
      </c>
      <c r="E215" s="97" t="s">
        <v>991</v>
      </c>
      <c r="F215" s="367"/>
      <c r="G215" s="131"/>
      <c r="H215" s="54"/>
      <c r="I215" s="367"/>
      <c r="J215" s="131"/>
      <c r="K215" s="54"/>
      <c r="L215" s="367"/>
      <c r="M215" s="131"/>
      <c r="N215" s="54"/>
      <c r="O215" s="367"/>
      <c r="P215" s="131"/>
      <c r="Q215" s="54"/>
      <c r="R215" s="367"/>
      <c r="S215" s="131"/>
      <c r="T215" s="54"/>
      <c r="U215" s="367"/>
      <c r="V215" s="131"/>
      <c r="W215" s="54"/>
      <c r="X215" s="367"/>
      <c r="Y215" s="131"/>
      <c r="Z215" s="54"/>
      <c r="AA215" s="367"/>
      <c r="AB215" s="131"/>
      <c r="AC215" s="54"/>
      <c r="AG215" s="377"/>
      <c r="AH215" s="377" t="s">
        <v>998</v>
      </c>
      <c r="AI215" s="97" t="s">
        <v>991</v>
      </c>
      <c r="AJ215" s="367"/>
      <c r="AK215" s="131"/>
      <c r="AL215" s="54"/>
      <c r="AM215" s="367"/>
      <c r="AN215" s="131"/>
      <c r="AO215" s="54"/>
      <c r="AP215" s="367"/>
      <c r="AQ215" s="131"/>
      <c r="AR215" s="54"/>
      <c r="AS215" s="367"/>
      <c r="AT215" s="131"/>
      <c r="AU215" s="54"/>
      <c r="AV215" s="367"/>
      <c r="AW215" s="131"/>
      <c r="AX215" s="54"/>
      <c r="AY215" s="367"/>
      <c r="AZ215" s="131"/>
      <c r="BA215" s="54"/>
      <c r="BB215" s="367"/>
      <c r="BC215" s="131"/>
      <c r="BD215" s="54"/>
      <c r="BE215" s="367"/>
      <c r="BF215" s="131"/>
      <c r="BG215" s="54"/>
      <c r="BW215" s="377"/>
      <c r="BX215" s="377" t="s">
        <v>998</v>
      </c>
      <c r="BY215" s="97" t="s">
        <v>991</v>
      </c>
      <c r="BZ215" s="367"/>
      <c r="CA215" s="131"/>
      <c r="CB215" s="54"/>
      <c r="CC215" s="367"/>
      <c r="CD215" s="131"/>
      <c r="CE215" s="54"/>
      <c r="CF215" s="367"/>
      <c r="CG215" s="131"/>
      <c r="CH215" s="54"/>
      <c r="CI215" s="367"/>
      <c r="CJ215" s="131"/>
      <c r="CK215" s="54"/>
      <c r="CL215" s="367"/>
      <c r="CM215" s="131"/>
      <c r="CN215" s="54"/>
      <c r="CO215" s="367"/>
      <c r="CP215" s="131"/>
      <c r="CQ215" s="54"/>
      <c r="CR215" s="367"/>
      <c r="CS215" s="131"/>
      <c r="CT215" s="54"/>
      <c r="CU215" s="367"/>
      <c r="CV215" s="131"/>
      <c r="CW215" s="54"/>
      <c r="DA215" s="377"/>
      <c r="DB215" s="377" t="s">
        <v>998</v>
      </c>
      <c r="DC215" s="97" t="s">
        <v>991</v>
      </c>
      <c r="DD215" s="367"/>
      <c r="DE215" s="131"/>
      <c r="DF215" s="54"/>
      <c r="DG215" s="367"/>
      <c r="DH215" s="131"/>
      <c r="DI215" s="54"/>
      <c r="DJ215" s="367"/>
      <c r="DK215" s="131"/>
      <c r="DL215" s="54"/>
      <c r="DM215" s="367"/>
      <c r="DN215" s="131"/>
      <c r="DO215" s="54"/>
      <c r="DP215" s="367"/>
      <c r="DQ215" s="131"/>
      <c r="DR215" s="54"/>
      <c r="DS215" s="367"/>
      <c r="DT215" s="131"/>
      <c r="DU215" s="54"/>
      <c r="DV215" s="367"/>
      <c r="DW215" s="131"/>
      <c r="DX215" s="54"/>
      <c r="DY215" s="367"/>
      <c r="DZ215" s="131"/>
      <c r="EA215" s="54"/>
    </row>
    <row r="216" spans="3:131" x14ac:dyDescent="0.25">
      <c r="C216" s="375" t="s">
        <v>3050</v>
      </c>
      <c r="D216" s="375" t="s">
        <v>998</v>
      </c>
      <c r="E216" s="125" t="s">
        <v>115</v>
      </c>
      <c r="F216" s="366"/>
      <c r="G216" s="368"/>
      <c r="H216" s="232"/>
      <c r="I216" s="366"/>
      <c r="J216" s="368"/>
      <c r="K216" s="232"/>
      <c r="L216" s="366"/>
      <c r="M216" s="368"/>
      <c r="N216" s="232"/>
      <c r="O216" s="366"/>
      <c r="P216" s="368"/>
      <c r="Q216" s="232"/>
      <c r="R216" s="366"/>
      <c r="S216" s="368"/>
      <c r="T216" s="232"/>
      <c r="U216" s="366"/>
      <c r="V216" s="368"/>
      <c r="W216" s="232"/>
      <c r="X216" s="366"/>
      <c r="Y216" s="368"/>
      <c r="Z216" s="232"/>
      <c r="AA216" s="366"/>
      <c r="AB216" s="368"/>
      <c r="AC216" s="232"/>
      <c r="AG216" s="375" t="s">
        <v>3050</v>
      </c>
      <c r="AH216" s="375" t="s">
        <v>998</v>
      </c>
      <c r="AI216" s="125" t="s">
        <v>115</v>
      </c>
      <c r="AJ216" s="366"/>
      <c r="AK216" s="368"/>
      <c r="AL216" s="232"/>
      <c r="AM216" s="366"/>
      <c r="AN216" s="368"/>
      <c r="AO216" s="232"/>
      <c r="AP216" s="366"/>
      <c r="AQ216" s="368"/>
      <c r="AR216" s="232"/>
      <c r="AS216" s="366"/>
      <c r="AT216" s="368"/>
      <c r="AU216" s="232"/>
      <c r="AV216" s="366"/>
      <c r="AW216" s="368"/>
      <c r="AX216" s="232"/>
      <c r="AY216" s="366"/>
      <c r="AZ216" s="368"/>
      <c r="BA216" s="232"/>
      <c r="BB216" s="366"/>
      <c r="BC216" s="368"/>
      <c r="BD216" s="232"/>
      <c r="BE216" s="366"/>
      <c r="BF216" s="368"/>
      <c r="BG216" s="232"/>
      <c r="BW216" s="375" t="s">
        <v>3050</v>
      </c>
      <c r="BX216" s="375" t="s">
        <v>998</v>
      </c>
      <c r="BY216" s="125" t="s">
        <v>115</v>
      </c>
      <c r="BZ216" s="366"/>
      <c r="CA216" s="368"/>
      <c r="CB216" s="232"/>
      <c r="CC216" s="366"/>
      <c r="CD216" s="368"/>
      <c r="CE216" s="232"/>
      <c r="CF216" s="366"/>
      <c r="CG216" s="368"/>
      <c r="CH216" s="232"/>
      <c r="CI216" s="366"/>
      <c r="CJ216" s="368"/>
      <c r="CK216" s="232"/>
      <c r="CL216" s="366"/>
      <c r="CM216" s="368"/>
      <c r="CN216" s="232"/>
      <c r="CO216" s="366"/>
      <c r="CP216" s="368"/>
      <c r="CQ216" s="232"/>
      <c r="CR216" s="366"/>
      <c r="CS216" s="368"/>
      <c r="CT216" s="232"/>
      <c r="CU216" s="366"/>
      <c r="CV216" s="368"/>
      <c r="CW216" s="232"/>
      <c r="DA216" s="375" t="s">
        <v>3050</v>
      </c>
      <c r="DB216" s="375" t="s">
        <v>998</v>
      </c>
      <c r="DC216" s="125" t="s">
        <v>115</v>
      </c>
      <c r="DD216" s="366"/>
      <c r="DE216" s="368"/>
      <c r="DF216" s="232"/>
      <c r="DG216" s="366"/>
      <c r="DH216" s="368"/>
      <c r="DI216" s="232"/>
      <c r="DJ216" s="366"/>
      <c r="DK216" s="368"/>
      <c r="DL216" s="232"/>
      <c r="DM216" s="366"/>
      <c r="DN216" s="368"/>
      <c r="DO216" s="232"/>
      <c r="DP216" s="366"/>
      <c r="DQ216" s="368"/>
      <c r="DR216" s="232"/>
      <c r="DS216" s="366"/>
      <c r="DT216" s="368"/>
      <c r="DU216" s="232"/>
      <c r="DV216" s="366"/>
      <c r="DW216" s="368"/>
      <c r="DX216" s="232"/>
      <c r="DY216" s="366"/>
      <c r="DZ216" s="368"/>
      <c r="EA216" s="232"/>
    </row>
    <row r="217" spans="3:131" x14ac:dyDescent="0.25">
      <c r="C217" s="376"/>
      <c r="D217" s="376" t="s">
        <v>998</v>
      </c>
      <c r="E217" s="96" t="s">
        <v>990</v>
      </c>
      <c r="F217" s="129"/>
      <c r="G217" s="52"/>
      <c r="H217" s="66"/>
      <c r="I217" s="129"/>
      <c r="J217" s="52"/>
      <c r="K217" s="66"/>
      <c r="L217" s="129"/>
      <c r="M217" s="52"/>
      <c r="N217" s="66"/>
      <c r="O217" s="129"/>
      <c r="P217" s="52"/>
      <c r="Q217" s="66"/>
      <c r="R217" s="129"/>
      <c r="S217" s="52"/>
      <c r="T217" s="66"/>
      <c r="U217" s="129"/>
      <c r="V217" s="52"/>
      <c r="W217" s="66"/>
      <c r="X217" s="129"/>
      <c r="Y217" s="52"/>
      <c r="Z217" s="66"/>
      <c r="AA217" s="129"/>
      <c r="AB217" s="52"/>
      <c r="AC217" s="66"/>
      <c r="AG217" s="376"/>
      <c r="AH217" s="376" t="s">
        <v>998</v>
      </c>
      <c r="AI217" s="96" t="s">
        <v>990</v>
      </c>
      <c r="AJ217" s="129"/>
      <c r="AK217" s="52"/>
      <c r="AL217" s="66"/>
      <c r="AM217" s="129"/>
      <c r="AN217" s="52"/>
      <c r="AO217" s="66"/>
      <c r="AP217" s="129"/>
      <c r="AQ217" s="52"/>
      <c r="AR217" s="66"/>
      <c r="AS217" s="129"/>
      <c r="AT217" s="52"/>
      <c r="AU217" s="66"/>
      <c r="AV217" s="129"/>
      <c r="AW217" s="52"/>
      <c r="AX217" s="66"/>
      <c r="AY217" s="129"/>
      <c r="AZ217" s="52"/>
      <c r="BA217" s="66"/>
      <c r="BB217" s="129"/>
      <c r="BC217" s="52"/>
      <c r="BD217" s="66"/>
      <c r="BE217" s="129"/>
      <c r="BF217" s="52"/>
      <c r="BG217" s="66"/>
      <c r="BW217" s="376"/>
      <c r="BX217" s="376" t="s">
        <v>998</v>
      </c>
      <c r="BY217" s="96" t="s">
        <v>990</v>
      </c>
      <c r="BZ217" s="129"/>
      <c r="CA217" s="52"/>
      <c r="CB217" s="66"/>
      <c r="CC217" s="129"/>
      <c r="CD217" s="52"/>
      <c r="CE217" s="66"/>
      <c r="CF217" s="129"/>
      <c r="CG217" s="52"/>
      <c r="CH217" s="66"/>
      <c r="CI217" s="129"/>
      <c r="CJ217" s="52"/>
      <c r="CK217" s="66"/>
      <c r="CL217" s="129"/>
      <c r="CM217" s="52"/>
      <c r="CN217" s="66"/>
      <c r="CO217" s="129"/>
      <c r="CP217" s="52"/>
      <c r="CQ217" s="66"/>
      <c r="CR217" s="129"/>
      <c r="CS217" s="52"/>
      <c r="CT217" s="66"/>
      <c r="CU217" s="129"/>
      <c r="CV217" s="52"/>
      <c r="CW217" s="66"/>
      <c r="DA217" s="376"/>
      <c r="DB217" s="376" t="s">
        <v>998</v>
      </c>
      <c r="DC217" s="96" t="s">
        <v>990</v>
      </c>
      <c r="DD217" s="129"/>
      <c r="DE217" s="52"/>
      <c r="DF217" s="66"/>
      <c r="DG217" s="129"/>
      <c r="DH217" s="52"/>
      <c r="DI217" s="66"/>
      <c r="DJ217" s="129"/>
      <c r="DK217" s="52"/>
      <c r="DL217" s="66"/>
      <c r="DM217" s="129"/>
      <c r="DN217" s="52"/>
      <c r="DO217" s="66"/>
      <c r="DP217" s="129"/>
      <c r="DQ217" s="52"/>
      <c r="DR217" s="66"/>
      <c r="DS217" s="129"/>
      <c r="DT217" s="52"/>
      <c r="DU217" s="66"/>
      <c r="DV217" s="129"/>
      <c r="DW217" s="52"/>
      <c r="DX217" s="66"/>
      <c r="DY217" s="129"/>
      <c r="DZ217" s="52"/>
      <c r="EA217" s="66"/>
    </row>
    <row r="218" spans="3:131" ht="15.75" thickBot="1" x14ac:dyDescent="0.3">
      <c r="C218" s="377"/>
      <c r="D218" s="377" t="s">
        <v>998</v>
      </c>
      <c r="E218" s="97" t="s">
        <v>991</v>
      </c>
      <c r="F218" s="50"/>
      <c r="G218" s="130"/>
      <c r="H218" s="51"/>
      <c r="I218" s="50"/>
      <c r="J218" s="130"/>
      <c r="K218" s="51"/>
      <c r="L218" s="50"/>
      <c r="M218" s="130"/>
      <c r="N218" s="51"/>
      <c r="O218" s="50"/>
      <c r="P218" s="130"/>
      <c r="Q218" s="51"/>
      <c r="R218" s="50"/>
      <c r="S218" s="130"/>
      <c r="T218" s="51"/>
      <c r="U218" s="50"/>
      <c r="V218" s="130"/>
      <c r="W218" s="51"/>
      <c r="X218" s="50"/>
      <c r="Y218" s="130"/>
      <c r="Z218" s="51"/>
      <c r="AA218" s="50"/>
      <c r="AB218" s="130"/>
      <c r="AC218" s="51"/>
      <c r="AG218" s="377"/>
      <c r="AH218" s="377" t="s">
        <v>998</v>
      </c>
      <c r="AI218" s="97" t="s">
        <v>991</v>
      </c>
      <c r="AJ218" s="50"/>
      <c r="AK218" s="130"/>
      <c r="AL218" s="51"/>
      <c r="AM218" s="50"/>
      <c r="AN218" s="130"/>
      <c r="AO218" s="51"/>
      <c r="AP218" s="50"/>
      <c r="AQ218" s="130"/>
      <c r="AR218" s="51"/>
      <c r="AS218" s="50"/>
      <c r="AT218" s="130"/>
      <c r="AU218" s="51"/>
      <c r="AV218" s="50"/>
      <c r="AW218" s="130"/>
      <c r="AX218" s="51"/>
      <c r="AY218" s="50"/>
      <c r="AZ218" s="130"/>
      <c r="BA218" s="51"/>
      <c r="BB218" s="50"/>
      <c r="BC218" s="130"/>
      <c r="BD218" s="51"/>
      <c r="BE218" s="50"/>
      <c r="BF218" s="130"/>
      <c r="BG218" s="51"/>
      <c r="BW218" s="377"/>
      <c r="BX218" s="377" t="s">
        <v>998</v>
      </c>
      <c r="BY218" s="97" t="s">
        <v>991</v>
      </c>
      <c r="BZ218" s="50"/>
      <c r="CA218" s="130"/>
      <c r="CB218" s="51"/>
      <c r="CC218" s="50"/>
      <c r="CD218" s="130"/>
      <c r="CE218" s="51"/>
      <c r="CF218" s="50"/>
      <c r="CG218" s="130"/>
      <c r="CH218" s="51"/>
      <c r="CI218" s="50"/>
      <c r="CJ218" s="130"/>
      <c r="CK218" s="51"/>
      <c r="CL218" s="50"/>
      <c r="CM218" s="130"/>
      <c r="CN218" s="51"/>
      <c r="CO218" s="50"/>
      <c r="CP218" s="130"/>
      <c r="CQ218" s="51"/>
      <c r="CR218" s="50"/>
      <c r="CS218" s="130"/>
      <c r="CT218" s="51"/>
      <c r="CU218" s="50"/>
      <c r="CV218" s="130"/>
      <c r="CW218" s="51"/>
      <c r="DA218" s="377"/>
      <c r="DB218" s="377" t="s">
        <v>998</v>
      </c>
      <c r="DC218" s="97" t="s">
        <v>991</v>
      </c>
      <c r="DD218" s="50"/>
      <c r="DE218" s="130"/>
      <c r="DF218" s="51"/>
      <c r="DG218" s="50"/>
      <c r="DH218" s="130"/>
      <c r="DI218" s="51"/>
      <c r="DJ218" s="50"/>
      <c r="DK218" s="130"/>
      <c r="DL218" s="51"/>
      <c r="DM218" s="50"/>
      <c r="DN218" s="130"/>
      <c r="DO218" s="51"/>
      <c r="DP218" s="50"/>
      <c r="DQ218" s="130"/>
      <c r="DR218" s="51"/>
      <c r="DS218" s="50"/>
      <c r="DT218" s="130"/>
      <c r="DU218" s="51"/>
      <c r="DV218" s="50"/>
      <c r="DW218" s="130"/>
      <c r="DX218" s="51"/>
      <c r="DY218" s="50"/>
      <c r="DZ218" s="130"/>
      <c r="EA218" s="51"/>
    </row>
    <row r="219" spans="3:131" ht="15.75" thickBot="1" x14ac:dyDescent="0.3">
      <c r="C219" s="378" t="s">
        <v>986</v>
      </c>
      <c r="D219" s="378" t="s">
        <v>115</v>
      </c>
      <c r="E219" s="363" t="s">
        <v>989</v>
      </c>
      <c r="F219" s="356"/>
      <c r="G219" s="358"/>
      <c r="H219" s="121"/>
      <c r="I219" s="356"/>
      <c r="J219" s="358"/>
      <c r="K219" s="121"/>
      <c r="L219" s="356"/>
      <c r="M219" s="358"/>
      <c r="N219" s="121"/>
      <c r="O219" s="356"/>
      <c r="P219" s="358"/>
      <c r="Q219" s="121"/>
      <c r="R219" s="356"/>
      <c r="S219" s="358"/>
      <c r="T219" s="121"/>
      <c r="U219" s="356"/>
      <c r="V219" s="358"/>
      <c r="W219" s="121"/>
      <c r="X219" s="356"/>
      <c r="Y219" s="358"/>
      <c r="Z219" s="121"/>
      <c r="AA219" s="356"/>
      <c r="AB219" s="358"/>
      <c r="AC219" s="121"/>
      <c r="AG219" s="378" t="s">
        <v>986</v>
      </c>
      <c r="AH219" s="378" t="s">
        <v>115</v>
      </c>
      <c r="AI219" s="363" t="s">
        <v>989</v>
      </c>
      <c r="AJ219" s="356"/>
      <c r="AK219" s="358"/>
      <c r="AL219" s="121"/>
      <c r="AM219" s="356"/>
      <c r="AN219" s="358"/>
      <c r="AO219" s="121"/>
      <c r="AP219" s="356"/>
      <c r="AQ219" s="358"/>
      <c r="AR219" s="121"/>
      <c r="AS219" s="356"/>
      <c r="AT219" s="358"/>
      <c r="AU219" s="121"/>
      <c r="AV219" s="356"/>
      <c r="AW219" s="358"/>
      <c r="AX219" s="121"/>
      <c r="AY219" s="356"/>
      <c r="AZ219" s="358"/>
      <c r="BA219" s="121"/>
      <c r="BB219" s="356"/>
      <c r="BC219" s="358"/>
      <c r="BD219" s="121"/>
      <c r="BE219" s="356"/>
      <c r="BF219" s="358"/>
      <c r="BG219" s="121"/>
      <c r="BW219" s="378" t="s">
        <v>986</v>
      </c>
      <c r="BX219" s="378" t="s">
        <v>115</v>
      </c>
      <c r="BY219" s="363" t="s">
        <v>989</v>
      </c>
      <c r="BZ219" s="356"/>
      <c r="CA219" s="358"/>
      <c r="CB219" s="121"/>
      <c r="CC219" s="356"/>
      <c r="CD219" s="358"/>
      <c r="CE219" s="121"/>
      <c r="CF219" s="356"/>
      <c r="CG219" s="358"/>
      <c r="CH219" s="121"/>
      <c r="CI219" s="356"/>
      <c r="CJ219" s="358"/>
      <c r="CK219" s="121"/>
      <c r="CL219" s="356"/>
      <c r="CM219" s="358"/>
      <c r="CN219" s="121"/>
      <c r="CO219" s="356"/>
      <c r="CP219" s="358"/>
      <c r="CQ219" s="121"/>
      <c r="CR219" s="356"/>
      <c r="CS219" s="358"/>
      <c r="CT219" s="121"/>
      <c r="CU219" s="356"/>
      <c r="CV219" s="358"/>
      <c r="CW219" s="121"/>
      <c r="DA219" s="378" t="s">
        <v>986</v>
      </c>
      <c r="DB219" s="378" t="s">
        <v>115</v>
      </c>
      <c r="DC219" s="363" t="s">
        <v>989</v>
      </c>
      <c r="DD219" s="356"/>
      <c r="DE219" s="358"/>
      <c r="DF219" s="121"/>
      <c r="DG219" s="356"/>
      <c r="DH219" s="358"/>
      <c r="DI219" s="121"/>
      <c r="DJ219" s="356"/>
      <c r="DK219" s="358"/>
      <c r="DL219" s="121"/>
      <c r="DM219" s="356"/>
      <c r="DN219" s="358"/>
      <c r="DO219" s="121"/>
      <c r="DP219" s="356"/>
      <c r="DQ219" s="358"/>
      <c r="DR219" s="121"/>
      <c r="DS219" s="356"/>
      <c r="DT219" s="358"/>
      <c r="DU219" s="121"/>
      <c r="DV219" s="356"/>
      <c r="DW219" s="358"/>
      <c r="DX219" s="121"/>
      <c r="DY219" s="356"/>
      <c r="DZ219" s="358"/>
      <c r="EA219" s="121"/>
    </row>
    <row r="220" spans="3:131" ht="15.75" thickBot="1" x14ac:dyDescent="0.3">
      <c r="C220" s="379" t="s">
        <v>987</v>
      </c>
      <c r="D220" s="379" t="s">
        <v>115</v>
      </c>
      <c r="E220" s="97" t="s">
        <v>989</v>
      </c>
      <c r="F220" s="367"/>
      <c r="G220" s="131"/>
      <c r="H220" s="54"/>
      <c r="I220" s="367"/>
      <c r="J220" s="131"/>
      <c r="K220" s="54"/>
      <c r="L220" s="367"/>
      <c r="M220" s="131"/>
      <c r="N220" s="54"/>
      <c r="O220" s="367"/>
      <c r="P220" s="131"/>
      <c r="Q220" s="54"/>
      <c r="R220" s="367"/>
      <c r="S220" s="131"/>
      <c r="T220" s="54"/>
      <c r="U220" s="367"/>
      <c r="V220" s="131"/>
      <c r="W220" s="54"/>
      <c r="X220" s="367"/>
      <c r="Y220" s="131"/>
      <c r="Z220" s="54"/>
      <c r="AA220" s="367"/>
      <c r="AB220" s="131"/>
      <c r="AC220" s="54"/>
      <c r="AG220" s="379" t="s">
        <v>987</v>
      </c>
      <c r="AH220" s="379" t="s">
        <v>115</v>
      </c>
      <c r="AI220" s="97" t="s">
        <v>989</v>
      </c>
      <c r="AJ220" s="367"/>
      <c r="AK220" s="131"/>
      <c r="AL220" s="54"/>
      <c r="AM220" s="367"/>
      <c r="AN220" s="131"/>
      <c r="AO220" s="54"/>
      <c r="AP220" s="367"/>
      <c r="AQ220" s="131"/>
      <c r="AR220" s="54"/>
      <c r="AS220" s="367"/>
      <c r="AT220" s="131"/>
      <c r="AU220" s="54"/>
      <c r="AV220" s="367"/>
      <c r="AW220" s="131"/>
      <c r="AX220" s="54"/>
      <c r="AY220" s="367"/>
      <c r="AZ220" s="131"/>
      <c r="BA220" s="54"/>
      <c r="BB220" s="367"/>
      <c r="BC220" s="131"/>
      <c r="BD220" s="54"/>
      <c r="BE220" s="367"/>
      <c r="BF220" s="131"/>
      <c r="BG220" s="54"/>
      <c r="BW220" s="379" t="s">
        <v>987</v>
      </c>
      <c r="BX220" s="379" t="s">
        <v>115</v>
      </c>
      <c r="BY220" s="97" t="s">
        <v>989</v>
      </c>
      <c r="BZ220" s="367"/>
      <c r="CA220" s="131"/>
      <c r="CB220" s="54"/>
      <c r="CC220" s="367"/>
      <c r="CD220" s="131"/>
      <c r="CE220" s="54"/>
      <c r="CF220" s="367"/>
      <c r="CG220" s="131"/>
      <c r="CH220" s="54"/>
      <c r="CI220" s="367"/>
      <c r="CJ220" s="131"/>
      <c r="CK220" s="54"/>
      <c r="CL220" s="367"/>
      <c r="CM220" s="131"/>
      <c r="CN220" s="54"/>
      <c r="CO220" s="367"/>
      <c r="CP220" s="131"/>
      <c r="CQ220" s="54"/>
      <c r="CR220" s="367"/>
      <c r="CS220" s="131"/>
      <c r="CT220" s="54"/>
      <c r="CU220" s="367"/>
      <c r="CV220" s="131"/>
      <c r="CW220" s="54"/>
      <c r="DA220" s="379" t="s">
        <v>987</v>
      </c>
      <c r="DB220" s="379" t="s">
        <v>115</v>
      </c>
      <c r="DC220" s="97" t="s">
        <v>989</v>
      </c>
      <c r="DD220" s="367"/>
      <c r="DE220" s="131"/>
      <c r="DF220" s="54"/>
      <c r="DG220" s="367"/>
      <c r="DH220" s="131"/>
      <c r="DI220" s="54"/>
      <c r="DJ220" s="367"/>
      <c r="DK220" s="131"/>
      <c r="DL220" s="54"/>
      <c r="DM220" s="367"/>
      <c r="DN220" s="131"/>
      <c r="DO220" s="54"/>
      <c r="DP220" s="367"/>
      <c r="DQ220" s="131"/>
      <c r="DR220" s="54"/>
      <c r="DS220" s="367"/>
      <c r="DT220" s="131"/>
      <c r="DU220" s="54"/>
      <c r="DV220" s="367"/>
      <c r="DW220" s="131"/>
      <c r="DX220" s="54"/>
      <c r="DY220" s="367"/>
      <c r="DZ220" s="131"/>
      <c r="EA220" s="54"/>
    </row>
    <row r="221" spans="3:131" ht="15.75" thickBot="1" x14ac:dyDescent="0.3">
      <c r="C221" s="379" t="s">
        <v>988</v>
      </c>
      <c r="D221" s="379" t="s">
        <v>115</v>
      </c>
      <c r="E221" s="97" t="s">
        <v>989</v>
      </c>
      <c r="F221" s="50"/>
      <c r="G221" s="130"/>
      <c r="H221" s="51"/>
      <c r="I221" s="50"/>
      <c r="J221" s="130"/>
      <c r="K221" s="51"/>
      <c r="L221" s="50"/>
      <c r="M221" s="130"/>
      <c r="N221" s="51"/>
      <c r="O221" s="50"/>
      <c r="P221" s="130"/>
      <c r="Q221" s="51"/>
      <c r="R221" s="50"/>
      <c r="S221" s="130"/>
      <c r="T221" s="51"/>
      <c r="U221" s="50"/>
      <c r="V221" s="130"/>
      <c r="W221" s="51"/>
      <c r="X221" s="50"/>
      <c r="Y221" s="130"/>
      <c r="Z221" s="51"/>
      <c r="AA221" s="50"/>
      <c r="AB221" s="130"/>
      <c r="AC221" s="51"/>
      <c r="AG221" s="379" t="s">
        <v>988</v>
      </c>
      <c r="AH221" s="379" t="s">
        <v>115</v>
      </c>
      <c r="AI221" s="97" t="s">
        <v>989</v>
      </c>
      <c r="AJ221" s="50"/>
      <c r="AK221" s="130"/>
      <c r="AL221" s="51"/>
      <c r="AM221" s="50"/>
      <c r="AN221" s="130"/>
      <c r="AO221" s="51"/>
      <c r="AP221" s="50"/>
      <c r="AQ221" s="130"/>
      <c r="AR221" s="51"/>
      <c r="AS221" s="50"/>
      <c r="AT221" s="130"/>
      <c r="AU221" s="51"/>
      <c r="AV221" s="50"/>
      <c r="AW221" s="130"/>
      <c r="AX221" s="51"/>
      <c r="AY221" s="50"/>
      <c r="AZ221" s="130"/>
      <c r="BA221" s="51"/>
      <c r="BB221" s="50"/>
      <c r="BC221" s="130"/>
      <c r="BD221" s="51"/>
      <c r="BE221" s="50"/>
      <c r="BF221" s="130"/>
      <c r="BG221" s="51"/>
      <c r="BW221" s="379" t="s">
        <v>988</v>
      </c>
      <c r="BX221" s="379" t="s">
        <v>115</v>
      </c>
      <c r="BY221" s="97" t="s">
        <v>989</v>
      </c>
      <c r="BZ221" s="50"/>
      <c r="CA221" s="130"/>
      <c r="CB221" s="51"/>
      <c r="CC221" s="50"/>
      <c r="CD221" s="130"/>
      <c r="CE221" s="51"/>
      <c r="CF221" s="50"/>
      <c r="CG221" s="130"/>
      <c r="CH221" s="51"/>
      <c r="CI221" s="50"/>
      <c r="CJ221" s="130"/>
      <c r="CK221" s="51"/>
      <c r="CL221" s="50"/>
      <c r="CM221" s="130"/>
      <c r="CN221" s="51"/>
      <c r="CO221" s="50"/>
      <c r="CP221" s="130"/>
      <c r="CQ221" s="51"/>
      <c r="CR221" s="50"/>
      <c r="CS221" s="130"/>
      <c r="CT221" s="51"/>
      <c r="CU221" s="50"/>
      <c r="CV221" s="130"/>
      <c r="CW221" s="51"/>
      <c r="DA221" s="379" t="s">
        <v>988</v>
      </c>
      <c r="DB221" s="379" t="s">
        <v>115</v>
      </c>
      <c r="DC221" s="97" t="s">
        <v>989</v>
      </c>
      <c r="DD221" s="50"/>
      <c r="DE221" s="130"/>
      <c r="DF221" s="51"/>
      <c r="DG221" s="50"/>
      <c r="DH221" s="130"/>
      <c r="DI221" s="51"/>
      <c r="DJ221" s="50"/>
      <c r="DK221" s="130"/>
      <c r="DL221" s="51"/>
      <c r="DM221" s="50"/>
      <c r="DN221" s="130"/>
      <c r="DO221" s="51"/>
      <c r="DP221" s="50"/>
      <c r="DQ221" s="130"/>
      <c r="DR221" s="51"/>
      <c r="DS221" s="50"/>
      <c r="DT221" s="130"/>
      <c r="DU221" s="51"/>
      <c r="DV221" s="50"/>
      <c r="DW221" s="130"/>
      <c r="DX221" s="51"/>
      <c r="DY221" s="50"/>
      <c r="DZ221" s="130"/>
      <c r="EA221" s="51"/>
    </row>
    <row r="222" spans="3:131" ht="15.75" thickBot="1" x14ac:dyDescent="0.3">
      <c r="C222" s="379" t="s">
        <v>3050</v>
      </c>
      <c r="D222" s="379" t="s">
        <v>115</v>
      </c>
      <c r="E222" s="97" t="s">
        <v>989</v>
      </c>
      <c r="F222" s="50"/>
      <c r="G222" s="130"/>
      <c r="H222" s="51"/>
      <c r="I222" s="50"/>
      <c r="J222" s="130"/>
      <c r="K222" s="51"/>
      <c r="L222" s="50"/>
      <c r="M222" s="130"/>
      <c r="N222" s="51"/>
      <c r="O222" s="50"/>
      <c r="P222" s="130"/>
      <c r="Q222" s="51"/>
      <c r="R222" s="50"/>
      <c r="S222" s="130"/>
      <c r="T222" s="51"/>
      <c r="U222" s="50"/>
      <c r="V222" s="130"/>
      <c r="W222" s="51"/>
      <c r="X222" s="50"/>
      <c r="Y222" s="130"/>
      <c r="Z222" s="51"/>
      <c r="AA222" s="50"/>
      <c r="AB222" s="130"/>
      <c r="AC222" s="51"/>
      <c r="AG222" s="379" t="s">
        <v>3050</v>
      </c>
      <c r="AH222" s="379" t="s">
        <v>115</v>
      </c>
      <c r="AI222" s="97" t="s">
        <v>989</v>
      </c>
      <c r="AJ222" s="50"/>
      <c r="AK222" s="130"/>
      <c r="AL222" s="51"/>
      <c r="AM222" s="50"/>
      <c r="AN222" s="130"/>
      <c r="AO222" s="51"/>
      <c r="AP222" s="50"/>
      <c r="AQ222" s="130"/>
      <c r="AR222" s="51"/>
      <c r="AS222" s="50"/>
      <c r="AT222" s="130"/>
      <c r="AU222" s="51"/>
      <c r="AV222" s="50"/>
      <c r="AW222" s="130"/>
      <c r="AX222" s="51"/>
      <c r="AY222" s="50"/>
      <c r="AZ222" s="130"/>
      <c r="BA222" s="51"/>
      <c r="BB222" s="50"/>
      <c r="BC222" s="130"/>
      <c r="BD222" s="51"/>
      <c r="BE222" s="50"/>
      <c r="BF222" s="130"/>
      <c r="BG222" s="51"/>
      <c r="BW222" s="379" t="s">
        <v>3050</v>
      </c>
      <c r="BX222" s="379" t="s">
        <v>115</v>
      </c>
      <c r="BY222" s="97" t="s">
        <v>989</v>
      </c>
      <c r="BZ222" s="50"/>
      <c r="CA222" s="130"/>
      <c r="CB222" s="51"/>
      <c r="CC222" s="50"/>
      <c r="CD222" s="130"/>
      <c r="CE222" s="51"/>
      <c r="CF222" s="50"/>
      <c r="CG222" s="130"/>
      <c r="CH222" s="51"/>
      <c r="CI222" s="50"/>
      <c r="CJ222" s="130"/>
      <c r="CK222" s="51"/>
      <c r="CL222" s="50"/>
      <c r="CM222" s="130"/>
      <c r="CN222" s="51"/>
      <c r="CO222" s="50"/>
      <c r="CP222" s="130"/>
      <c r="CQ222" s="51"/>
      <c r="CR222" s="50"/>
      <c r="CS222" s="130"/>
      <c r="CT222" s="51"/>
      <c r="CU222" s="50"/>
      <c r="CV222" s="130"/>
      <c r="CW222" s="51"/>
      <c r="DA222" s="379" t="s">
        <v>3050</v>
      </c>
      <c r="DB222" s="379" t="s">
        <v>115</v>
      </c>
      <c r="DC222" s="97" t="s">
        <v>989</v>
      </c>
      <c r="DD222" s="50"/>
      <c r="DE222" s="130"/>
      <c r="DF222" s="51"/>
      <c r="DG222" s="50"/>
      <c r="DH222" s="130"/>
      <c r="DI222" s="51"/>
      <c r="DJ222" s="50"/>
      <c r="DK222" s="130"/>
      <c r="DL222" s="51"/>
      <c r="DM222" s="50"/>
      <c r="DN222" s="130"/>
      <c r="DO222" s="51"/>
      <c r="DP222" s="50"/>
      <c r="DQ222" s="130"/>
      <c r="DR222" s="51"/>
      <c r="DS222" s="50"/>
      <c r="DT222" s="130"/>
      <c r="DU222" s="51"/>
      <c r="DV222" s="50"/>
      <c r="DW222" s="130"/>
      <c r="DX222" s="51"/>
      <c r="DY222" s="50"/>
      <c r="DZ222" s="130"/>
      <c r="EA222" s="51"/>
    </row>
    <row r="224" spans="3:131" ht="15.75" thickBot="1" x14ac:dyDescent="0.3"/>
    <row r="225" spans="2:131" ht="15.75" thickBot="1" x14ac:dyDescent="0.3">
      <c r="B225" s="185"/>
      <c r="C225" s="625" t="s">
        <v>3059</v>
      </c>
      <c r="D225" s="185"/>
      <c r="E225" s="185"/>
      <c r="F225" s="370" t="s">
        <v>997</v>
      </c>
      <c r="G225" s="448" t="s">
        <v>3051</v>
      </c>
      <c r="H225" s="148"/>
      <c r="I225" s="370" t="s">
        <v>997</v>
      </c>
      <c r="J225" s="448" t="s">
        <v>3052</v>
      </c>
      <c r="K225" s="148"/>
      <c r="L225" s="370" t="s">
        <v>997</v>
      </c>
      <c r="M225" s="448" t="s">
        <v>3053</v>
      </c>
      <c r="N225" s="148"/>
      <c r="O225" s="370" t="s">
        <v>997</v>
      </c>
      <c r="P225" s="448" t="s">
        <v>3054</v>
      </c>
      <c r="Q225" s="148"/>
      <c r="R225" s="370" t="s">
        <v>997</v>
      </c>
      <c r="S225" s="448" t="s">
        <v>3055</v>
      </c>
      <c r="T225" s="148"/>
      <c r="U225" s="370" t="s">
        <v>997</v>
      </c>
      <c r="V225" s="448" t="s">
        <v>3056</v>
      </c>
      <c r="W225" s="148"/>
      <c r="X225" s="370" t="s">
        <v>997</v>
      </c>
      <c r="Y225" s="448" t="s">
        <v>3057</v>
      </c>
      <c r="Z225" s="148"/>
      <c r="AA225" s="370" t="s">
        <v>997</v>
      </c>
      <c r="AB225" s="624" t="s">
        <v>3058</v>
      </c>
      <c r="AC225" s="148"/>
      <c r="BV225" s="185"/>
      <c r="BW225" s="625" t="s">
        <v>83</v>
      </c>
      <c r="BX225" s="185"/>
      <c r="BY225" s="185"/>
      <c r="BZ225" s="370" t="s">
        <v>997</v>
      </c>
      <c r="CA225" s="448" t="s">
        <v>3051</v>
      </c>
      <c r="CB225" s="148"/>
      <c r="CC225" s="370" t="s">
        <v>997</v>
      </c>
      <c r="CD225" s="448" t="s">
        <v>3052</v>
      </c>
      <c r="CE225" s="148"/>
      <c r="CF225" s="370" t="s">
        <v>997</v>
      </c>
      <c r="CG225" s="448" t="s">
        <v>3053</v>
      </c>
      <c r="CH225" s="148"/>
      <c r="CI225" s="370" t="s">
        <v>997</v>
      </c>
      <c r="CJ225" s="448" t="s">
        <v>3054</v>
      </c>
      <c r="CK225" s="148"/>
      <c r="CL225" s="370" t="s">
        <v>997</v>
      </c>
      <c r="CM225" s="448" t="s">
        <v>3055</v>
      </c>
      <c r="CN225" s="148"/>
      <c r="CO225" s="370" t="s">
        <v>997</v>
      </c>
      <c r="CP225" s="448" t="s">
        <v>3056</v>
      </c>
      <c r="CQ225" s="148"/>
      <c r="CR225" s="370" t="s">
        <v>997</v>
      </c>
      <c r="CS225" s="448" t="s">
        <v>3057</v>
      </c>
      <c r="CT225" s="148"/>
      <c r="CU225" s="370" t="s">
        <v>997</v>
      </c>
      <c r="CV225" s="624" t="s">
        <v>3058</v>
      </c>
      <c r="CW225" s="148"/>
      <c r="CZ225" s="185"/>
      <c r="DA225" s="625" t="s">
        <v>3061</v>
      </c>
      <c r="DB225" s="185"/>
      <c r="DC225" s="185"/>
      <c r="DD225" s="370" t="s">
        <v>997</v>
      </c>
      <c r="DE225" s="448" t="s">
        <v>3051</v>
      </c>
      <c r="DF225" s="148"/>
      <c r="DG225" s="370" t="s">
        <v>997</v>
      </c>
      <c r="DH225" s="448" t="s">
        <v>3052</v>
      </c>
      <c r="DI225" s="148"/>
      <c r="DJ225" s="370" t="s">
        <v>997</v>
      </c>
      <c r="DK225" s="448" t="s">
        <v>3053</v>
      </c>
      <c r="DL225" s="148"/>
      <c r="DM225" s="370" t="s">
        <v>997</v>
      </c>
      <c r="DN225" s="448" t="s">
        <v>3054</v>
      </c>
      <c r="DO225" s="148"/>
      <c r="DP225" s="370" t="s">
        <v>997</v>
      </c>
      <c r="DQ225" s="448" t="s">
        <v>3055</v>
      </c>
      <c r="DR225" s="148"/>
      <c r="DS225" s="370" t="s">
        <v>997</v>
      </c>
      <c r="DT225" s="448" t="s">
        <v>3056</v>
      </c>
      <c r="DU225" s="148"/>
      <c r="DV225" s="370" t="s">
        <v>997</v>
      </c>
      <c r="DW225" s="448" t="s">
        <v>3057</v>
      </c>
      <c r="DX225" s="148"/>
      <c r="DY225" s="370" t="s">
        <v>997</v>
      </c>
      <c r="DZ225" s="624" t="s">
        <v>3058</v>
      </c>
      <c r="EA225" s="148"/>
    </row>
    <row r="226" spans="2:131" ht="15.75" thickBot="1" x14ac:dyDescent="0.3">
      <c r="B226" s="187" t="s">
        <v>992</v>
      </c>
      <c r="C226" s="364" t="s">
        <v>993</v>
      </c>
      <c r="D226" s="369" t="s">
        <v>999</v>
      </c>
      <c r="E226" s="369" t="s">
        <v>93</v>
      </c>
      <c r="F226" s="371" t="s">
        <v>70</v>
      </c>
      <c r="G226" s="154" t="s">
        <v>995</v>
      </c>
      <c r="H226" s="155" t="s">
        <v>251</v>
      </c>
      <c r="I226" s="371" t="s">
        <v>70</v>
      </c>
      <c r="J226" s="154" t="s">
        <v>995</v>
      </c>
      <c r="K226" s="155" t="s">
        <v>251</v>
      </c>
      <c r="L226" s="371" t="s">
        <v>70</v>
      </c>
      <c r="M226" s="154" t="s">
        <v>995</v>
      </c>
      <c r="N226" s="155" t="s">
        <v>251</v>
      </c>
      <c r="O226" s="371" t="s">
        <v>70</v>
      </c>
      <c r="P226" s="154" t="s">
        <v>995</v>
      </c>
      <c r="Q226" s="155" t="s">
        <v>251</v>
      </c>
      <c r="R226" s="371" t="s">
        <v>70</v>
      </c>
      <c r="S226" s="154" t="s">
        <v>995</v>
      </c>
      <c r="T226" s="155" t="s">
        <v>251</v>
      </c>
      <c r="U226" s="371" t="s">
        <v>70</v>
      </c>
      <c r="V226" s="154" t="s">
        <v>995</v>
      </c>
      <c r="W226" s="155" t="s">
        <v>251</v>
      </c>
      <c r="X226" s="371" t="s">
        <v>70</v>
      </c>
      <c r="Y226" s="154" t="s">
        <v>995</v>
      </c>
      <c r="Z226" s="155" t="s">
        <v>251</v>
      </c>
      <c r="AA226" s="371" t="s">
        <v>70</v>
      </c>
      <c r="AB226" s="154" t="s">
        <v>995</v>
      </c>
      <c r="AC226" s="155" t="s">
        <v>251</v>
      </c>
      <c r="BV226" s="187" t="s">
        <v>992</v>
      </c>
      <c r="BW226" s="364" t="s">
        <v>993</v>
      </c>
      <c r="BX226" s="369" t="s">
        <v>999</v>
      </c>
      <c r="BY226" s="369" t="s">
        <v>93</v>
      </c>
      <c r="BZ226" s="371" t="s">
        <v>70</v>
      </c>
      <c r="CA226" s="154" t="s">
        <v>995</v>
      </c>
      <c r="CB226" s="155" t="s">
        <v>251</v>
      </c>
      <c r="CC226" s="371" t="s">
        <v>70</v>
      </c>
      <c r="CD226" s="154" t="s">
        <v>995</v>
      </c>
      <c r="CE226" s="155" t="s">
        <v>251</v>
      </c>
      <c r="CF226" s="371" t="s">
        <v>70</v>
      </c>
      <c r="CG226" s="154" t="s">
        <v>995</v>
      </c>
      <c r="CH226" s="155" t="s">
        <v>251</v>
      </c>
      <c r="CI226" s="371" t="s">
        <v>70</v>
      </c>
      <c r="CJ226" s="154" t="s">
        <v>995</v>
      </c>
      <c r="CK226" s="155" t="s">
        <v>251</v>
      </c>
      <c r="CL226" s="371" t="s">
        <v>70</v>
      </c>
      <c r="CM226" s="154" t="s">
        <v>995</v>
      </c>
      <c r="CN226" s="155" t="s">
        <v>251</v>
      </c>
      <c r="CO226" s="371" t="s">
        <v>70</v>
      </c>
      <c r="CP226" s="154" t="s">
        <v>995</v>
      </c>
      <c r="CQ226" s="155" t="s">
        <v>251</v>
      </c>
      <c r="CR226" s="371" t="s">
        <v>70</v>
      </c>
      <c r="CS226" s="154" t="s">
        <v>995</v>
      </c>
      <c r="CT226" s="155" t="s">
        <v>251</v>
      </c>
      <c r="CU226" s="371" t="s">
        <v>70</v>
      </c>
      <c r="CV226" s="154" t="s">
        <v>995</v>
      </c>
      <c r="CW226" s="155" t="s">
        <v>251</v>
      </c>
      <c r="CZ226" s="187" t="s">
        <v>992</v>
      </c>
      <c r="DA226" s="364" t="s">
        <v>993</v>
      </c>
      <c r="DB226" s="369" t="s">
        <v>999</v>
      </c>
      <c r="DC226" s="369" t="s">
        <v>93</v>
      </c>
      <c r="DD226" s="371" t="s">
        <v>70</v>
      </c>
      <c r="DE226" s="154" t="s">
        <v>995</v>
      </c>
      <c r="DF226" s="155" t="s">
        <v>251</v>
      </c>
      <c r="DG226" s="371" t="s">
        <v>70</v>
      </c>
      <c r="DH226" s="154" t="s">
        <v>995</v>
      </c>
      <c r="DI226" s="155" t="s">
        <v>251</v>
      </c>
      <c r="DJ226" s="371" t="s">
        <v>70</v>
      </c>
      <c r="DK226" s="154" t="s">
        <v>995</v>
      </c>
      <c r="DL226" s="155" t="s">
        <v>251</v>
      </c>
      <c r="DM226" s="371" t="s">
        <v>70</v>
      </c>
      <c r="DN226" s="154" t="s">
        <v>995</v>
      </c>
      <c r="DO226" s="155" t="s">
        <v>251</v>
      </c>
      <c r="DP226" s="371" t="s">
        <v>70</v>
      </c>
      <c r="DQ226" s="154" t="s">
        <v>995</v>
      </c>
      <c r="DR226" s="155" t="s">
        <v>251</v>
      </c>
      <c r="DS226" s="371" t="s">
        <v>70</v>
      </c>
      <c r="DT226" s="154" t="s">
        <v>995</v>
      </c>
      <c r="DU226" s="155" t="s">
        <v>251</v>
      </c>
      <c r="DV226" s="371" t="s">
        <v>70</v>
      </c>
      <c r="DW226" s="154" t="s">
        <v>995</v>
      </c>
      <c r="DX226" s="155" t="s">
        <v>251</v>
      </c>
      <c r="DY226" s="371" t="s">
        <v>70</v>
      </c>
      <c r="DZ226" s="154" t="s">
        <v>995</v>
      </c>
      <c r="EA226" s="155" t="s">
        <v>251</v>
      </c>
    </row>
    <row r="227" spans="2:131" x14ac:dyDescent="0.25">
      <c r="B227" s="187" t="s">
        <v>1145</v>
      </c>
      <c r="C227" s="372" t="s">
        <v>986</v>
      </c>
      <c r="D227" s="372" t="s">
        <v>115</v>
      </c>
      <c r="E227" s="125" t="s">
        <v>115</v>
      </c>
      <c r="F227" s="366"/>
      <c r="G227" s="368"/>
      <c r="H227" s="232"/>
      <c r="I227" s="366"/>
      <c r="J227" s="368"/>
      <c r="K227" s="232"/>
      <c r="L227" s="366"/>
      <c r="M227" s="368"/>
      <c r="N227" s="232"/>
      <c r="O227" s="366"/>
      <c r="P227" s="368"/>
      <c r="Q227" s="232"/>
      <c r="R227" s="366"/>
      <c r="S227" s="368"/>
      <c r="T227" s="232"/>
      <c r="U227" s="366"/>
      <c r="V227" s="368"/>
      <c r="W227" s="232"/>
      <c r="X227" s="366"/>
      <c r="Y227" s="368"/>
      <c r="Z227" s="232"/>
      <c r="AA227" s="366"/>
      <c r="AB227" s="368"/>
      <c r="AC227" s="232"/>
      <c r="BV227" s="187" t="s">
        <v>1165</v>
      </c>
      <c r="BW227" s="372" t="s">
        <v>986</v>
      </c>
      <c r="BX227" s="372" t="s">
        <v>115</v>
      </c>
      <c r="BY227" s="125" t="s">
        <v>115</v>
      </c>
      <c r="BZ227" s="366"/>
      <c r="CA227" s="368"/>
      <c r="CB227" s="232"/>
      <c r="CC227" s="366"/>
      <c r="CD227" s="368"/>
      <c r="CE227" s="232"/>
      <c r="CF227" s="366"/>
      <c r="CG227" s="368"/>
      <c r="CH227" s="232"/>
      <c r="CI227" s="366"/>
      <c r="CJ227" s="368"/>
      <c r="CK227" s="232"/>
      <c r="CL227" s="366"/>
      <c r="CM227" s="368"/>
      <c r="CN227" s="232"/>
      <c r="CO227" s="366"/>
      <c r="CP227" s="368"/>
      <c r="CQ227" s="232"/>
      <c r="CR227" s="366"/>
      <c r="CS227" s="368"/>
      <c r="CT227" s="232"/>
      <c r="CU227" s="366"/>
      <c r="CV227" s="368"/>
      <c r="CW227" s="232"/>
      <c r="CZ227" s="185" t="s">
        <v>1165</v>
      </c>
      <c r="DA227" s="372" t="s">
        <v>986</v>
      </c>
      <c r="DB227" s="372" t="s">
        <v>115</v>
      </c>
      <c r="DC227" s="125" t="s">
        <v>115</v>
      </c>
      <c r="DD227" s="366"/>
      <c r="DE227" s="368"/>
      <c r="DF227" s="232"/>
      <c r="DG227" s="366"/>
      <c r="DH227" s="368"/>
      <c r="DI227" s="232"/>
      <c r="DJ227" s="366"/>
      <c r="DK227" s="368"/>
      <c r="DL227" s="232"/>
      <c r="DM227" s="366"/>
      <c r="DN227" s="368"/>
      <c r="DO227" s="232"/>
      <c r="DP227" s="366"/>
      <c r="DQ227" s="368"/>
      <c r="DR227" s="232"/>
      <c r="DS227" s="366"/>
      <c r="DT227" s="368"/>
      <c r="DU227" s="232"/>
      <c r="DV227" s="366"/>
      <c r="DW227" s="368"/>
      <c r="DX227" s="232"/>
      <c r="DY227" s="366"/>
      <c r="DZ227" s="368"/>
      <c r="EA227" s="232"/>
    </row>
    <row r="228" spans="2:131" x14ac:dyDescent="0.25">
      <c r="C228" s="373"/>
      <c r="D228" s="373" t="s">
        <v>115</v>
      </c>
      <c r="E228" s="96" t="s">
        <v>990</v>
      </c>
      <c r="F228" s="65"/>
      <c r="G228" s="53"/>
      <c r="H228" s="68"/>
      <c r="I228" s="65"/>
      <c r="J228" s="53"/>
      <c r="K228" s="68"/>
      <c r="L228" s="65"/>
      <c r="M228" s="53"/>
      <c r="N228" s="68"/>
      <c r="O228" s="65"/>
      <c r="P228" s="53"/>
      <c r="Q228" s="68"/>
      <c r="R228" s="65"/>
      <c r="S228" s="53"/>
      <c r="T228" s="68"/>
      <c r="U228" s="65"/>
      <c r="V228" s="53"/>
      <c r="W228" s="68"/>
      <c r="X228" s="65"/>
      <c r="Y228" s="53"/>
      <c r="Z228" s="68"/>
      <c r="AA228" s="65"/>
      <c r="AB228" s="53"/>
      <c r="AC228" s="68"/>
      <c r="BW228" s="373"/>
      <c r="BX228" s="373" t="s">
        <v>115</v>
      </c>
      <c r="BY228" s="96" t="s">
        <v>990</v>
      </c>
      <c r="BZ228" s="65"/>
      <c r="CA228" s="53"/>
      <c r="CB228" s="68"/>
      <c r="CC228" s="65"/>
      <c r="CD228" s="53"/>
      <c r="CE228" s="68"/>
      <c r="CF228" s="65"/>
      <c r="CG228" s="53"/>
      <c r="CH228" s="68"/>
      <c r="CI228" s="65"/>
      <c r="CJ228" s="53"/>
      <c r="CK228" s="68"/>
      <c r="CL228" s="65"/>
      <c r="CM228" s="53"/>
      <c r="CN228" s="68"/>
      <c r="CO228" s="65"/>
      <c r="CP228" s="53"/>
      <c r="CQ228" s="68"/>
      <c r="CR228" s="65"/>
      <c r="CS228" s="53"/>
      <c r="CT228" s="68"/>
      <c r="CU228" s="65"/>
      <c r="CV228" s="53"/>
      <c r="CW228" s="68"/>
      <c r="DA228" s="373"/>
      <c r="DB228" s="373" t="s">
        <v>115</v>
      </c>
      <c r="DC228" s="96" t="s">
        <v>990</v>
      </c>
      <c r="DD228" s="65"/>
      <c r="DE228" s="53"/>
      <c r="DF228" s="68"/>
      <c r="DG228" s="65"/>
      <c r="DH228" s="53"/>
      <c r="DI228" s="68"/>
      <c r="DJ228" s="65"/>
      <c r="DK228" s="53"/>
      <c r="DL228" s="68"/>
      <c r="DM228" s="65"/>
      <c r="DN228" s="53"/>
      <c r="DO228" s="68"/>
      <c r="DP228" s="65"/>
      <c r="DQ228" s="53"/>
      <c r="DR228" s="68"/>
      <c r="DS228" s="65"/>
      <c r="DT228" s="53"/>
      <c r="DU228" s="68"/>
      <c r="DV228" s="65"/>
      <c r="DW228" s="53"/>
      <c r="DX228" s="68"/>
      <c r="DY228" s="65"/>
      <c r="DZ228" s="53"/>
      <c r="EA228" s="68"/>
    </row>
    <row r="229" spans="2:131" ht="15.75" thickBot="1" x14ac:dyDescent="0.3">
      <c r="C229" s="374"/>
      <c r="D229" s="374" t="s">
        <v>115</v>
      </c>
      <c r="E229" s="97" t="s">
        <v>991</v>
      </c>
      <c r="F229" s="367"/>
      <c r="G229" s="131"/>
      <c r="H229" s="54"/>
      <c r="I229" s="367"/>
      <c r="J229" s="131"/>
      <c r="K229" s="54"/>
      <c r="L229" s="367"/>
      <c r="M229" s="131"/>
      <c r="N229" s="54"/>
      <c r="O229" s="367"/>
      <c r="P229" s="131"/>
      <c r="Q229" s="54"/>
      <c r="R229" s="367"/>
      <c r="S229" s="131"/>
      <c r="T229" s="54"/>
      <c r="U229" s="367"/>
      <c r="V229" s="131"/>
      <c r="W229" s="54"/>
      <c r="X229" s="367"/>
      <c r="Y229" s="131"/>
      <c r="Z229" s="54"/>
      <c r="AA229" s="367"/>
      <c r="AB229" s="131"/>
      <c r="AC229" s="54"/>
      <c r="BW229" s="374"/>
      <c r="BX229" s="374" t="s">
        <v>115</v>
      </c>
      <c r="BY229" s="97" t="s">
        <v>991</v>
      </c>
      <c r="BZ229" s="367"/>
      <c r="CA229" s="131"/>
      <c r="CB229" s="54"/>
      <c r="CC229" s="367"/>
      <c r="CD229" s="131"/>
      <c r="CE229" s="54"/>
      <c r="CF229" s="367"/>
      <c r="CG229" s="131"/>
      <c r="CH229" s="54"/>
      <c r="CI229" s="367"/>
      <c r="CJ229" s="131"/>
      <c r="CK229" s="54"/>
      <c r="CL229" s="367"/>
      <c r="CM229" s="131"/>
      <c r="CN229" s="54"/>
      <c r="CO229" s="367"/>
      <c r="CP229" s="131"/>
      <c r="CQ229" s="54"/>
      <c r="CR229" s="367"/>
      <c r="CS229" s="131"/>
      <c r="CT229" s="54"/>
      <c r="CU229" s="367"/>
      <c r="CV229" s="131"/>
      <c r="CW229" s="54"/>
      <c r="DA229" s="374"/>
      <c r="DB229" s="374" t="s">
        <v>115</v>
      </c>
      <c r="DC229" s="97" t="s">
        <v>991</v>
      </c>
      <c r="DD229" s="367"/>
      <c r="DE229" s="131"/>
      <c r="DF229" s="54"/>
      <c r="DG229" s="367"/>
      <c r="DH229" s="131"/>
      <c r="DI229" s="54"/>
      <c r="DJ229" s="367"/>
      <c r="DK229" s="131"/>
      <c r="DL229" s="54"/>
      <c r="DM229" s="367"/>
      <c r="DN229" s="131"/>
      <c r="DO229" s="54"/>
      <c r="DP229" s="367"/>
      <c r="DQ229" s="131"/>
      <c r="DR229" s="54"/>
      <c r="DS229" s="367"/>
      <c r="DT229" s="131"/>
      <c r="DU229" s="54"/>
      <c r="DV229" s="367"/>
      <c r="DW229" s="131"/>
      <c r="DX229" s="54"/>
      <c r="DY229" s="367"/>
      <c r="DZ229" s="131"/>
      <c r="EA229" s="54"/>
    </row>
    <row r="230" spans="2:131" x14ac:dyDescent="0.25">
      <c r="C230" s="372" t="s">
        <v>987</v>
      </c>
      <c r="D230" s="372" t="s">
        <v>115</v>
      </c>
      <c r="E230" s="125" t="s">
        <v>115</v>
      </c>
      <c r="F230" s="366"/>
      <c r="G230" s="368"/>
      <c r="H230" s="232"/>
      <c r="I230" s="366"/>
      <c r="J230" s="368"/>
      <c r="K230" s="232"/>
      <c r="L230" s="366"/>
      <c r="M230" s="368"/>
      <c r="N230" s="232"/>
      <c r="O230" s="366"/>
      <c r="P230" s="368"/>
      <c r="Q230" s="232"/>
      <c r="R230" s="366"/>
      <c r="S230" s="368"/>
      <c r="T230" s="232"/>
      <c r="U230" s="366"/>
      <c r="V230" s="368"/>
      <c r="W230" s="232"/>
      <c r="X230" s="366"/>
      <c r="Y230" s="368"/>
      <c r="Z230" s="232"/>
      <c r="AA230" s="366"/>
      <c r="AB230" s="368"/>
      <c r="AC230" s="232"/>
      <c r="BW230" s="372" t="s">
        <v>987</v>
      </c>
      <c r="BX230" s="372" t="s">
        <v>115</v>
      </c>
      <c r="BY230" s="125" t="s">
        <v>115</v>
      </c>
      <c r="BZ230" s="366"/>
      <c r="CA230" s="368"/>
      <c r="CB230" s="232"/>
      <c r="CC230" s="366"/>
      <c r="CD230" s="368"/>
      <c r="CE230" s="232"/>
      <c r="CF230" s="366"/>
      <c r="CG230" s="368"/>
      <c r="CH230" s="232"/>
      <c r="CI230" s="366"/>
      <c r="CJ230" s="368"/>
      <c r="CK230" s="232"/>
      <c r="CL230" s="366"/>
      <c r="CM230" s="368"/>
      <c r="CN230" s="232"/>
      <c r="CO230" s="366"/>
      <c r="CP230" s="368"/>
      <c r="CQ230" s="232"/>
      <c r="CR230" s="366"/>
      <c r="CS230" s="368"/>
      <c r="CT230" s="232"/>
      <c r="CU230" s="366"/>
      <c r="CV230" s="368"/>
      <c r="CW230" s="232"/>
      <c r="DA230" s="372" t="s">
        <v>987</v>
      </c>
      <c r="DB230" s="372" t="s">
        <v>115</v>
      </c>
      <c r="DC230" s="125" t="s">
        <v>115</v>
      </c>
      <c r="DD230" s="366"/>
      <c r="DE230" s="368"/>
      <c r="DF230" s="232"/>
      <c r="DG230" s="366"/>
      <c r="DH230" s="368"/>
      <c r="DI230" s="232"/>
      <c r="DJ230" s="366"/>
      <c r="DK230" s="368"/>
      <c r="DL230" s="232"/>
      <c r="DM230" s="366"/>
      <c r="DN230" s="368"/>
      <c r="DO230" s="232"/>
      <c r="DP230" s="366"/>
      <c r="DQ230" s="368"/>
      <c r="DR230" s="232"/>
      <c r="DS230" s="366"/>
      <c r="DT230" s="368"/>
      <c r="DU230" s="232"/>
      <c r="DV230" s="366"/>
      <c r="DW230" s="368"/>
      <c r="DX230" s="232"/>
      <c r="DY230" s="366"/>
      <c r="DZ230" s="368"/>
      <c r="EA230" s="232"/>
    </row>
    <row r="231" spans="2:131" x14ac:dyDescent="0.25">
      <c r="C231" s="373"/>
      <c r="D231" s="373" t="s">
        <v>115</v>
      </c>
      <c r="E231" s="96" t="s">
        <v>990</v>
      </c>
      <c r="F231" s="65"/>
      <c r="G231" s="53"/>
      <c r="H231" s="68"/>
      <c r="I231" s="65"/>
      <c r="J231" s="53"/>
      <c r="K231" s="68"/>
      <c r="L231" s="65"/>
      <c r="M231" s="53"/>
      <c r="N231" s="68"/>
      <c r="O231" s="65"/>
      <c r="P231" s="53"/>
      <c r="Q231" s="68"/>
      <c r="R231" s="65"/>
      <c r="S231" s="53"/>
      <c r="T231" s="68"/>
      <c r="U231" s="65"/>
      <c r="V231" s="53"/>
      <c r="W231" s="68"/>
      <c r="X231" s="65"/>
      <c r="Y231" s="53"/>
      <c r="Z231" s="68"/>
      <c r="AA231" s="65"/>
      <c r="AB231" s="53"/>
      <c r="AC231" s="68"/>
      <c r="BW231" s="373"/>
      <c r="BX231" s="373" t="s">
        <v>115</v>
      </c>
      <c r="BY231" s="96" t="s">
        <v>990</v>
      </c>
      <c r="BZ231" s="65"/>
      <c r="CA231" s="53"/>
      <c r="CB231" s="68"/>
      <c r="CC231" s="65"/>
      <c r="CD231" s="53"/>
      <c r="CE231" s="68"/>
      <c r="CF231" s="65"/>
      <c r="CG231" s="53"/>
      <c r="CH231" s="68"/>
      <c r="CI231" s="65"/>
      <c r="CJ231" s="53"/>
      <c r="CK231" s="68"/>
      <c r="CL231" s="65"/>
      <c r="CM231" s="53"/>
      <c r="CN231" s="68"/>
      <c r="CO231" s="65"/>
      <c r="CP231" s="53"/>
      <c r="CQ231" s="68"/>
      <c r="CR231" s="65"/>
      <c r="CS231" s="53"/>
      <c r="CT231" s="68"/>
      <c r="CU231" s="65"/>
      <c r="CV231" s="53"/>
      <c r="CW231" s="68"/>
      <c r="DA231" s="373"/>
      <c r="DB231" s="373" t="s">
        <v>115</v>
      </c>
      <c r="DC231" s="96" t="s">
        <v>990</v>
      </c>
      <c r="DD231" s="65"/>
      <c r="DE231" s="53"/>
      <c r="DF231" s="68"/>
      <c r="DG231" s="65"/>
      <c r="DH231" s="53"/>
      <c r="DI231" s="68"/>
      <c r="DJ231" s="65"/>
      <c r="DK231" s="53"/>
      <c r="DL231" s="68"/>
      <c r="DM231" s="65"/>
      <c r="DN231" s="53"/>
      <c r="DO231" s="68"/>
      <c r="DP231" s="65"/>
      <c r="DQ231" s="53"/>
      <c r="DR231" s="68"/>
      <c r="DS231" s="65"/>
      <c r="DT231" s="53"/>
      <c r="DU231" s="68"/>
      <c r="DV231" s="65"/>
      <c r="DW231" s="53"/>
      <c r="DX231" s="68"/>
      <c r="DY231" s="65"/>
      <c r="DZ231" s="53"/>
      <c r="EA231" s="68"/>
    </row>
    <row r="232" spans="2:131" ht="15.75" thickBot="1" x14ac:dyDescent="0.3">
      <c r="C232" s="374"/>
      <c r="D232" s="374" t="s">
        <v>115</v>
      </c>
      <c r="E232" s="97" t="s">
        <v>991</v>
      </c>
      <c r="F232" s="367"/>
      <c r="G232" s="131"/>
      <c r="H232" s="54"/>
      <c r="I232" s="367"/>
      <c r="J232" s="131"/>
      <c r="K232" s="54"/>
      <c r="L232" s="367"/>
      <c r="M232" s="131"/>
      <c r="N232" s="54"/>
      <c r="O232" s="367"/>
      <c r="P232" s="131"/>
      <c r="Q232" s="54"/>
      <c r="R232" s="367"/>
      <c r="S232" s="131"/>
      <c r="T232" s="54"/>
      <c r="U232" s="367"/>
      <c r="V232" s="131"/>
      <c r="W232" s="54"/>
      <c r="X232" s="367"/>
      <c r="Y232" s="131"/>
      <c r="Z232" s="54"/>
      <c r="AA232" s="367"/>
      <c r="AB232" s="131"/>
      <c r="AC232" s="54"/>
      <c r="BW232" s="374"/>
      <c r="BX232" s="374" t="s">
        <v>115</v>
      </c>
      <c r="BY232" s="97" t="s">
        <v>991</v>
      </c>
      <c r="BZ232" s="367"/>
      <c r="CA232" s="131"/>
      <c r="CB232" s="54"/>
      <c r="CC232" s="367"/>
      <c r="CD232" s="131"/>
      <c r="CE232" s="54"/>
      <c r="CF232" s="367"/>
      <c r="CG232" s="131"/>
      <c r="CH232" s="54"/>
      <c r="CI232" s="367"/>
      <c r="CJ232" s="131"/>
      <c r="CK232" s="54"/>
      <c r="CL232" s="367"/>
      <c r="CM232" s="131"/>
      <c r="CN232" s="54"/>
      <c r="CO232" s="367"/>
      <c r="CP232" s="131"/>
      <c r="CQ232" s="54"/>
      <c r="CR232" s="367"/>
      <c r="CS232" s="131"/>
      <c r="CT232" s="54"/>
      <c r="CU232" s="367"/>
      <c r="CV232" s="131"/>
      <c r="CW232" s="54"/>
      <c r="DA232" s="374"/>
      <c r="DB232" s="374" t="s">
        <v>115</v>
      </c>
      <c r="DC232" s="97" t="s">
        <v>991</v>
      </c>
      <c r="DD232" s="367"/>
      <c r="DE232" s="131"/>
      <c r="DF232" s="54"/>
      <c r="DG232" s="367"/>
      <c r="DH232" s="131"/>
      <c r="DI232" s="54"/>
      <c r="DJ232" s="367"/>
      <c r="DK232" s="131"/>
      <c r="DL232" s="54"/>
      <c r="DM232" s="367"/>
      <c r="DN232" s="131"/>
      <c r="DO232" s="54"/>
      <c r="DP232" s="367"/>
      <c r="DQ232" s="131"/>
      <c r="DR232" s="54"/>
      <c r="DS232" s="367"/>
      <c r="DT232" s="131"/>
      <c r="DU232" s="54"/>
      <c r="DV232" s="367"/>
      <c r="DW232" s="131"/>
      <c r="DX232" s="54"/>
      <c r="DY232" s="367"/>
      <c r="DZ232" s="131"/>
      <c r="EA232" s="54"/>
    </row>
    <row r="233" spans="2:131" x14ac:dyDescent="0.25">
      <c r="C233" s="372" t="s">
        <v>988</v>
      </c>
      <c r="D233" s="372" t="s">
        <v>115</v>
      </c>
      <c r="E233" s="125" t="s">
        <v>115</v>
      </c>
      <c r="F233" s="366"/>
      <c r="G233" s="368"/>
      <c r="H233" s="232"/>
      <c r="I233" s="366"/>
      <c r="J233" s="368"/>
      <c r="K233" s="232"/>
      <c r="L233" s="366"/>
      <c r="M233" s="368"/>
      <c r="N233" s="232"/>
      <c r="O233" s="366"/>
      <c r="P233" s="368"/>
      <c r="Q233" s="232"/>
      <c r="R233" s="366"/>
      <c r="S233" s="368"/>
      <c r="T233" s="232"/>
      <c r="U233" s="366"/>
      <c r="V233" s="368"/>
      <c r="W233" s="232"/>
      <c r="X233" s="366"/>
      <c r="Y233" s="368"/>
      <c r="Z233" s="232"/>
      <c r="AA233" s="366"/>
      <c r="AB233" s="368"/>
      <c r="AC233" s="232"/>
      <c r="BW233" s="372" t="s">
        <v>988</v>
      </c>
      <c r="BX233" s="372" t="s">
        <v>115</v>
      </c>
      <c r="BY233" s="125" t="s">
        <v>115</v>
      </c>
      <c r="BZ233" s="366"/>
      <c r="CA233" s="368"/>
      <c r="CB233" s="232"/>
      <c r="CC233" s="366"/>
      <c r="CD233" s="368"/>
      <c r="CE233" s="232"/>
      <c r="CF233" s="366"/>
      <c r="CG233" s="368"/>
      <c r="CH233" s="232"/>
      <c r="CI233" s="366"/>
      <c r="CJ233" s="368"/>
      <c r="CK233" s="232"/>
      <c r="CL233" s="366"/>
      <c r="CM233" s="368"/>
      <c r="CN233" s="232"/>
      <c r="CO233" s="366"/>
      <c r="CP233" s="368"/>
      <c r="CQ233" s="232"/>
      <c r="CR233" s="366"/>
      <c r="CS233" s="368"/>
      <c r="CT233" s="232"/>
      <c r="CU233" s="366"/>
      <c r="CV233" s="368"/>
      <c r="CW233" s="232"/>
      <c r="DA233" s="372" t="s">
        <v>988</v>
      </c>
      <c r="DB233" s="372" t="s">
        <v>115</v>
      </c>
      <c r="DC233" s="125" t="s">
        <v>115</v>
      </c>
      <c r="DD233" s="366"/>
      <c r="DE233" s="368"/>
      <c r="DF233" s="232"/>
      <c r="DG233" s="366"/>
      <c r="DH233" s="368"/>
      <c r="DI233" s="232"/>
      <c r="DJ233" s="366"/>
      <c r="DK233" s="368"/>
      <c r="DL233" s="232"/>
      <c r="DM233" s="366"/>
      <c r="DN233" s="368"/>
      <c r="DO233" s="232"/>
      <c r="DP233" s="366"/>
      <c r="DQ233" s="368"/>
      <c r="DR233" s="232"/>
      <c r="DS233" s="366"/>
      <c r="DT233" s="368"/>
      <c r="DU233" s="232"/>
      <c r="DV233" s="366"/>
      <c r="DW233" s="368"/>
      <c r="DX233" s="232"/>
      <c r="DY233" s="366"/>
      <c r="DZ233" s="368"/>
      <c r="EA233" s="232"/>
    </row>
    <row r="234" spans="2:131" x14ac:dyDescent="0.25">
      <c r="C234" s="373"/>
      <c r="D234" s="373" t="s">
        <v>115</v>
      </c>
      <c r="E234" s="96" t="s">
        <v>990</v>
      </c>
      <c r="F234" s="65"/>
      <c r="G234" s="53"/>
      <c r="H234" s="68"/>
      <c r="I234" s="65"/>
      <c r="J234" s="53"/>
      <c r="K234" s="68"/>
      <c r="L234" s="65"/>
      <c r="M234" s="53"/>
      <c r="N234" s="68"/>
      <c r="O234" s="65"/>
      <c r="P234" s="53"/>
      <c r="Q234" s="68"/>
      <c r="R234" s="65"/>
      <c r="S234" s="53"/>
      <c r="T234" s="68"/>
      <c r="U234" s="65"/>
      <c r="V234" s="53"/>
      <c r="W234" s="68"/>
      <c r="X234" s="65"/>
      <c r="Y234" s="53"/>
      <c r="Z234" s="68"/>
      <c r="AA234" s="65"/>
      <c r="AB234" s="53"/>
      <c r="AC234" s="68"/>
      <c r="BW234" s="373"/>
      <c r="BX234" s="373" t="s">
        <v>115</v>
      </c>
      <c r="BY234" s="96" t="s">
        <v>990</v>
      </c>
      <c r="BZ234" s="65"/>
      <c r="CA234" s="53"/>
      <c r="CB234" s="68"/>
      <c r="CC234" s="65"/>
      <c r="CD234" s="53"/>
      <c r="CE234" s="68"/>
      <c r="CF234" s="65"/>
      <c r="CG234" s="53"/>
      <c r="CH234" s="68"/>
      <c r="CI234" s="65"/>
      <c r="CJ234" s="53"/>
      <c r="CK234" s="68"/>
      <c r="CL234" s="65"/>
      <c r="CM234" s="53"/>
      <c r="CN234" s="68"/>
      <c r="CO234" s="65"/>
      <c r="CP234" s="53"/>
      <c r="CQ234" s="68"/>
      <c r="CR234" s="65"/>
      <c r="CS234" s="53"/>
      <c r="CT234" s="68"/>
      <c r="CU234" s="65"/>
      <c r="CV234" s="53"/>
      <c r="CW234" s="68"/>
      <c r="DA234" s="373"/>
      <c r="DB234" s="373" t="s">
        <v>115</v>
      </c>
      <c r="DC234" s="96" t="s">
        <v>990</v>
      </c>
      <c r="DD234" s="65"/>
      <c r="DE234" s="53"/>
      <c r="DF234" s="68"/>
      <c r="DG234" s="65"/>
      <c r="DH234" s="53"/>
      <c r="DI234" s="68"/>
      <c r="DJ234" s="65"/>
      <c r="DK234" s="53"/>
      <c r="DL234" s="68"/>
      <c r="DM234" s="65"/>
      <c r="DN234" s="53"/>
      <c r="DO234" s="68"/>
      <c r="DP234" s="65"/>
      <c r="DQ234" s="53"/>
      <c r="DR234" s="68"/>
      <c r="DS234" s="65"/>
      <c r="DT234" s="53"/>
      <c r="DU234" s="68"/>
      <c r="DV234" s="65"/>
      <c r="DW234" s="53"/>
      <c r="DX234" s="68"/>
      <c r="DY234" s="65"/>
      <c r="DZ234" s="53"/>
      <c r="EA234" s="68"/>
    </row>
    <row r="235" spans="2:131" ht="15.75" thickBot="1" x14ac:dyDescent="0.3">
      <c r="C235" s="374"/>
      <c r="D235" s="374" t="s">
        <v>115</v>
      </c>
      <c r="E235" s="97" t="s">
        <v>991</v>
      </c>
      <c r="F235" s="367"/>
      <c r="G235" s="131"/>
      <c r="H235" s="54"/>
      <c r="I235" s="367"/>
      <c r="J235" s="131"/>
      <c r="K235" s="54"/>
      <c r="L235" s="367"/>
      <c r="M235" s="131"/>
      <c r="N235" s="54"/>
      <c r="O235" s="367"/>
      <c r="P235" s="131"/>
      <c r="Q235" s="54"/>
      <c r="R235" s="367"/>
      <c r="S235" s="131"/>
      <c r="T235" s="54"/>
      <c r="U235" s="367"/>
      <c r="V235" s="131"/>
      <c r="W235" s="54"/>
      <c r="X235" s="367"/>
      <c r="Y235" s="131"/>
      <c r="Z235" s="54"/>
      <c r="AA235" s="367"/>
      <c r="AB235" s="131"/>
      <c r="AC235" s="54"/>
      <c r="BW235" s="374"/>
      <c r="BX235" s="374" t="s">
        <v>115</v>
      </c>
      <c r="BY235" s="97" t="s">
        <v>991</v>
      </c>
      <c r="BZ235" s="367"/>
      <c r="CA235" s="131"/>
      <c r="CB235" s="54"/>
      <c r="CC235" s="367"/>
      <c r="CD235" s="131"/>
      <c r="CE235" s="54"/>
      <c r="CF235" s="367"/>
      <c r="CG235" s="131"/>
      <c r="CH235" s="54"/>
      <c r="CI235" s="367"/>
      <c r="CJ235" s="131"/>
      <c r="CK235" s="54"/>
      <c r="CL235" s="367"/>
      <c r="CM235" s="131"/>
      <c r="CN235" s="54"/>
      <c r="CO235" s="367"/>
      <c r="CP235" s="131"/>
      <c r="CQ235" s="54"/>
      <c r="CR235" s="367"/>
      <c r="CS235" s="131"/>
      <c r="CT235" s="54"/>
      <c r="CU235" s="367"/>
      <c r="CV235" s="131"/>
      <c r="CW235" s="54"/>
      <c r="DA235" s="374"/>
      <c r="DB235" s="374" t="s">
        <v>115</v>
      </c>
      <c r="DC235" s="97" t="s">
        <v>991</v>
      </c>
      <c r="DD235" s="367"/>
      <c r="DE235" s="131"/>
      <c r="DF235" s="54"/>
      <c r="DG235" s="367"/>
      <c r="DH235" s="131"/>
      <c r="DI235" s="54"/>
      <c r="DJ235" s="367"/>
      <c r="DK235" s="131"/>
      <c r="DL235" s="54"/>
      <c r="DM235" s="367"/>
      <c r="DN235" s="131"/>
      <c r="DO235" s="54"/>
      <c r="DP235" s="367"/>
      <c r="DQ235" s="131"/>
      <c r="DR235" s="54"/>
      <c r="DS235" s="367"/>
      <c r="DT235" s="131"/>
      <c r="DU235" s="54"/>
      <c r="DV235" s="367"/>
      <c r="DW235" s="131"/>
      <c r="DX235" s="54"/>
      <c r="DY235" s="367"/>
      <c r="DZ235" s="131"/>
      <c r="EA235" s="54"/>
    </row>
    <row r="236" spans="2:131" x14ac:dyDescent="0.25">
      <c r="C236" s="372" t="s">
        <v>3050</v>
      </c>
      <c r="D236" s="372" t="s">
        <v>115</v>
      </c>
      <c r="E236" s="125" t="s">
        <v>115</v>
      </c>
      <c r="F236" s="366"/>
      <c r="G236" s="368"/>
      <c r="H236" s="232"/>
      <c r="I236" s="366"/>
      <c r="J236" s="368"/>
      <c r="K236" s="232"/>
      <c r="L236" s="366"/>
      <c r="M236" s="368"/>
      <c r="N236" s="232"/>
      <c r="O236" s="366"/>
      <c r="P236" s="368"/>
      <c r="Q236" s="232"/>
      <c r="R236" s="366"/>
      <c r="S236" s="368"/>
      <c r="T236" s="232"/>
      <c r="U236" s="366"/>
      <c r="V236" s="368"/>
      <c r="W236" s="232"/>
      <c r="X236" s="366"/>
      <c r="Y236" s="368"/>
      <c r="Z236" s="232"/>
      <c r="AA236" s="366"/>
      <c r="AB236" s="368"/>
      <c r="AC236" s="232"/>
      <c r="BW236" s="372" t="s">
        <v>3050</v>
      </c>
      <c r="BX236" s="372" t="s">
        <v>115</v>
      </c>
      <c r="BY236" s="125" t="s">
        <v>115</v>
      </c>
      <c r="BZ236" s="366"/>
      <c r="CA236" s="368"/>
      <c r="CB236" s="232"/>
      <c r="CC236" s="366"/>
      <c r="CD236" s="368"/>
      <c r="CE236" s="232"/>
      <c r="CF236" s="366"/>
      <c r="CG236" s="368"/>
      <c r="CH236" s="232"/>
      <c r="CI236" s="366"/>
      <c r="CJ236" s="368"/>
      <c r="CK236" s="232"/>
      <c r="CL236" s="366"/>
      <c r="CM236" s="368"/>
      <c r="CN236" s="232"/>
      <c r="CO236" s="366"/>
      <c r="CP236" s="368"/>
      <c r="CQ236" s="232"/>
      <c r="CR236" s="366"/>
      <c r="CS236" s="368"/>
      <c r="CT236" s="232"/>
      <c r="CU236" s="366"/>
      <c r="CV236" s="368"/>
      <c r="CW236" s="232"/>
      <c r="DA236" s="372" t="s">
        <v>3050</v>
      </c>
      <c r="DB236" s="372" t="s">
        <v>115</v>
      </c>
      <c r="DC236" s="125" t="s">
        <v>115</v>
      </c>
      <c r="DD236" s="366"/>
      <c r="DE236" s="368"/>
      <c r="DF236" s="232"/>
      <c r="DG236" s="366"/>
      <c r="DH236" s="368"/>
      <c r="DI236" s="232"/>
      <c r="DJ236" s="366"/>
      <c r="DK236" s="368"/>
      <c r="DL236" s="232"/>
      <c r="DM236" s="366"/>
      <c r="DN236" s="368"/>
      <c r="DO236" s="232"/>
      <c r="DP236" s="366"/>
      <c r="DQ236" s="368"/>
      <c r="DR236" s="232"/>
      <c r="DS236" s="366"/>
      <c r="DT236" s="368"/>
      <c r="DU236" s="232"/>
      <c r="DV236" s="366"/>
      <c r="DW236" s="368"/>
      <c r="DX236" s="232"/>
      <c r="DY236" s="366"/>
      <c r="DZ236" s="368"/>
      <c r="EA236" s="232"/>
    </row>
    <row r="237" spans="2:131" x14ac:dyDescent="0.25">
      <c r="C237" s="373"/>
      <c r="D237" s="373" t="s">
        <v>115</v>
      </c>
      <c r="E237" s="96" t="s">
        <v>990</v>
      </c>
      <c r="F237" s="129"/>
      <c r="G237" s="52"/>
      <c r="H237" s="66"/>
      <c r="I237" s="129"/>
      <c r="J237" s="52"/>
      <c r="K237" s="66"/>
      <c r="L237" s="129"/>
      <c r="M237" s="52"/>
      <c r="N237" s="66"/>
      <c r="O237" s="129"/>
      <c r="P237" s="52"/>
      <c r="Q237" s="66"/>
      <c r="R237" s="129"/>
      <c r="S237" s="52"/>
      <c r="T237" s="66"/>
      <c r="U237" s="129"/>
      <c r="V237" s="52"/>
      <c r="W237" s="66"/>
      <c r="X237" s="129"/>
      <c r="Y237" s="52"/>
      <c r="Z237" s="66"/>
      <c r="AA237" s="129"/>
      <c r="AB237" s="52"/>
      <c r="AC237" s="66"/>
      <c r="BW237" s="373"/>
      <c r="BX237" s="373" t="s">
        <v>115</v>
      </c>
      <c r="BY237" s="96" t="s">
        <v>990</v>
      </c>
      <c r="BZ237" s="129"/>
      <c r="CA237" s="52"/>
      <c r="CB237" s="66"/>
      <c r="CC237" s="129"/>
      <c r="CD237" s="52"/>
      <c r="CE237" s="66"/>
      <c r="CF237" s="129"/>
      <c r="CG237" s="52"/>
      <c r="CH237" s="66"/>
      <c r="CI237" s="129"/>
      <c r="CJ237" s="52"/>
      <c r="CK237" s="66"/>
      <c r="CL237" s="129"/>
      <c r="CM237" s="52"/>
      <c r="CN237" s="66"/>
      <c r="CO237" s="129"/>
      <c r="CP237" s="52"/>
      <c r="CQ237" s="66"/>
      <c r="CR237" s="129"/>
      <c r="CS237" s="52"/>
      <c r="CT237" s="66"/>
      <c r="CU237" s="129"/>
      <c r="CV237" s="52"/>
      <c r="CW237" s="66"/>
      <c r="DA237" s="373"/>
      <c r="DB237" s="373" t="s">
        <v>115</v>
      </c>
      <c r="DC237" s="96" t="s">
        <v>990</v>
      </c>
      <c r="DD237" s="129"/>
      <c r="DE237" s="52"/>
      <c r="DF237" s="66"/>
      <c r="DG237" s="129"/>
      <c r="DH237" s="52"/>
      <c r="DI237" s="66"/>
      <c r="DJ237" s="129"/>
      <c r="DK237" s="52"/>
      <c r="DL237" s="66"/>
      <c r="DM237" s="129"/>
      <c r="DN237" s="52"/>
      <c r="DO237" s="66"/>
      <c r="DP237" s="129"/>
      <c r="DQ237" s="52"/>
      <c r="DR237" s="66"/>
      <c r="DS237" s="129"/>
      <c r="DT237" s="52"/>
      <c r="DU237" s="66"/>
      <c r="DV237" s="129"/>
      <c r="DW237" s="52"/>
      <c r="DX237" s="66"/>
      <c r="DY237" s="129"/>
      <c r="DZ237" s="52"/>
      <c r="EA237" s="66"/>
    </row>
    <row r="238" spans="2:131" ht="15.75" thickBot="1" x14ac:dyDescent="0.3">
      <c r="B238" s="187"/>
      <c r="C238" s="374"/>
      <c r="D238" s="374" t="s">
        <v>115</v>
      </c>
      <c r="E238" s="97" t="s">
        <v>991</v>
      </c>
      <c r="F238" s="50"/>
      <c r="G238" s="130"/>
      <c r="H238" s="51"/>
      <c r="I238" s="50"/>
      <c r="J238" s="130"/>
      <c r="K238" s="51"/>
      <c r="L238" s="50"/>
      <c r="M238" s="130"/>
      <c r="N238" s="51"/>
      <c r="O238" s="50"/>
      <c r="P238" s="130"/>
      <c r="Q238" s="51"/>
      <c r="R238" s="50"/>
      <c r="S238" s="130"/>
      <c r="T238" s="51"/>
      <c r="U238" s="50"/>
      <c r="V238" s="130"/>
      <c r="W238" s="51"/>
      <c r="X238" s="50"/>
      <c r="Y238" s="130"/>
      <c r="Z238" s="51"/>
      <c r="AA238" s="50"/>
      <c r="AB238" s="130"/>
      <c r="AC238" s="51"/>
      <c r="BV238" s="187"/>
      <c r="BW238" s="374"/>
      <c r="BX238" s="374" t="s">
        <v>115</v>
      </c>
      <c r="BY238" s="97" t="s">
        <v>991</v>
      </c>
      <c r="BZ238" s="50"/>
      <c r="CA238" s="130"/>
      <c r="CB238" s="51"/>
      <c r="CC238" s="50"/>
      <c r="CD238" s="130"/>
      <c r="CE238" s="51"/>
      <c r="CF238" s="50"/>
      <c r="CG238" s="130"/>
      <c r="CH238" s="51"/>
      <c r="CI238" s="50"/>
      <c r="CJ238" s="130"/>
      <c r="CK238" s="51"/>
      <c r="CL238" s="50"/>
      <c r="CM238" s="130"/>
      <c r="CN238" s="51"/>
      <c r="CO238" s="50"/>
      <c r="CP238" s="130"/>
      <c r="CQ238" s="51"/>
      <c r="CR238" s="50"/>
      <c r="CS238" s="130"/>
      <c r="CT238" s="51"/>
      <c r="CU238" s="50"/>
      <c r="CV238" s="130"/>
      <c r="CW238" s="51"/>
      <c r="CZ238" s="187"/>
      <c r="DA238" s="374"/>
      <c r="DB238" s="374" t="s">
        <v>115</v>
      </c>
      <c r="DC238" s="97" t="s">
        <v>991</v>
      </c>
      <c r="DD238" s="50"/>
      <c r="DE238" s="130"/>
      <c r="DF238" s="51"/>
      <c r="DG238" s="50"/>
      <c r="DH238" s="130"/>
      <c r="DI238" s="51"/>
      <c r="DJ238" s="50"/>
      <c r="DK238" s="130"/>
      <c r="DL238" s="51"/>
      <c r="DM238" s="50"/>
      <c r="DN238" s="130"/>
      <c r="DO238" s="51"/>
      <c r="DP238" s="50"/>
      <c r="DQ238" s="130"/>
      <c r="DR238" s="51"/>
      <c r="DS238" s="50"/>
      <c r="DT238" s="130"/>
      <c r="DU238" s="51"/>
      <c r="DV238" s="50"/>
      <c r="DW238" s="130"/>
      <c r="DX238" s="51"/>
      <c r="DY238" s="50"/>
      <c r="DZ238" s="130"/>
      <c r="EA238" s="51"/>
    </row>
    <row r="239" spans="2:131" x14ac:dyDescent="0.25">
      <c r="C239" s="375" t="s">
        <v>986</v>
      </c>
      <c r="D239" s="375" t="s">
        <v>998</v>
      </c>
      <c r="E239" s="125" t="s">
        <v>115</v>
      </c>
      <c r="F239" s="366"/>
      <c r="G239" s="368"/>
      <c r="H239" s="232"/>
      <c r="I239" s="366"/>
      <c r="J239" s="368"/>
      <c r="K239" s="232"/>
      <c r="L239" s="366"/>
      <c r="M239" s="368"/>
      <c r="N239" s="232"/>
      <c r="O239" s="366"/>
      <c r="P239" s="368"/>
      <c r="Q239" s="232"/>
      <c r="R239" s="366"/>
      <c r="S239" s="368"/>
      <c r="T239" s="232"/>
      <c r="U239" s="366"/>
      <c r="V239" s="368"/>
      <c r="W239" s="232"/>
      <c r="X239" s="366"/>
      <c r="Y239" s="368"/>
      <c r="Z239" s="232"/>
      <c r="AA239" s="366"/>
      <c r="AB239" s="368"/>
      <c r="AC239" s="232"/>
      <c r="BW239" s="375" t="s">
        <v>986</v>
      </c>
      <c r="BX239" s="375" t="s">
        <v>998</v>
      </c>
      <c r="BY239" s="125" t="s">
        <v>115</v>
      </c>
      <c r="BZ239" s="366"/>
      <c r="CA239" s="368"/>
      <c r="CB239" s="232"/>
      <c r="CC239" s="366"/>
      <c r="CD239" s="368"/>
      <c r="CE239" s="232"/>
      <c r="CF239" s="366"/>
      <c r="CG239" s="368"/>
      <c r="CH239" s="232"/>
      <c r="CI239" s="366"/>
      <c r="CJ239" s="368"/>
      <c r="CK239" s="232"/>
      <c r="CL239" s="366"/>
      <c r="CM239" s="368"/>
      <c r="CN239" s="232"/>
      <c r="CO239" s="366"/>
      <c r="CP239" s="368"/>
      <c r="CQ239" s="232"/>
      <c r="CR239" s="366"/>
      <c r="CS239" s="368"/>
      <c r="CT239" s="232"/>
      <c r="CU239" s="366"/>
      <c r="CV239" s="368"/>
      <c r="CW239" s="232"/>
      <c r="DA239" s="375" t="s">
        <v>986</v>
      </c>
      <c r="DB239" s="375" t="s">
        <v>998</v>
      </c>
      <c r="DC239" s="125" t="s">
        <v>115</v>
      </c>
      <c r="DD239" s="366" t="s">
        <v>436</v>
      </c>
      <c r="DE239" s="461" t="s">
        <v>2798</v>
      </c>
      <c r="DF239" s="432"/>
      <c r="DG239" s="366"/>
      <c r="DH239" s="368"/>
      <c r="DI239" s="232"/>
      <c r="DJ239" s="366"/>
      <c r="DK239" s="368"/>
      <c r="DL239" s="232"/>
      <c r="DM239" s="366"/>
      <c r="DN239" s="368"/>
      <c r="DO239" s="232"/>
      <c r="DP239" s="366"/>
      <c r="DQ239" s="368"/>
      <c r="DR239" s="232"/>
      <c r="DS239" s="366"/>
      <c r="DT239" s="368"/>
      <c r="DU239" s="232"/>
      <c r="DV239" s="366"/>
      <c r="DW239" s="368"/>
      <c r="DX239" s="232"/>
      <c r="DY239" s="366"/>
      <c r="DZ239" s="368"/>
      <c r="EA239" s="232"/>
    </row>
    <row r="240" spans="2:131" x14ac:dyDescent="0.25">
      <c r="C240" s="376"/>
      <c r="D240" s="376" t="s">
        <v>998</v>
      </c>
      <c r="E240" s="96" t="s">
        <v>990</v>
      </c>
      <c r="F240" s="65"/>
      <c r="G240" s="53"/>
      <c r="H240" s="68"/>
      <c r="I240" s="65"/>
      <c r="J240" s="53"/>
      <c r="K240" s="68"/>
      <c r="L240" s="65"/>
      <c r="M240" s="53"/>
      <c r="N240" s="68"/>
      <c r="O240" s="65"/>
      <c r="P240" s="53"/>
      <c r="Q240" s="68"/>
      <c r="R240" s="65"/>
      <c r="S240" s="53"/>
      <c r="T240" s="68"/>
      <c r="U240" s="65"/>
      <c r="V240" s="53"/>
      <c r="W240" s="68"/>
      <c r="X240" s="65"/>
      <c r="Y240" s="53"/>
      <c r="Z240" s="68"/>
      <c r="AA240" s="65"/>
      <c r="AB240" s="53"/>
      <c r="AC240" s="68"/>
      <c r="BW240" s="376"/>
      <c r="BX240" s="376" t="s">
        <v>998</v>
      </c>
      <c r="BY240" s="96" t="s">
        <v>990</v>
      </c>
      <c r="BZ240" s="65"/>
      <c r="CA240" s="53"/>
      <c r="CB240" s="68"/>
      <c r="CC240" s="65"/>
      <c r="CD240" s="53"/>
      <c r="CE240" s="68"/>
      <c r="CF240" s="65"/>
      <c r="CG240" s="53"/>
      <c r="CH240" s="68"/>
      <c r="CI240" s="65"/>
      <c r="CJ240" s="53"/>
      <c r="CK240" s="68"/>
      <c r="CL240" s="65"/>
      <c r="CM240" s="53"/>
      <c r="CN240" s="68"/>
      <c r="CO240" s="65"/>
      <c r="CP240" s="53"/>
      <c r="CQ240" s="68"/>
      <c r="CR240" s="65"/>
      <c r="CS240" s="53"/>
      <c r="CT240" s="68"/>
      <c r="CU240" s="65"/>
      <c r="CV240" s="53"/>
      <c r="CW240" s="68"/>
      <c r="DA240" s="376"/>
      <c r="DB240" s="376" t="s">
        <v>998</v>
      </c>
      <c r="DC240" s="96" t="s">
        <v>990</v>
      </c>
      <c r="DD240" s="65"/>
      <c r="DE240" s="53"/>
      <c r="DF240" s="68"/>
      <c r="DG240" s="65"/>
      <c r="DH240" s="53"/>
      <c r="DI240" s="68"/>
      <c r="DJ240" s="65"/>
      <c r="DK240" s="53"/>
      <c r="DL240" s="68"/>
      <c r="DM240" s="65"/>
      <c r="DN240" s="53"/>
      <c r="DO240" s="68"/>
      <c r="DP240" s="65"/>
      <c r="DQ240" s="53"/>
      <c r="DR240" s="68"/>
      <c r="DS240" s="65"/>
      <c r="DT240" s="53"/>
      <c r="DU240" s="68"/>
      <c r="DV240" s="65"/>
      <c r="DW240" s="53"/>
      <c r="DX240" s="68"/>
      <c r="DY240" s="65"/>
      <c r="DZ240" s="53"/>
      <c r="EA240" s="68"/>
    </row>
    <row r="241" spans="3:131" ht="15.75" thickBot="1" x14ac:dyDescent="0.3">
      <c r="C241" s="377"/>
      <c r="D241" s="377" t="s">
        <v>998</v>
      </c>
      <c r="E241" s="97" t="s">
        <v>991</v>
      </c>
      <c r="F241" s="367"/>
      <c r="G241" s="131"/>
      <c r="H241" s="54"/>
      <c r="I241" s="367"/>
      <c r="J241" s="131"/>
      <c r="K241" s="54"/>
      <c r="L241" s="367"/>
      <c r="M241" s="131"/>
      <c r="N241" s="54"/>
      <c r="O241" s="367"/>
      <c r="P241" s="131"/>
      <c r="Q241" s="54"/>
      <c r="R241" s="367"/>
      <c r="S241" s="131"/>
      <c r="T241" s="54"/>
      <c r="U241" s="367"/>
      <c r="V241" s="131"/>
      <c r="W241" s="54"/>
      <c r="X241" s="367"/>
      <c r="Y241" s="131"/>
      <c r="Z241" s="54"/>
      <c r="AA241" s="367"/>
      <c r="AB241" s="131"/>
      <c r="AC241" s="54"/>
      <c r="BW241" s="377"/>
      <c r="BX241" s="377" t="s">
        <v>998</v>
      </c>
      <c r="BY241" s="97" t="s">
        <v>991</v>
      </c>
      <c r="BZ241" s="367"/>
      <c r="CA241" s="131"/>
      <c r="CB241" s="54"/>
      <c r="CC241" s="367"/>
      <c r="CD241" s="131"/>
      <c r="CE241" s="54"/>
      <c r="CF241" s="367"/>
      <c r="CG241" s="131"/>
      <c r="CH241" s="54"/>
      <c r="CI241" s="367"/>
      <c r="CJ241" s="131"/>
      <c r="CK241" s="54"/>
      <c r="CL241" s="367"/>
      <c r="CM241" s="131"/>
      <c r="CN241" s="54"/>
      <c r="CO241" s="367"/>
      <c r="CP241" s="131"/>
      <c r="CQ241" s="54"/>
      <c r="CR241" s="367"/>
      <c r="CS241" s="131"/>
      <c r="CT241" s="54"/>
      <c r="CU241" s="367"/>
      <c r="CV241" s="131"/>
      <c r="CW241" s="54"/>
      <c r="DA241" s="377"/>
      <c r="DB241" s="377" t="s">
        <v>998</v>
      </c>
      <c r="DC241" s="97" t="s">
        <v>991</v>
      </c>
      <c r="DD241" s="367"/>
      <c r="DE241" s="131"/>
      <c r="DF241" s="54"/>
      <c r="DG241" s="367"/>
      <c r="DH241" s="131"/>
      <c r="DI241" s="54"/>
      <c r="DJ241" s="367"/>
      <c r="DK241" s="131"/>
      <c r="DL241" s="54"/>
      <c r="DM241" s="367"/>
      <c r="DN241" s="131"/>
      <c r="DO241" s="54"/>
      <c r="DP241" s="367"/>
      <c r="DQ241" s="131"/>
      <c r="DR241" s="54"/>
      <c r="DS241" s="367"/>
      <c r="DT241" s="131"/>
      <c r="DU241" s="54"/>
      <c r="DV241" s="367"/>
      <c r="DW241" s="131"/>
      <c r="DX241" s="54"/>
      <c r="DY241" s="367"/>
      <c r="DZ241" s="131"/>
      <c r="EA241" s="54"/>
    </row>
    <row r="242" spans="3:131" x14ac:dyDescent="0.25">
      <c r="C242" s="375" t="s">
        <v>987</v>
      </c>
      <c r="D242" s="375" t="s">
        <v>998</v>
      </c>
      <c r="E242" s="125" t="s">
        <v>115</v>
      </c>
      <c r="F242" s="366"/>
      <c r="G242" s="368"/>
      <c r="H242" s="232"/>
      <c r="I242" s="366"/>
      <c r="J242" s="368"/>
      <c r="K242" s="232"/>
      <c r="L242" s="366"/>
      <c r="M242" s="368"/>
      <c r="N242" s="232"/>
      <c r="O242" s="366"/>
      <c r="P242" s="368"/>
      <c r="Q242" s="232"/>
      <c r="R242" s="366"/>
      <c r="S242" s="368"/>
      <c r="T242" s="232"/>
      <c r="U242" s="366"/>
      <c r="V242" s="368"/>
      <c r="W242" s="232"/>
      <c r="X242" s="366"/>
      <c r="Y242" s="368"/>
      <c r="Z242" s="232"/>
      <c r="AA242" s="366"/>
      <c r="AB242" s="368"/>
      <c r="AC242" s="232"/>
      <c r="BW242" s="375" t="s">
        <v>987</v>
      </c>
      <c r="BX242" s="375" t="s">
        <v>998</v>
      </c>
      <c r="BY242" s="125" t="s">
        <v>115</v>
      </c>
      <c r="BZ242" s="366"/>
      <c r="CA242" s="368"/>
      <c r="CB242" s="232"/>
      <c r="CC242" s="366"/>
      <c r="CD242" s="368"/>
      <c r="CE242" s="232"/>
      <c r="CF242" s="366"/>
      <c r="CG242" s="368"/>
      <c r="CH242" s="232"/>
      <c r="CI242" s="366"/>
      <c r="CJ242" s="368"/>
      <c r="CK242" s="232"/>
      <c r="CL242" s="366"/>
      <c r="CM242" s="368"/>
      <c r="CN242" s="232"/>
      <c r="CO242" s="366"/>
      <c r="CP242" s="368"/>
      <c r="CQ242" s="232"/>
      <c r="CR242" s="366"/>
      <c r="CS242" s="368"/>
      <c r="CT242" s="232"/>
      <c r="CU242" s="366"/>
      <c r="CV242" s="368"/>
      <c r="CW242" s="232"/>
      <c r="DA242" s="375" t="s">
        <v>987</v>
      </c>
      <c r="DB242" s="375" t="s">
        <v>998</v>
      </c>
      <c r="DC242" s="125" t="s">
        <v>115</v>
      </c>
      <c r="DD242" s="366"/>
      <c r="DE242" s="368"/>
      <c r="DF242" s="232"/>
      <c r="DG242" s="366"/>
      <c r="DH242" s="368"/>
      <c r="DI242" s="232"/>
      <c r="DJ242" s="366"/>
      <c r="DK242" s="368"/>
      <c r="DL242" s="232"/>
      <c r="DM242" s="366"/>
      <c r="DN242" s="368"/>
      <c r="DO242" s="232"/>
      <c r="DP242" s="366"/>
      <c r="DQ242" s="368"/>
      <c r="DR242" s="232"/>
      <c r="DS242" s="366"/>
      <c r="DT242" s="368"/>
      <c r="DU242" s="232"/>
      <c r="DV242" s="366"/>
      <c r="DW242" s="368"/>
      <c r="DX242" s="232"/>
      <c r="DY242" s="366"/>
      <c r="DZ242" s="368"/>
      <c r="EA242" s="232"/>
    </row>
    <row r="243" spans="3:131" x14ac:dyDescent="0.25">
      <c r="C243" s="376"/>
      <c r="D243" s="376" t="s">
        <v>998</v>
      </c>
      <c r="E243" s="96" t="s">
        <v>990</v>
      </c>
      <c r="F243" s="65"/>
      <c r="G243" s="53"/>
      <c r="H243" s="68"/>
      <c r="I243" s="65"/>
      <c r="J243" s="53"/>
      <c r="K243" s="68"/>
      <c r="L243" s="65"/>
      <c r="M243" s="53"/>
      <c r="N243" s="68"/>
      <c r="O243" s="65"/>
      <c r="P243" s="53"/>
      <c r="Q243" s="68"/>
      <c r="R243" s="65"/>
      <c r="S243" s="53"/>
      <c r="T243" s="68"/>
      <c r="U243" s="65"/>
      <c r="V243" s="53"/>
      <c r="W243" s="68"/>
      <c r="X243" s="65"/>
      <c r="Y243" s="53"/>
      <c r="Z243" s="68"/>
      <c r="AA243" s="65"/>
      <c r="AB243" s="53"/>
      <c r="AC243" s="68"/>
      <c r="BW243" s="376"/>
      <c r="BX243" s="376" t="s">
        <v>998</v>
      </c>
      <c r="BY243" s="96" t="s">
        <v>990</v>
      </c>
      <c r="BZ243" s="65"/>
      <c r="CA243" s="53"/>
      <c r="CB243" s="68"/>
      <c r="CC243" s="65"/>
      <c r="CD243" s="53"/>
      <c r="CE243" s="68"/>
      <c r="CF243" s="65"/>
      <c r="CG243" s="53"/>
      <c r="CH243" s="68"/>
      <c r="CI243" s="65"/>
      <c r="CJ243" s="53"/>
      <c r="CK243" s="68"/>
      <c r="CL243" s="65"/>
      <c r="CM243" s="53"/>
      <c r="CN243" s="68"/>
      <c r="CO243" s="65"/>
      <c r="CP243" s="53"/>
      <c r="CQ243" s="68"/>
      <c r="CR243" s="65"/>
      <c r="CS243" s="53"/>
      <c r="CT243" s="68"/>
      <c r="CU243" s="65"/>
      <c r="CV243" s="53"/>
      <c r="CW243" s="68"/>
      <c r="DA243" s="376"/>
      <c r="DB243" s="376" t="s">
        <v>998</v>
      </c>
      <c r="DC243" s="96" t="s">
        <v>990</v>
      </c>
      <c r="DD243" s="65"/>
      <c r="DE243" s="53"/>
      <c r="DF243" s="68"/>
      <c r="DG243" s="65"/>
      <c r="DH243" s="53"/>
      <c r="DI243" s="68"/>
      <c r="DJ243" s="65"/>
      <c r="DK243" s="53"/>
      <c r="DL243" s="68"/>
      <c r="DM243" s="65"/>
      <c r="DN243" s="53"/>
      <c r="DO243" s="68"/>
      <c r="DP243" s="65"/>
      <c r="DQ243" s="53"/>
      <c r="DR243" s="68"/>
      <c r="DS243" s="65"/>
      <c r="DT243" s="53"/>
      <c r="DU243" s="68"/>
      <c r="DV243" s="65"/>
      <c r="DW243" s="53"/>
      <c r="DX243" s="68"/>
      <c r="DY243" s="65"/>
      <c r="DZ243" s="53"/>
      <c r="EA243" s="68"/>
    </row>
    <row r="244" spans="3:131" ht="15.75" thickBot="1" x14ac:dyDescent="0.3">
      <c r="C244" s="377"/>
      <c r="D244" s="377" t="s">
        <v>998</v>
      </c>
      <c r="E244" s="97" t="s">
        <v>991</v>
      </c>
      <c r="F244" s="367"/>
      <c r="G244" s="131"/>
      <c r="H244" s="54"/>
      <c r="I244" s="367"/>
      <c r="J244" s="131"/>
      <c r="K244" s="54"/>
      <c r="L244" s="367"/>
      <c r="M244" s="131"/>
      <c r="N244" s="54"/>
      <c r="O244" s="367"/>
      <c r="P244" s="131"/>
      <c r="Q244" s="54"/>
      <c r="R244" s="367"/>
      <c r="S244" s="131"/>
      <c r="T244" s="54"/>
      <c r="U244" s="367"/>
      <c r="V244" s="131"/>
      <c r="W244" s="54"/>
      <c r="X244" s="367"/>
      <c r="Y244" s="131"/>
      <c r="Z244" s="54"/>
      <c r="AA244" s="367"/>
      <c r="AB244" s="131"/>
      <c r="AC244" s="54"/>
      <c r="BW244" s="377"/>
      <c r="BX244" s="377" t="s">
        <v>998</v>
      </c>
      <c r="BY244" s="97" t="s">
        <v>991</v>
      </c>
      <c r="BZ244" s="367"/>
      <c r="CA244" s="131"/>
      <c r="CB244" s="54"/>
      <c r="CC244" s="367"/>
      <c r="CD244" s="131"/>
      <c r="CE244" s="54"/>
      <c r="CF244" s="367"/>
      <c r="CG244" s="131"/>
      <c r="CH244" s="54"/>
      <c r="CI244" s="367"/>
      <c r="CJ244" s="131"/>
      <c r="CK244" s="54"/>
      <c r="CL244" s="367"/>
      <c r="CM244" s="131"/>
      <c r="CN244" s="54"/>
      <c r="CO244" s="367"/>
      <c r="CP244" s="131"/>
      <c r="CQ244" s="54"/>
      <c r="CR244" s="367"/>
      <c r="CS244" s="131"/>
      <c r="CT244" s="54"/>
      <c r="CU244" s="367"/>
      <c r="CV244" s="131"/>
      <c r="CW244" s="54"/>
      <c r="DA244" s="377"/>
      <c r="DB244" s="377" t="s">
        <v>998</v>
      </c>
      <c r="DC244" s="97" t="s">
        <v>991</v>
      </c>
      <c r="DD244" s="367"/>
      <c r="DE244" s="131"/>
      <c r="DF244" s="54"/>
      <c r="DG244" s="367"/>
      <c r="DH244" s="131"/>
      <c r="DI244" s="54"/>
      <c r="DJ244" s="367"/>
      <c r="DK244" s="131"/>
      <c r="DL244" s="54"/>
      <c r="DM244" s="367"/>
      <c r="DN244" s="131"/>
      <c r="DO244" s="54"/>
      <c r="DP244" s="367"/>
      <c r="DQ244" s="131"/>
      <c r="DR244" s="54"/>
      <c r="DS244" s="367"/>
      <c r="DT244" s="131"/>
      <c r="DU244" s="54"/>
      <c r="DV244" s="367"/>
      <c r="DW244" s="131"/>
      <c r="DX244" s="54"/>
      <c r="DY244" s="367"/>
      <c r="DZ244" s="131"/>
      <c r="EA244" s="54"/>
    </row>
    <row r="245" spans="3:131" x14ac:dyDescent="0.25">
      <c r="C245" s="375" t="s">
        <v>988</v>
      </c>
      <c r="D245" s="375" t="s">
        <v>998</v>
      </c>
      <c r="E245" s="125" t="s">
        <v>115</v>
      </c>
      <c r="F245" s="366"/>
      <c r="G245" s="368"/>
      <c r="H245" s="232"/>
      <c r="I245" s="366"/>
      <c r="J245" s="368"/>
      <c r="K245" s="232"/>
      <c r="L245" s="366"/>
      <c r="M245" s="368"/>
      <c r="N245" s="232"/>
      <c r="O245" s="366"/>
      <c r="P245" s="368"/>
      <c r="Q245" s="232"/>
      <c r="R245" s="366"/>
      <c r="S245" s="368"/>
      <c r="T245" s="232"/>
      <c r="U245" s="366"/>
      <c r="V245" s="368"/>
      <c r="W245" s="232"/>
      <c r="X245" s="366"/>
      <c r="Y245" s="368"/>
      <c r="Z245" s="232"/>
      <c r="AA245" s="366"/>
      <c r="AB245" s="368"/>
      <c r="AC245" s="232"/>
      <c r="BW245" s="375" t="s">
        <v>988</v>
      </c>
      <c r="BX245" s="375" t="s">
        <v>998</v>
      </c>
      <c r="BY245" s="125" t="s">
        <v>115</v>
      </c>
      <c r="BZ245" s="366"/>
      <c r="CA245" s="368"/>
      <c r="CB245" s="232"/>
      <c r="CC245" s="366"/>
      <c r="CD245" s="368"/>
      <c r="CE245" s="232"/>
      <c r="CF245" s="366"/>
      <c r="CG245" s="368"/>
      <c r="CH245" s="232"/>
      <c r="CI245" s="366"/>
      <c r="CJ245" s="368"/>
      <c r="CK245" s="232"/>
      <c r="CL245" s="366"/>
      <c r="CM245" s="368"/>
      <c r="CN245" s="232"/>
      <c r="CO245" s="366"/>
      <c r="CP245" s="368"/>
      <c r="CQ245" s="232"/>
      <c r="CR245" s="366"/>
      <c r="CS245" s="368"/>
      <c r="CT245" s="232"/>
      <c r="CU245" s="366"/>
      <c r="CV245" s="368"/>
      <c r="CW245" s="232"/>
      <c r="DA245" s="375" t="s">
        <v>988</v>
      </c>
      <c r="DB245" s="375" t="s">
        <v>998</v>
      </c>
      <c r="DC245" s="125" t="s">
        <v>115</v>
      </c>
      <c r="DD245" s="366"/>
      <c r="DE245" s="368"/>
      <c r="DF245" s="232"/>
      <c r="DG245" s="366"/>
      <c r="DH245" s="368"/>
      <c r="DI245" s="232"/>
      <c r="DJ245" s="366"/>
      <c r="DK245" s="368"/>
      <c r="DL245" s="232"/>
      <c r="DM245" s="366"/>
      <c r="DN245" s="368"/>
      <c r="DO245" s="232"/>
      <c r="DP245" s="366"/>
      <c r="DQ245" s="368"/>
      <c r="DR245" s="232"/>
      <c r="DS245" s="366"/>
      <c r="DT245" s="368"/>
      <c r="DU245" s="232"/>
      <c r="DV245" s="366"/>
      <c r="DW245" s="368"/>
      <c r="DX245" s="232"/>
      <c r="DY245" s="366"/>
      <c r="DZ245" s="368"/>
      <c r="EA245" s="232"/>
    </row>
    <row r="246" spans="3:131" x14ac:dyDescent="0.25">
      <c r="C246" s="376"/>
      <c r="D246" s="376" t="s">
        <v>998</v>
      </c>
      <c r="E246" s="96" t="s">
        <v>990</v>
      </c>
      <c r="F246" s="65"/>
      <c r="G246" s="53"/>
      <c r="H246" s="68"/>
      <c r="I246" s="65"/>
      <c r="J246" s="53"/>
      <c r="K246" s="68"/>
      <c r="L246" s="65"/>
      <c r="M246" s="53"/>
      <c r="N246" s="68"/>
      <c r="O246" s="65"/>
      <c r="P246" s="53"/>
      <c r="Q246" s="68"/>
      <c r="R246" s="65"/>
      <c r="S246" s="53"/>
      <c r="T246" s="68"/>
      <c r="U246" s="65"/>
      <c r="V246" s="53"/>
      <c r="W246" s="68"/>
      <c r="X246" s="65"/>
      <c r="Y246" s="53"/>
      <c r="Z246" s="68"/>
      <c r="AA246" s="65"/>
      <c r="AB246" s="53"/>
      <c r="AC246" s="68"/>
      <c r="BW246" s="376"/>
      <c r="BX246" s="376" t="s">
        <v>998</v>
      </c>
      <c r="BY246" s="96" t="s">
        <v>990</v>
      </c>
      <c r="BZ246" s="65"/>
      <c r="CA246" s="53"/>
      <c r="CB246" s="68"/>
      <c r="CC246" s="65"/>
      <c r="CD246" s="53"/>
      <c r="CE246" s="68"/>
      <c r="CF246" s="65"/>
      <c r="CG246" s="53"/>
      <c r="CH246" s="68"/>
      <c r="CI246" s="65"/>
      <c r="CJ246" s="53"/>
      <c r="CK246" s="68"/>
      <c r="CL246" s="65"/>
      <c r="CM246" s="53"/>
      <c r="CN246" s="68"/>
      <c r="CO246" s="65"/>
      <c r="CP246" s="53"/>
      <c r="CQ246" s="68"/>
      <c r="CR246" s="65"/>
      <c r="CS246" s="53"/>
      <c r="CT246" s="68"/>
      <c r="CU246" s="65"/>
      <c r="CV246" s="53"/>
      <c r="CW246" s="68"/>
      <c r="DA246" s="376"/>
      <c r="DB246" s="376" t="s">
        <v>998</v>
      </c>
      <c r="DC246" s="96" t="s">
        <v>990</v>
      </c>
      <c r="DD246" s="65"/>
      <c r="DE246" s="53"/>
      <c r="DF246" s="68"/>
      <c r="DG246" s="65"/>
      <c r="DH246" s="53"/>
      <c r="DI246" s="68"/>
      <c r="DJ246" s="65"/>
      <c r="DK246" s="53"/>
      <c r="DL246" s="68"/>
      <c r="DM246" s="65"/>
      <c r="DN246" s="53"/>
      <c r="DO246" s="68"/>
      <c r="DP246" s="65"/>
      <c r="DQ246" s="53"/>
      <c r="DR246" s="68"/>
      <c r="DS246" s="65"/>
      <c r="DT246" s="53"/>
      <c r="DU246" s="68"/>
      <c r="DV246" s="65"/>
      <c r="DW246" s="53"/>
      <c r="DX246" s="68"/>
      <c r="DY246" s="65"/>
      <c r="DZ246" s="53"/>
      <c r="EA246" s="68"/>
    </row>
    <row r="247" spans="3:131" ht="15.75" thickBot="1" x14ac:dyDescent="0.3">
      <c r="C247" s="377"/>
      <c r="D247" s="377" t="s">
        <v>998</v>
      </c>
      <c r="E247" s="97" t="s">
        <v>991</v>
      </c>
      <c r="F247" s="367"/>
      <c r="G247" s="131"/>
      <c r="H247" s="54"/>
      <c r="I247" s="367"/>
      <c r="J247" s="131"/>
      <c r="K247" s="54"/>
      <c r="L247" s="367"/>
      <c r="M247" s="131"/>
      <c r="N247" s="54"/>
      <c r="O247" s="367"/>
      <c r="P247" s="131"/>
      <c r="Q247" s="54"/>
      <c r="R247" s="367"/>
      <c r="S247" s="131"/>
      <c r="T247" s="54"/>
      <c r="U247" s="367"/>
      <c r="V247" s="131"/>
      <c r="W247" s="54"/>
      <c r="X247" s="367"/>
      <c r="Y247" s="131"/>
      <c r="Z247" s="54"/>
      <c r="AA247" s="367"/>
      <c r="AB247" s="131"/>
      <c r="AC247" s="54"/>
      <c r="BW247" s="377"/>
      <c r="BX247" s="377" t="s">
        <v>998</v>
      </c>
      <c r="BY247" s="97" t="s">
        <v>991</v>
      </c>
      <c r="BZ247" s="367"/>
      <c r="CA247" s="131"/>
      <c r="CB247" s="54"/>
      <c r="CC247" s="367"/>
      <c r="CD247" s="131"/>
      <c r="CE247" s="54"/>
      <c r="CF247" s="367"/>
      <c r="CG247" s="131"/>
      <c r="CH247" s="54"/>
      <c r="CI247" s="367"/>
      <c r="CJ247" s="131"/>
      <c r="CK247" s="54"/>
      <c r="CL247" s="367"/>
      <c r="CM247" s="131"/>
      <c r="CN247" s="54"/>
      <c r="CO247" s="367"/>
      <c r="CP247" s="131"/>
      <c r="CQ247" s="54"/>
      <c r="CR247" s="367"/>
      <c r="CS247" s="131"/>
      <c r="CT247" s="54"/>
      <c r="CU247" s="367"/>
      <c r="CV247" s="131"/>
      <c r="CW247" s="54"/>
      <c r="DA247" s="377"/>
      <c r="DB247" s="377" t="s">
        <v>998</v>
      </c>
      <c r="DC247" s="97" t="s">
        <v>991</v>
      </c>
      <c r="DD247" s="367"/>
      <c r="DE247" s="131"/>
      <c r="DF247" s="54"/>
      <c r="DG247" s="367"/>
      <c r="DH247" s="131"/>
      <c r="DI247" s="54"/>
      <c r="DJ247" s="367"/>
      <c r="DK247" s="131"/>
      <c r="DL247" s="54"/>
      <c r="DM247" s="367"/>
      <c r="DN247" s="131"/>
      <c r="DO247" s="54"/>
      <c r="DP247" s="367"/>
      <c r="DQ247" s="131"/>
      <c r="DR247" s="54"/>
      <c r="DS247" s="367"/>
      <c r="DT247" s="131"/>
      <c r="DU247" s="54"/>
      <c r="DV247" s="367"/>
      <c r="DW247" s="131"/>
      <c r="DX247" s="54"/>
      <c r="DY247" s="367"/>
      <c r="DZ247" s="131"/>
      <c r="EA247" s="54"/>
    </row>
    <row r="248" spans="3:131" x14ac:dyDescent="0.25">
      <c r="C248" s="375" t="s">
        <v>3050</v>
      </c>
      <c r="D248" s="375" t="s">
        <v>998</v>
      </c>
      <c r="E248" s="125" t="s">
        <v>115</v>
      </c>
      <c r="F248" s="366"/>
      <c r="G248" s="368"/>
      <c r="H248" s="232"/>
      <c r="I248" s="366"/>
      <c r="J248" s="368"/>
      <c r="K248" s="232"/>
      <c r="L248" s="366"/>
      <c r="M248" s="368"/>
      <c r="N248" s="232"/>
      <c r="O248" s="366"/>
      <c r="P248" s="368"/>
      <c r="Q248" s="232"/>
      <c r="R248" s="366"/>
      <c r="S248" s="368"/>
      <c r="T248" s="232"/>
      <c r="U248" s="366"/>
      <c r="V248" s="368"/>
      <c r="W248" s="232"/>
      <c r="X248" s="366"/>
      <c r="Y248" s="368"/>
      <c r="Z248" s="232"/>
      <c r="AA248" s="366"/>
      <c r="AB248" s="368"/>
      <c r="AC248" s="232"/>
      <c r="BW248" s="375" t="s">
        <v>3050</v>
      </c>
      <c r="BX248" s="375" t="s">
        <v>998</v>
      </c>
      <c r="BY248" s="125" t="s">
        <v>115</v>
      </c>
      <c r="BZ248" s="366"/>
      <c r="CA248" s="368"/>
      <c r="CB248" s="232"/>
      <c r="CC248" s="366"/>
      <c r="CD248" s="368"/>
      <c r="CE248" s="232"/>
      <c r="CF248" s="366"/>
      <c r="CG248" s="368"/>
      <c r="CH248" s="232"/>
      <c r="CI248" s="366"/>
      <c r="CJ248" s="368"/>
      <c r="CK248" s="232"/>
      <c r="CL248" s="366"/>
      <c r="CM248" s="368"/>
      <c r="CN248" s="232"/>
      <c r="CO248" s="366"/>
      <c r="CP248" s="368"/>
      <c r="CQ248" s="232"/>
      <c r="CR248" s="366"/>
      <c r="CS248" s="368"/>
      <c r="CT248" s="232"/>
      <c r="CU248" s="366"/>
      <c r="CV248" s="368"/>
      <c r="CW248" s="232"/>
      <c r="DA248" s="375" t="s">
        <v>3050</v>
      </c>
      <c r="DB248" s="375" t="s">
        <v>998</v>
      </c>
      <c r="DC248" s="125" t="s">
        <v>115</v>
      </c>
      <c r="DD248" s="366"/>
      <c r="DE248" s="368"/>
      <c r="DF248" s="232"/>
      <c r="DG248" s="366"/>
      <c r="DH248" s="368"/>
      <c r="DI248" s="232"/>
      <c r="DJ248" s="366"/>
      <c r="DK248" s="368"/>
      <c r="DL248" s="232"/>
      <c r="DM248" s="366"/>
      <c r="DN248" s="368"/>
      <c r="DO248" s="232"/>
      <c r="DP248" s="366"/>
      <c r="DQ248" s="368"/>
      <c r="DR248" s="232"/>
      <c r="DS248" s="366"/>
      <c r="DT248" s="368"/>
      <c r="DU248" s="232"/>
      <c r="DV248" s="366"/>
      <c r="DW248" s="368"/>
      <c r="DX248" s="232"/>
      <c r="DY248" s="366"/>
      <c r="DZ248" s="368"/>
      <c r="EA248" s="232"/>
    </row>
    <row r="249" spans="3:131" x14ac:dyDescent="0.25">
      <c r="C249" s="376"/>
      <c r="D249" s="376" t="s">
        <v>998</v>
      </c>
      <c r="E249" s="96" t="s">
        <v>990</v>
      </c>
      <c r="F249" s="129"/>
      <c r="G249" s="52"/>
      <c r="H249" s="66"/>
      <c r="I249" s="129"/>
      <c r="J249" s="52"/>
      <c r="K249" s="66"/>
      <c r="L249" s="129"/>
      <c r="M249" s="52"/>
      <c r="N249" s="66"/>
      <c r="O249" s="129"/>
      <c r="P249" s="52"/>
      <c r="Q249" s="66"/>
      <c r="R249" s="129"/>
      <c r="S249" s="52"/>
      <c r="T249" s="66"/>
      <c r="U249" s="129"/>
      <c r="V249" s="52"/>
      <c r="W249" s="66"/>
      <c r="X249" s="129"/>
      <c r="Y249" s="52"/>
      <c r="Z249" s="66"/>
      <c r="AA249" s="129"/>
      <c r="AB249" s="52"/>
      <c r="AC249" s="66"/>
      <c r="BW249" s="376"/>
      <c r="BX249" s="376" t="s">
        <v>998</v>
      </c>
      <c r="BY249" s="96" t="s">
        <v>990</v>
      </c>
      <c r="BZ249" s="129"/>
      <c r="CA249" s="52"/>
      <c r="CB249" s="66"/>
      <c r="CC249" s="129"/>
      <c r="CD249" s="52"/>
      <c r="CE249" s="66"/>
      <c r="CF249" s="129"/>
      <c r="CG249" s="52"/>
      <c r="CH249" s="66"/>
      <c r="CI249" s="129"/>
      <c r="CJ249" s="52"/>
      <c r="CK249" s="66"/>
      <c r="CL249" s="129"/>
      <c r="CM249" s="52"/>
      <c r="CN249" s="66"/>
      <c r="CO249" s="129"/>
      <c r="CP249" s="52"/>
      <c r="CQ249" s="66"/>
      <c r="CR249" s="129"/>
      <c r="CS249" s="52"/>
      <c r="CT249" s="66"/>
      <c r="CU249" s="129"/>
      <c r="CV249" s="52"/>
      <c r="CW249" s="66"/>
      <c r="DA249" s="376"/>
      <c r="DB249" s="376" t="s">
        <v>998</v>
      </c>
      <c r="DC249" s="96" t="s">
        <v>990</v>
      </c>
      <c r="DD249" s="129"/>
      <c r="DE249" s="52"/>
      <c r="DF249" s="66"/>
      <c r="DG249" s="129"/>
      <c r="DH249" s="52"/>
      <c r="DI249" s="66"/>
      <c r="DJ249" s="129"/>
      <c r="DK249" s="52"/>
      <c r="DL249" s="66"/>
      <c r="DM249" s="129"/>
      <c r="DN249" s="52"/>
      <c r="DO249" s="66"/>
      <c r="DP249" s="129"/>
      <c r="DQ249" s="52"/>
      <c r="DR249" s="66"/>
      <c r="DS249" s="129"/>
      <c r="DT249" s="52"/>
      <c r="DU249" s="66"/>
      <c r="DV249" s="129"/>
      <c r="DW249" s="52"/>
      <c r="DX249" s="66"/>
      <c r="DY249" s="129"/>
      <c r="DZ249" s="52"/>
      <c r="EA249" s="66"/>
    </row>
    <row r="250" spans="3:131" ht="15.75" thickBot="1" x14ac:dyDescent="0.3">
      <c r="C250" s="377"/>
      <c r="D250" s="377" t="s">
        <v>998</v>
      </c>
      <c r="E250" s="97" t="s">
        <v>991</v>
      </c>
      <c r="F250" s="50"/>
      <c r="G250" s="130"/>
      <c r="H250" s="51"/>
      <c r="I250" s="50"/>
      <c r="J250" s="130"/>
      <c r="K250" s="51"/>
      <c r="L250" s="50"/>
      <c r="M250" s="130"/>
      <c r="N250" s="51"/>
      <c r="O250" s="50"/>
      <c r="P250" s="130"/>
      <c r="Q250" s="51"/>
      <c r="R250" s="50"/>
      <c r="S250" s="130"/>
      <c r="T250" s="51"/>
      <c r="U250" s="50"/>
      <c r="V250" s="130"/>
      <c r="W250" s="51"/>
      <c r="X250" s="50"/>
      <c r="Y250" s="130"/>
      <c r="Z250" s="51"/>
      <c r="AA250" s="50"/>
      <c r="AB250" s="130"/>
      <c r="AC250" s="51"/>
      <c r="BW250" s="377"/>
      <c r="BX250" s="377" t="s">
        <v>998</v>
      </c>
      <c r="BY250" s="97" t="s">
        <v>991</v>
      </c>
      <c r="BZ250" s="50"/>
      <c r="CA250" s="130"/>
      <c r="CB250" s="51"/>
      <c r="CC250" s="50"/>
      <c r="CD250" s="130"/>
      <c r="CE250" s="51"/>
      <c r="CF250" s="50"/>
      <c r="CG250" s="130"/>
      <c r="CH250" s="51"/>
      <c r="CI250" s="50"/>
      <c r="CJ250" s="130"/>
      <c r="CK250" s="51"/>
      <c r="CL250" s="50"/>
      <c r="CM250" s="130"/>
      <c r="CN250" s="51"/>
      <c r="CO250" s="50"/>
      <c r="CP250" s="130"/>
      <c r="CQ250" s="51"/>
      <c r="CR250" s="50"/>
      <c r="CS250" s="130"/>
      <c r="CT250" s="51"/>
      <c r="CU250" s="50"/>
      <c r="CV250" s="130"/>
      <c r="CW250" s="51"/>
      <c r="DA250" s="377"/>
      <c r="DB250" s="377" t="s">
        <v>998</v>
      </c>
      <c r="DC250" s="97" t="s">
        <v>991</v>
      </c>
      <c r="DD250" s="50"/>
      <c r="DE250" s="130"/>
      <c r="DF250" s="51"/>
      <c r="DG250" s="50"/>
      <c r="DH250" s="130"/>
      <c r="DI250" s="51"/>
      <c r="DJ250" s="50"/>
      <c r="DK250" s="130"/>
      <c r="DL250" s="51"/>
      <c r="DM250" s="50"/>
      <c r="DN250" s="130"/>
      <c r="DO250" s="51"/>
      <c r="DP250" s="50"/>
      <c r="DQ250" s="130"/>
      <c r="DR250" s="51"/>
      <c r="DS250" s="50"/>
      <c r="DT250" s="130"/>
      <c r="DU250" s="51"/>
      <c r="DV250" s="50"/>
      <c r="DW250" s="130"/>
      <c r="DX250" s="51"/>
      <c r="DY250" s="50"/>
      <c r="DZ250" s="130"/>
      <c r="EA250" s="51"/>
    </row>
    <row r="251" spans="3:131" ht="15.75" thickBot="1" x14ac:dyDescent="0.3">
      <c r="C251" s="378" t="s">
        <v>986</v>
      </c>
      <c r="D251" s="378" t="s">
        <v>115</v>
      </c>
      <c r="E251" s="363" t="s">
        <v>989</v>
      </c>
      <c r="F251" s="356"/>
      <c r="G251" s="358"/>
      <c r="H251" s="121"/>
      <c r="I251" s="356"/>
      <c r="J251" s="358"/>
      <c r="K251" s="121"/>
      <c r="L251" s="356"/>
      <c r="M251" s="358"/>
      <c r="N251" s="121"/>
      <c r="O251" s="356"/>
      <c r="P251" s="358"/>
      <c r="Q251" s="121"/>
      <c r="R251" s="356"/>
      <c r="S251" s="358"/>
      <c r="T251" s="121"/>
      <c r="U251" s="356"/>
      <c r="V251" s="358"/>
      <c r="W251" s="121"/>
      <c r="X251" s="356"/>
      <c r="Y251" s="358"/>
      <c r="Z251" s="121"/>
      <c r="AA251" s="356"/>
      <c r="AB251" s="358"/>
      <c r="AC251" s="121"/>
      <c r="BW251" s="378" t="s">
        <v>986</v>
      </c>
      <c r="BX251" s="378" t="s">
        <v>115</v>
      </c>
      <c r="BY251" s="363" t="s">
        <v>989</v>
      </c>
      <c r="BZ251" s="356"/>
      <c r="CA251" s="358"/>
      <c r="CB251" s="121"/>
      <c r="CC251" s="356"/>
      <c r="CD251" s="358"/>
      <c r="CE251" s="121"/>
      <c r="CF251" s="356"/>
      <c r="CG251" s="358"/>
      <c r="CH251" s="121"/>
      <c r="CI251" s="356"/>
      <c r="CJ251" s="358"/>
      <c r="CK251" s="121"/>
      <c r="CL251" s="356"/>
      <c r="CM251" s="358"/>
      <c r="CN251" s="121"/>
      <c r="CO251" s="356"/>
      <c r="CP251" s="358"/>
      <c r="CQ251" s="121"/>
      <c r="CR251" s="356"/>
      <c r="CS251" s="358"/>
      <c r="CT251" s="121"/>
      <c r="CU251" s="356"/>
      <c r="CV251" s="358"/>
      <c r="CW251" s="121"/>
      <c r="DA251" s="378" t="s">
        <v>986</v>
      </c>
      <c r="DB251" s="378" t="s">
        <v>115</v>
      </c>
      <c r="DC251" s="363" t="s">
        <v>989</v>
      </c>
      <c r="DD251" s="356"/>
      <c r="DE251" s="358"/>
      <c r="DF251" s="121"/>
      <c r="DG251" s="356"/>
      <c r="DH251" s="358"/>
      <c r="DI251" s="121"/>
      <c r="DJ251" s="356"/>
      <c r="DK251" s="358"/>
      <c r="DL251" s="121"/>
      <c r="DM251" s="356"/>
      <c r="DN251" s="358"/>
      <c r="DO251" s="121"/>
      <c r="DP251" s="356"/>
      <c r="DQ251" s="358"/>
      <c r="DR251" s="121"/>
      <c r="DS251" s="356"/>
      <c r="DT251" s="358"/>
      <c r="DU251" s="121"/>
      <c r="DV251" s="356"/>
      <c r="DW251" s="358"/>
      <c r="DX251" s="121"/>
      <c r="DY251" s="356"/>
      <c r="DZ251" s="358"/>
      <c r="EA251" s="121"/>
    </row>
    <row r="252" spans="3:131" ht="15.75" thickBot="1" x14ac:dyDescent="0.3">
      <c r="C252" s="379" t="s">
        <v>987</v>
      </c>
      <c r="D252" s="379" t="s">
        <v>115</v>
      </c>
      <c r="E252" s="97" t="s">
        <v>989</v>
      </c>
      <c r="F252" s="367"/>
      <c r="G252" s="131"/>
      <c r="H252" s="54"/>
      <c r="I252" s="367"/>
      <c r="J252" s="131"/>
      <c r="K252" s="54"/>
      <c r="L252" s="367"/>
      <c r="M252" s="131"/>
      <c r="N252" s="54"/>
      <c r="O252" s="367"/>
      <c r="P252" s="131"/>
      <c r="Q252" s="54"/>
      <c r="R252" s="367"/>
      <c r="S252" s="131"/>
      <c r="T252" s="54"/>
      <c r="U252" s="367"/>
      <c r="V252" s="131"/>
      <c r="W252" s="54"/>
      <c r="X252" s="367"/>
      <c r="Y252" s="131"/>
      <c r="Z252" s="54"/>
      <c r="AA252" s="367"/>
      <c r="AB252" s="131"/>
      <c r="AC252" s="54"/>
      <c r="BW252" s="379" t="s">
        <v>987</v>
      </c>
      <c r="BX252" s="379" t="s">
        <v>115</v>
      </c>
      <c r="BY252" s="97" t="s">
        <v>989</v>
      </c>
      <c r="BZ252" s="367"/>
      <c r="CA252" s="131"/>
      <c r="CB252" s="54"/>
      <c r="CC252" s="367"/>
      <c r="CD252" s="131"/>
      <c r="CE252" s="54"/>
      <c r="CF252" s="367"/>
      <c r="CG252" s="131"/>
      <c r="CH252" s="54"/>
      <c r="CI252" s="367"/>
      <c r="CJ252" s="131"/>
      <c r="CK252" s="54"/>
      <c r="CL252" s="367"/>
      <c r="CM252" s="131"/>
      <c r="CN252" s="54"/>
      <c r="CO252" s="367"/>
      <c r="CP252" s="131"/>
      <c r="CQ252" s="54"/>
      <c r="CR252" s="367"/>
      <c r="CS252" s="131"/>
      <c r="CT252" s="54"/>
      <c r="CU252" s="367"/>
      <c r="CV252" s="131"/>
      <c r="CW252" s="54"/>
      <c r="DA252" s="379" t="s">
        <v>987</v>
      </c>
      <c r="DB252" s="379" t="s">
        <v>115</v>
      </c>
      <c r="DC252" s="97" t="s">
        <v>989</v>
      </c>
      <c r="DD252" s="367"/>
      <c r="DE252" s="131"/>
      <c r="DF252" s="54"/>
      <c r="DG252" s="367"/>
      <c r="DH252" s="131"/>
      <c r="DI252" s="54"/>
      <c r="DJ252" s="367"/>
      <c r="DK252" s="131"/>
      <c r="DL252" s="54"/>
      <c r="DM252" s="367"/>
      <c r="DN252" s="131"/>
      <c r="DO252" s="54"/>
      <c r="DP252" s="367"/>
      <c r="DQ252" s="131"/>
      <c r="DR252" s="54"/>
      <c r="DS252" s="367"/>
      <c r="DT252" s="131"/>
      <c r="DU252" s="54"/>
      <c r="DV252" s="367"/>
      <c r="DW252" s="131"/>
      <c r="DX252" s="54"/>
      <c r="DY252" s="367"/>
      <c r="DZ252" s="131"/>
      <c r="EA252" s="54"/>
    </row>
    <row r="253" spans="3:131" ht="15.75" thickBot="1" x14ac:dyDescent="0.3">
      <c r="C253" s="379" t="s">
        <v>988</v>
      </c>
      <c r="D253" s="379" t="s">
        <v>115</v>
      </c>
      <c r="E253" s="97" t="s">
        <v>989</v>
      </c>
      <c r="F253" s="50"/>
      <c r="G253" s="130"/>
      <c r="H253" s="51"/>
      <c r="I253" s="50"/>
      <c r="J253" s="130"/>
      <c r="K253" s="51"/>
      <c r="L253" s="50"/>
      <c r="M253" s="130"/>
      <c r="N253" s="51"/>
      <c r="O253" s="50"/>
      <c r="P253" s="130"/>
      <c r="Q253" s="51"/>
      <c r="R253" s="50"/>
      <c r="S253" s="130"/>
      <c r="T253" s="51"/>
      <c r="U253" s="50"/>
      <c r="V253" s="130"/>
      <c r="W253" s="51"/>
      <c r="X253" s="50"/>
      <c r="Y253" s="130"/>
      <c r="Z253" s="51"/>
      <c r="AA253" s="50"/>
      <c r="AB253" s="130"/>
      <c r="AC253" s="51"/>
      <c r="BW253" s="379" t="s">
        <v>988</v>
      </c>
      <c r="BX253" s="379" t="s">
        <v>115</v>
      </c>
      <c r="BY253" s="97" t="s">
        <v>989</v>
      </c>
      <c r="BZ253" s="50"/>
      <c r="CA253" s="130"/>
      <c r="CB253" s="51"/>
      <c r="CC253" s="50"/>
      <c r="CD253" s="130"/>
      <c r="CE253" s="51"/>
      <c r="CF253" s="50"/>
      <c r="CG253" s="130"/>
      <c r="CH253" s="51"/>
      <c r="CI253" s="50"/>
      <c r="CJ253" s="130"/>
      <c r="CK253" s="51"/>
      <c r="CL253" s="50"/>
      <c r="CM253" s="130"/>
      <c r="CN253" s="51"/>
      <c r="CO253" s="50"/>
      <c r="CP253" s="130"/>
      <c r="CQ253" s="51"/>
      <c r="CR253" s="50"/>
      <c r="CS253" s="130"/>
      <c r="CT253" s="51"/>
      <c r="CU253" s="50"/>
      <c r="CV253" s="130"/>
      <c r="CW253" s="51"/>
      <c r="DA253" s="379" t="s">
        <v>988</v>
      </c>
      <c r="DB253" s="379" t="s">
        <v>115</v>
      </c>
      <c r="DC253" s="97" t="s">
        <v>989</v>
      </c>
      <c r="DD253" s="50"/>
      <c r="DE253" s="130"/>
      <c r="DF253" s="51"/>
      <c r="DG253" s="50"/>
      <c r="DH253" s="130"/>
      <c r="DI253" s="51"/>
      <c r="DJ253" s="50"/>
      <c r="DK253" s="130"/>
      <c r="DL253" s="51"/>
      <c r="DM253" s="50"/>
      <c r="DN253" s="130"/>
      <c r="DO253" s="51"/>
      <c r="DP253" s="50"/>
      <c r="DQ253" s="130"/>
      <c r="DR253" s="51"/>
      <c r="DS253" s="50"/>
      <c r="DT253" s="130"/>
      <c r="DU253" s="51"/>
      <c r="DV253" s="50"/>
      <c r="DW253" s="130"/>
      <c r="DX253" s="51"/>
      <c r="DY253" s="50"/>
      <c r="DZ253" s="130"/>
      <c r="EA253" s="51"/>
    </row>
    <row r="254" spans="3:131" ht="15.75" thickBot="1" x14ac:dyDescent="0.3">
      <c r="C254" s="379" t="s">
        <v>3050</v>
      </c>
      <c r="D254" s="379" t="s">
        <v>115</v>
      </c>
      <c r="E254" s="97" t="s">
        <v>989</v>
      </c>
      <c r="F254" s="50"/>
      <c r="G254" s="130"/>
      <c r="H254" s="51"/>
      <c r="I254" s="50"/>
      <c r="J254" s="130"/>
      <c r="K254" s="51"/>
      <c r="L254" s="50"/>
      <c r="M254" s="130"/>
      <c r="N254" s="51"/>
      <c r="O254" s="50"/>
      <c r="P254" s="130"/>
      <c r="Q254" s="51"/>
      <c r="R254" s="50"/>
      <c r="S254" s="130"/>
      <c r="T254" s="51"/>
      <c r="U254" s="50"/>
      <c r="V254" s="130"/>
      <c r="W254" s="51"/>
      <c r="X254" s="50"/>
      <c r="Y254" s="130"/>
      <c r="Z254" s="51"/>
      <c r="AA254" s="50"/>
      <c r="AB254" s="130"/>
      <c r="AC254" s="51"/>
      <c r="BW254" s="379" t="s">
        <v>3050</v>
      </c>
      <c r="BX254" s="379" t="s">
        <v>115</v>
      </c>
      <c r="BY254" s="97" t="s">
        <v>989</v>
      </c>
      <c r="BZ254" s="50"/>
      <c r="CA254" s="130"/>
      <c r="CB254" s="51"/>
      <c r="CC254" s="50"/>
      <c r="CD254" s="130"/>
      <c r="CE254" s="51"/>
      <c r="CF254" s="50"/>
      <c r="CG254" s="130"/>
      <c r="CH254" s="51"/>
      <c r="CI254" s="50"/>
      <c r="CJ254" s="130"/>
      <c r="CK254" s="51"/>
      <c r="CL254" s="50"/>
      <c r="CM254" s="130"/>
      <c r="CN254" s="51"/>
      <c r="CO254" s="50"/>
      <c r="CP254" s="130"/>
      <c r="CQ254" s="51"/>
      <c r="CR254" s="50"/>
      <c r="CS254" s="130"/>
      <c r="CT254" s="51"/>
      <c r="CU254" s="50"/>
      <c r="CV254" s="130"/>
      <c r="CW254" s="51"/>
      <c r="DA254" s="379" t="s">
        <v>3050</v>
      </c>
      <c r="DB254" s="379" t="s">
        <v>115</v>
      </c>
      <c r="DC254" s="97" t="s">
        <v>989</v>
      </c>
      <c r="DD254" s="50"/>
      <c r="DE254" s="130"/>
      <c r="DF254" s="51"/>
      <c r="DG254" s="50"/>
      <c r="DH254" s="130"/>
      <c r="DI254" s="51"/>
      <c r="DJ254" s="50"/>
      <c r="DK254" s="130"/>
      <c r="DL254" s="51"/>
      <c r="DM254" s="50"/>
      <c r="DN254" s="130"/>
      <c r="DO254" s="51"/>
      <c r="DP254" s="50"/>
      <c r="DQ254" s="130"/>
      <c r="DR254" s="51"/>
      <c r="DS254" s="50"/>
      <c r="DT254" s="130"/>
      <c r="DU254" s="51"/>
      <c r="DV254" s="50"/>
      <c r="DW254" s="130"/>
      <c r="DX254" s="51"/>
      <c r="DY254" s="50"/>
      <c r="DZ254" s="130"/>
      <c r="EA254" s="51"/>
    </row>
    <row r="259" spans="1:31" x14ac:dyDescent="0.25">
      <c r="F259" t="s">
        <v>1168</v>
      </c>
      <c r="U259" t="s">
        <v>1727</v>
      </c>
    </row>
    <row r="261" spans="1:31" x14ac:dyDescent="0.25">
      <c r="A261" t="s">
        <v>1928</v>
      </c>
      <c r="F261" s="384" t="s">
        <v>1880</v>
      </c>
      <c r="P261" s="384" t="s">
        <v>1177</v>
      </c>
      <c r="U261" s="185" t="s">
        <v>1700</v>
      </c>
    </row>
    <row r="262" spans="1:31" x14ac:dyDescent="0.25">
      <c r="F262" s="1" t="s">
        <v>246</v>
      </c>
      <c r="G262" s="1" t="s">
        <v>246</v>
      </c>
      <c r="H262" t="s">
        <v>887</v>
      </c>
      <c r="I262" t="s">
        <v>887</v>
      </c>
      <c r="J262" t="s">
        <v>1214</v>
      </c>
      <c r="K262" t="s">
        <v>1214</v>
      </c>
      <c r="L262" s="1" t="s">
        <v>1162</v>
      </c>
      <c r="M262" s="1" t="s">
        <v>1162</v>
      </c>
      <c r="N262" s="1" t="s">
        <v>1251</v>
      </c>
      <c r="O262" s="1" t="s">
        <v>1251</v>
      </c>
      <c r="P262" s="1" t="s">
        <v>1000</v>
      </c>
      <c r="Q262" s="1" t="s">
        <v>1000</v>
      </c>
      <c r="R262" s="1" t="s">
        <v>1163</v>
      </c>
      <c r="S262" s="1" t="s">
        <v>1163</v>
      </c>
      <c r="U262" s="187" t="s">
        <v>1708</v>
      </c>
      <c r="V262" s="187" t="s">
        <v>1709</v>
      </c>
      <c r="W262" s="187" t="s">
        <v>1710</v>
      </c>
      <c r="X262" s="187" t="s">
        <v>57</v>
      </c>
      <c r="Y262" s="187" t="s">
        <v>1711</v>
      </c>
      <c r="Z262" s="187" t="s">
        <v>1712</v>
      </c>
      <c r="AA262" s="185" t="s">
        <v>1715</v>
      </c>
      <c r="AB262" s="187" t="s">
        <v>1716</v>
      </c>
      <c r="AC262" s="187" t="s">
        <v>1707</v>
      </c>
      <c r="AD262" s="187" t="s">
        <v>1717</v>
      </c>
      <c r="AE262" s="187" t="s">
        <v>1718</v>
      </c>
    </row>
    <row r="263" spans="1:31" x14ac:dyDescent="0.25">
      <c r="F263" s="1" t="s">
        <v>134</v>
      </c>
      <c r="J263" s="1" t="s">
        <v>363</v>
      </c>
      <c r="K263" s="1" t="s">
        <v>815</v>
      </c>
      <c r="L263" s="1" t="s">
        <v>1214</v>
      </c>
      <c r="M263" s="1" t="s">
        <v>815</v>
      </c>
      <c r="N263" s="1" t="s">
        <v>363</v>
      </c>
      <c r="O263" s="1" t="s">
        <v>815</v>
      </c>
      <c r="P263" s="1" t="s">
        <v>996</v>
      </c>
      <c r="R263" s="1" t="s">
        <v>1178</v>
      </c>
      <c r="U263" s="1" t="s">
        <v>298</v>
      </c>
      <c r="V263" s="1" t="s">
        <v>1721</v>
      </c>
      <c r="W263" s="1" t="s">
        <v>815</v>
      </c>
      <c r="X263" s="1" t="s">
        <v>815</v>
      </c>
      <c r="Y263" s="1" t="s">
        <v>815</v>
      </c>
      <c r="Z263" s="1" t="s">
        <v>815</v>
      </c>
      <c r="AA263" s="1" t="s">
        <v>815</v>
      </c>
      <c r="AB263" s="1" t="s">
        <v>1696</v>
      </c>
      <c r="AC263" s="1" t="s">
        <v>1728</v>
      </c>
      <c r="AD263" s="1" t="s">
        <v>1704</v>
      </c>
      <c r="AE263" s="1" t="s">
        <v>815</v>
      </c>
    </row>
    <row r="264" spans="1:31" x14ac:dyDescent="0.25">
      <c r="F264" s="1" t="s">
        <v>136</v>
      </c>
      <c r="J264" s="1" t="s">
        <v>362</v>
      </c>
      <c r="K264" s="1" t="s">
        <v>815</v>
      </c>
      <c r="L264" s="1" t="s">
        <v>363</v>
      </c>
      <c r="M264" s="1" t="s">
        <v>815</v>
      </c>
      <c r="N264" s="1" t="s">
        <v>362</v>
      </c>
      <c r="O264" s="1" t="s">
        <v>815</v>
      </c>
      <c r="P264" s="1" t="s">
        <v>941</v>
      </c>
      <c r="R264" s="1" t="s">
        <v>968</v>
      </c>
      <c r="U264" t="s">
        <v>1714</v>
      </c>
      <c r="V264" s="1" t="s">
        <v>1722</v>
      </c>
      <c r="W264" s="1" t="s">
        <v>1723</v>
      </c>
      <c r="X264" t="s">
        <v>1729</v>
      </c>
      <c r="Y264" s="1" t="s">
        <v>1711</v>
      </c>
      <c r="Z264" s="1" t="s">
        <v>1712</v>
      </c>
      <c r="AA264" s="1" t="s">
        <v>1726</v>
      </c>
      <c r="AB264" s="1" t="s">
        <v>1696</v>
      </c>
      <c r="AC264" s="1" t="s">
        <v>1728</v>
      </c>
      <c r="AD264" s="1" t="s">
        <v>1704</v>
      </c>
      <c r="AE264" s="1" t="s">
        <v>815</v>
      </c>
    </row>
    <row r="265" spans="1:31" x14ac:dyDescent="0.25">
      <c r="F265" s="1" t="s">
        <v>373</v>
      </c>
      <c r="J265" s="1" t="s">
        <v>365</v>
      </c>
      <c r="K265" s="1" t="s">
        <v>815</v>
      </c>
      <c r="L265" s="1" t="s">
        <v>362</v>
      </c>
      <c r="M265" s="1" t="s">
        <v>815</v>
      </c>
      <c r="N265" s="1" t="s">
        <v>365</v>
      </c>
      <c r="O265" s="1" t="s">
        <v>815</v>
      </c>
      <c r="P265" s="1"/>
      <c r="Q265" s="1"/>
      <c r="R265" s="1"/>
      <c r="S265" s="1"/>
      <c r="U265" s="1" t="s">
        <v>301</v>
      </c>
      <c r="V265" s="1" t="s">
        <v>301</v>
      </c>
      <c r="W265" s="1" t="s">
        <v>815</v>
      </c>
      <c r="X265" s="1" t="s">
        <v>815</v>
      </c>
      <c r="Y265" s="1" t="s">
        <v>815</v>
      </c>
      <c r="Z265" s="1" t="s">
        <v>815</v>
      </c>
      <c r="AA265" s="1" t="s">
        <v>815</v>
      </c>
      <c r="AB265" s="1" t="s">
        <v>1695</v>
      </c>
      <c r="AC265" s="1" t="s">
        <v>1728</v>
      </c>
      <c r="AD265" s="1" t="s">
        <v>1705</v>
      </c>
      <c r="AE265" s="1" t="s">
        <v>815</v>
      </c>
    </row>
    <row r="266" spans="1:31" x14ac:dyDescent="0.25">
      <c r="F266" s="1" t="s">
        <v>138</v>
      </c>
      <c r="G266" s="1" t="s">
        <v>815</v>
      </c>
      <c r="J266" s="1" t="s">
        <v>450</v>
      </c>
      <c r="K266" s="1" t="s">
        <v>815</v>
      </c>
      <c r="L266" s="1" t="s">
        <v>365</v>
      </c>
      <c r="M266" s="1" t="s">
        <v>815</v>
      </c>
      <c r="N266" s="1" t="s">
        <v>450</v>
      </c>
      <c r="O266" s="1" t="s">
        <v>815</v>
      </c>
      <c r="P266" s="1"/>
      <c r="Q266" s="1"/>
      <c r="R266" s="1"/>
      <c r="S266" s="1"/>
      <c r="U266" t="s">
        <v>1713</v>
      </c>
      <c r="V266" s="1" t="s">
        <v>1724</v>
      </c>
      <c r="W266" s="1" t="s">
        <v>1725</v>
      </c>
      <c r="X266" t="s">
        <v>1729</v>
      </c>
      <c r="Y266" s="1" t="s">
        <v>1711</v>
      </c>
      <c r="Z266" s="1" t="s">
        <v>1712</v>
      </c>
      <c r="AA266" s="1" t="s">
        <v>1726</v>
      </c>
      <c r="AB266" s="1" t="s">
        <v>1695</v>
      </c>
      <c r="AC266" s="1" t="s">
        <v>1728</v>
      </c>
      <c r="AD266" s="1" t="s">
        <v>1705</v>
      </c>
      <c r="AE266" s="1" t="s">
        <v>815</v>
      </c>
    </row>
    <row r="267" spans="1:31" x14ac:dyDescent="0.25">
      <c r="F267" s="1" t="s">
        <v>139</v>
      </c>
      <c r="G267" s="1" t="s">
        <v>815</v>
      </c>
      <c r="J267" s="1" t="s">
        <v>1262</v>
      </c>
      <c r="K267" s="1" t="s">
        <v>815</v>
      </c>
      <c r="L267" s="1" t="s">
        <v>887</v>
      </c>
      <c r="M267" s="1" t="s">
        <v>815</v>
      </c>
      <c r="N267" s="1" t="s">
        <v>1262</v>
      </c>
      <c r="O267" s="1" t="s">
        <v>815</v>
      </c>
      <c r="P267" s="1"/>
      <c r="Q267" s="1"/>
      <c r="R267" s="1"/>
      <c r="S267" s="1"/>
      <c r="U267" s="1" t="s">
        <v>1254</v>
      </c>
      <c r="V267" s="1" t="s">
        <v>1255</v>
      </c>
      <c r="W267" s="1" t="s">
        <v>1256</v>
      </c>
      <c r="X267" s="1" t="s">
        <v>815</v>
      </c>
      <c r="Y267" s="1" t="s">
        <v>815</v>
      </c>
      <c r="Z267" s="1" t="s">
        <v>815</v>
      </c>
      <c r="AA267" s="1" t="s">
        <v>815</v>
      </c>
      <c r="AB267" s="1" t="s">
        <v>940</v>
      </c>
      <c r="AC267" s="1" t="s">
        <v>1728</v>
      </c>
      <c r="AD267" s="1" t="s">
        <v>1706</v>
      </c>
      <c r="AE267" s="1" t="s">
        <v>942</v>
      </c>
    </row>
    <row r="268" spans="1:31" x14ac:dyDescent="0.25">
      <c r="F268" s="1" t="s">
        <v>140</v>
      </c>
      <c r="G268" s="1" t="s">
        <v>815</v>
      </c>
      <c r="J268" s="1"/>
      <c r="K268" s="1"/>
      <c r="L268" s="1"/>
      <c r="M268" s="1"/>
      <c r="N268" s="1"/>
      <c r="O268" s="1"/>
      <c r="P268" s="1"/>
      <c r="Q268" s="1"/>
      <c r="R268" s="1"/>
      <c r="U268" s="1" t="s">
        <v>1701</v>
      </c>
      <c r="V268" s="1" t="s">
        <v>815</v>
      </c>
      <c r="W268" s="1" t="s">
        <v>815</v>
      </c>
      <c r="X268" s="1" t="s">
        <v>815</v>
      </c>
      <c r="Y268" s="1" t="s">
        <v>815</v>
      </c>
      <c r="Z268" s="1" t="s">
        <v>815</v>
      </c>
      <c r="AA268" s="1" t="s">
        <v>815</v>
      </c>
      <c r="AB268" s="1" t="s">
        <v>1697</v>
      </c>
      <c r="AC268" s="1" t="s">
        <v>1728</v>
      </c>
      <c r="AD268" s="1" t="s">
        <v>815</v>
      </c>
      <c r="AE268" s="1" t="s">
        <v>815</v>
      </c>
    </row>
    <row r="269" spans="1:31" x14ac:dyDescent="0.25">
      <c r="F269" s="1" t="s">
        <v>141</v>
      </c>
      <c r="G269" s="1" t="s">
        <v>815</v>
      </c>
      <c r="J269" s="1"/>
      <c r="K269" s="1"/>
      <c r="L269" s="1"/>
      <c r="M269" s="1"/>
      <c r="N269" s="1"/>
      <c r="O269" s="1"/>
      <c r="P269" s="1"/>
      <c r="Q269" s="1"/>
      <c r="R269" s="1"/>
      <c r="U269" s="1" t="s">
        <v>1702</v>
      </c>
      <c r="V269" s="1" t="s">
        <v>815</v>
      </c>
      <c r="W269" s="1" t="s">
        <v>815</v>
      </c>
      <c r="X269" s="1" t="s">
        <v>815</v>
      </c>
      <c r="Y269" s="1" t="s">
        <v>815</v>
      </c>
      <c r="Z269" s="1" t="s">
        <v>815</v>
      </c>
      <c r="AA269" s="1" t="s">
        <v>815</v>
      </c>
      <c r="AB269" s="1" t="s">
        <v>1698</v>
      </c>
      <c r="AC269" s="1" t="s">
        <v>1728</v>
      </c>
      <c r="AD269" s="1" t="s">
        <v>815</v>
      </c>
      <c r="AE269" s="1" t="s">
        <v>815</v>
      </c>
    </row>
    <row r="270" spans="1:31" x14ac:dyDescent="0.25">
      <c r="F270" s="1" t="s">
        <v>362</v>
      </c>
      <c r="G270" s="1" t="s">
        <v>815</v>
      </c>
      <c r="J270" s="1"/>
      <c r="K270" s="1"/>
      <c r="L270" s="1"/>
      <c r="M270" s="1"/>
      <c r="N270" s="1"/>
      <c r="O270" s="1"/>
      <c r="P270" s="1"/>
      <c r="Q270" s="1"/>
      <c r="R270" s="1"/>
      <c r="U270" s="1" t="s">
        <v>1703</v>
      </c>
      <c r="V270" s="1" t="s">
        <v>1256</v>
      </c>
      <c r="W270" s="1" t="s">
        <v>815</v>
      </c>
      <c r="X270" s="1" t="s">
        <v>815</v>
      </c>
      <c r="Y270" s="1" t="s">
        <v>815</v>
      </c>
      <c r="Z270" s="1" t="s">
        <v>815</v>
      </c>
      <c r="AA270" s="1" t="s">
        <v>815</v>
      </c>
      <c r="AB270" s="1" t="s">
        <v>1699</v>
      </c>
      <c r="AC270" s="1" t="s">
        <v>1728</v>
      </c>
      <c r="AD270" s="1" t="s">
        <v>942</v>
      </c>
      <c r="AE270" s="1" t="s">
        <v>815</v>
      </c>
    </row>
    <row r="271" spans="1:31" x14ac:dyDescent="0.25">
      <c r="F271" s="1" t="s">
        <v>363</v>
      </c>
      <c r="G271" s="1" t="s">
        <v>815</v>
      </c>
      <c r="J271" s="1"/>
      <c r="K271" s="1"/>
      <c r="L271" s="1"/>
      <c r="M271" s="1"/>
      <c r="N271" s="1"/>
      <c r="O271" s="1"/>
      <c r="P271" s="1"/>
      <c r="Q271" s="1"/>
      <c r="R271" s="1"/>
      <c r="U271" s="1" t="s">
        <v>1719</v>
      </c>
      <c r="V271" s="1" t="s">
        <v>815</v>
      </c>
      <c r="W271" s="1" t="s">
        <v>815</v>
      </c>
      <c r="X271" s="1" t="s">
        <v>815</v>
      </c>
      <c r="Y271" s="1" t="s">
        <v>815</v>
      </c>
      <c r="Z271" s="1" t="s">
        <v>815</v>
      </c>
      <c r="AA271" s="1" t="s">
        <v>815</v>
      </c>
      <c r="AB271" s="1" t="s">
        <v>815</v>
      </c>
      <c r="AC271" s="1" t="s">
        <v>815</v>
      </c>
      <c r="AD271" s="1" t="s">
        <v>815</v>
      </c>
      <c r="AE271" s="1" t="s">
        <v>815</v>
      </c>
    </row>
    <row r="272" spans="1:31" x14ac:dyDescent="0.25">
      <c r="D272" s="1"/>
      <c r="F272" s="1" t="s">
        <v>399</v>
      </c>
      <c r="K272" s="1"/>
      <c r="L272" s="1"/>
      <c r="M272" s="1"/>
      <c r="N272" s="1"/>
      <c r="O272" s="1"/>
      <c r="P272" s="1"/>
      <c r="Q272" s="1"/>
      <c r="R272" s="1"/>
    </row>
    <row r="273" spans="1:49" x14ac:dyDescent="0.25">
      <c r="D273" s="1"/>
      <c r="F273" s="1" t="s">
        <v>405</v>
      </c>
      <c r="K273" s="1"/>
      <c r="L273" s="1"/>
      <c r="M273" s="1"/>
      <c r="N273" s="1"/>
      <c r="O273" s="1"/>
      <c r="P273" s="1"/>
      <c r="Q273" s="1"/>
      <c r="R273" s="1"/>
    </row>
    <row r="274" spans="1:49" x14ac:dyDescent="0.25">
      <c r="D274" s="1"/>
      <c r="F274" s="1" t="s">
        <v>1034</v>
      </c>
      <c r="K274" s="1"/>
      <c r="L274" s="1"/>
      <c r="M274" s="1"/>
      <c r="N274" s="1"/>
      <c r="O274" s="1"/>
      <c r="P274" s="1"/>
      <c r="Q274" s="1"/>
      <c r="R274" s="1"/>
      <c r="U274" s="1"/>
      <c r="X274" s="1"/>
    </row>
    <row r="275" spans="1:49" x14ac:dyDescent="0.25">
      <c r="D275" s="1"/>
      <c r="F275" s="1" t="s">
        <v>1036</v>
      </c>
      <c r="K275" s="1"/>
      <c r="L275" s="1"/>
      <c r="M275" s="1"/>
      <c r="N275" s="1"/>
      <c r="O275" s="1"/>
      <c r="P275" s="1"/>
      <c r="Q275" s="1"/>
      <c r="R275" s="1"/>
    </row>
    <row r="276" spans="1:49" x14ac:dyDescent="0.25">
      <c r="D276" s="1"/>
      <c r="F276" s="1" t="s">
        <v>434</v>
      </c>
      <c r="K276" s="1"/>
      <c r="L276" s="1"/>
      <c r="M276" s="1"/>
      <c r="N276" s="1"/>
      <c r="O276" s="1"/>
      <c r="P276" s="1"/>
      <c r="Q276" s="1"/>
      <c r="R276" s="1"/>
    </row>
    <row r="277" spans="1:49" x14ac:dyDescent="0.25">
      <c r="F277" s="1" t="s">
        <v>391</v>
      </c>
      <c r="J277" s="1"/>
      <c r="K277" s="1"/>
      <c r="L277" s="1"/>
      <c r="M277" s="1"/>
      <c r="N277" s="1"/>
      <c r="O277" s="1"/>
      <c r="P277" s="1"/>
      <c r="Q277" s="1"/>
      <c r="R277" s="1"/>
    </row>
    <row r="278" spans="1:49" x14ac:dyDescent="0.25">
      <c r="F278" s="1" t="s">
        <v>377</v>
      </c>
      <c r="J278" s="1"/>
      <c r="K278" s="1"/>
      <c r="L278" s="1"/>
      <c r="M278" s="1"/>
      <c r="N278" s="1"/>
      <c r="O278" s="1"/>
      <c r="P278" s="1"/>
      <c r="Q278" s="1"/>
      <c r="R278" s="1"/>
    </row>
    <row r="279" spans="1:49" x14ac:dyDescent="0.25">
      <c r="F279" s="1" t="s">
        <v>381</v>
      </c>
      <c r="J279" s="1"/>
      <c r="K279" s="1"/>
      <c r="L279" s="1"/>
      <c r="M279" s="1"/>
      <c r="N279" s="1"/>
      <c r="O279" s="1"/>
    </row>
    <row r="280" spans="1:49" x14ac:dyDescent="0.25">
      <c r="F280" s="1" t="s">
        <v>1179</v>
      </c>
      <c r="G280" s="1" t="s">
        <v>815</v>
      </c>
    </row>
    <row r="281" spans="1:49" x14ac:dyDescent="0.25">
      <c r="F281" s="1" t="s">
        <v>2810</v>
      </c>
      <c r="G281" s="1" t="s">
        <v>815</v>
      </c>
    </row>
    <row r="283" spans="1:49" x14ac:dyDescent="0.25">
      <c r="A283" t="s">
        <v>1929</v>
      </c>
      <c r="F283" s="494" t="s">
        <v>1884</v>
      </c>
      <c r="I283" s="494" t="s">
        <v>1881</v>
      </c>
      <c r="AU283" s="384" t="s">
        <v>1887</v>
      </c>
    </row>
    <row r="284" spans="1:49" x14ac:dyDescent="0.25">
      <c r="F284" s="1" t="s">
        <v>1885</v>
      </c>
      <c r="G284" s="1" t="s">
        <v>217</v>
      </c>
      <c r="I284" s="1" t="s">
        <v>246</v>
      </c>
      <c r="J284" s="1" t="s">
        <v>246</v>
      </c>
      <c r="K284" s="1" t="s">
        <v>405</v>
      </c>
      <c r="L284" s="1" t="s">
        <v>405</v>
      </c>
      <c r="M284" s="1" t="s">
        <v>399</v>
      </c>
      <c r="N284" s="1" t="s">
        <v>399</v>
      </c>
      <c r="O284" s="1" t="s">
        <v>151</v>
      </c>
      <c r="P284" s="1" t="s">
        <v>151</v>
      </c>
      <c r="Q284" s="1" t="s">
        <v>391</v>
      </c>
      <c r="R284" s="1" t="s">
        <v>391</v>
      </c>
      <c r="S284" s="1" t="s">
        <v>385</v>
      </c>
      <c r="T284" s="1" t="s">
        <v>385</v>
      </c>
      <c r="U284" s="1" t="s">
        <v>326</v>
      </c>
      <c r="V284" s="1" t="s">
        <v>326</v>
      </c>
      <c r="W284" s="1" t="s">
        <v>331</v>
      </c>
      <c r="X284" s="1" t="s">
        <v>331</v>
      </c>
      <c r="Y284" s="1" t="s">
        <v>373</v>
      </c>
      <c r="Z284" s="1" t="s">
        <v>373</v>
      </c>
      <c r="AA284" s="1" t="s">
        <v>529</v>
      </c>
      <c r="AB284" s="1" t="s">
        <v>529</v>
      </c>
      <c r="AC284" s="1" t="s">
        <v>377</v>
      </c>
      <c r="AD284" s="1" t="s">
        <v>377</v>
      </c>
      <c r="AE284" s="1" t="s">
        <v>381</v>
      </c>
      <c r="AF284" s="1" t="s">
        <v>381</v>
      </c>
      <c r="AG284" s="1" t="s">
        <v>424</v>
      </c>
      <c r="AH284" s="1" t="s">
        <v>424</v>
      </c>
      <c r="AI284" s="1" t="s">
        <v>436</v>
      </c>
      <c r="AJ284" s="1" t="s">
        <v>436</v>
      </c>
      <c r="AK284" s="1" t="s">
        <v>524</v>
      </c>
      <c r="AL284" s="1" t="s">
        <v>524</v>
      </c>
      <c r="AM284" s="1" t="s">
        <v>887</v>
      </c>
      <c r="AN284" s="1" t="s">
        <v>887</v>
      </c>
      <c r="AO284" s="1" t="s">
        <v>661</v>
      </c>
      <c r="AP284" s="1" t="s">
        <v>661</v>
      </c>
      <c r="AQ284" s="1" t="s">
        <v>1214</v>
      </c>
      <c r="AR284" s="1" t="s">
        <v>1214</v>
      </c>
      <c r="AS284" s="1" t="s">
        <v>2296</v>
      </c>
      <c r="AT284" s="1" t="s">
        <v>2296</v>
      </c>
      <c r="AU284" s="1" t="s">
        <v>1888</v>
      </c>
      <c r="AV284" s="1" t="s">
        <v>1888</v>
      </c>
      <c r="AW284" s="1"/>
    </row>
    <row r="285" spans="1:49" x14ac:dyDescent="0.25">
      <c r="F285" s="1" t="s">
        <v>80</v>
      </c>
      <c r="G285" s="1" t="s">
        <v>884</v>
      </c>
      <c r="I285" s="1" t="s">
        <v>135</v>
      </c>
      <c r="J285" s="1"/>
      <c r="K285" s="1" t="s">
        <v>365</v>
      </c>
      <c r="L285" s="1" t="s">
        <v>815</v>
      </c>
      <c r="M285" s="1" t="s">
        <v>221</v>
      </c>
      <c r="N285" s="1" t="s">
        <v>815</v>
      </c>
      <c r="O285" s="1" t="s">
        <v>212</v>
      </c>
      <c r="P285" s="1" t="s">
        <v>815</v>
      </c>
      <c r="Q285" s="1"/>
      <c r="R285" s="1"/>
      <c r="S285" s="1" t="s">
        <v>267</v>
      </c>
      <c r="T285" s="1" t="s">
        <v>815</v>
      </c>
      <c r="U285" s="1" t="s">
        <v>327</v>
      </c>
      <c r="V285" s="1" t="s">
        <v>815</v>
      </c>
      <c r="W285" s="1" t="s">
        <v>420</v>
      </c>
      <c r="X285" s="1" t="s">
        <v>815</v>
      </c>
      <c r="Y285" s="1" t="s">
        <v>365</v>
      </c>
      <c r="Z285" s="1" t="s">
        <v>815</v>
      </c>
      <c r="AA285" s="1" t="s">
        <v>365</v>
      </c>
      <c r="AB285" s="1" t="s">
        <v>815</v>
      </c>
      <c r="AC285" s="1" t="s">
        <v>365</v>
      </c>
      <c r="AD285" s="1" t="s">
        <v>815</v>
      </c>
      <c r="AE285" s="1" t="s">
        <v>365</v>
      </c>
      <c r="AF285" s="1" t="s">
        <v>815</v>
      </c>
      <c r="AG285" s="1" t="s">
        <v>426</v>
      </c>
      <c r="AH285" s="1" t="s">
        <v>815</v>
      </c>
      <c r="AI285" s="1" t="s">
        <v>425</v>
      </c>
      <c r="AJ285" s="1" t="s">
        <v>815</v>
      </c>
      <c r="AK285" s="1"/>
      <c r="AL285" s="1"/>
      <c r="AM285" s="1"/>
      <c r="AN285" s="1"/>
      <c r="AO285" s="1" t="s">
        <v>365</v>
      </c>
      <c r="AP285" s="1" t="s">
        <v>815</v>
      </c>
      <c r="AQ285" s="1" t="s">
        <v>363</v>
      </c>
      <c r="AR285" s="1" t="s">
        <v>815</v>
      </c>
      <c r="AU285" s="1" t="s">
        <v>996</v>
      </c>
      <c r="AV285" s="1"/>
      <c r="AW285" s="1"/>
    </row>
    <row r="286" spans="1:49" x14ac:dyDescent="0.25">
      <c r="F286" s="1" t="s">
        <v>84</v>
      </c>
      <c r="G286" s="1" t="s">
        <v>1188</v>
      </c>
      <c r="I286" s="1" t="s">
        <v>134</v>
      </c>
      <c r="K286" s="1" t="s">
        <v>1185</v>
      </c>
      <c r="L286" s="1" t="s">
        <v>815</v>
      </c>
      <c r="M286" s="1" t="s">
        <v>220</v>
      </c>
      <c r="N286" s="1" t="s">
        <v>815</v>
      </c>
      <c r="O286" s="1"/>
      <c r="P286" s="1"/>
      <c r="Q286" s="1"/>
      <c r="R286" s="1"/>
      <c r="S286" s="1" t="s">
        <v>269</v>
      </c>
      <c r="T286" s="1"/>
      <c r="U286" s="1" t="s">
        <v>328</v>
      </c>
      <c r="V286" s="1" t="s">
        <v>815</v>
      </c>
      <c r="W286" s="1" t="s">
        <v>450</v>
      </c>
      <c r="X286" s="1" t="s">
        <v>815</v>
      </c>
      <c r="Y286" s="1"/>
      <c r="Z286" s="1"/>
      <c r="AI286" s="1" t="s">
        <v>434</v>
      </c>
      <c r="AJ286" s="1" t="s">
        <v>815</v>
      </c>
      <c r="AK286" s="1"/>
      <c r="AL286" s="1"/>
      <c r="AM286" s="1"/>
      <c r="AN286" s="1"/>
      <c r="AO286" s="1" t="s">
        <v>1185</v>
      </c>
      <c r="AP286" s="1" t="s">
        <v>815</v>
      </c>
      <c r="AQ286" s="1" t="s">
        <v>362</v>
      </c>
      <c r="AR286" s="1" t="s">
        <v>815</v>
      </c>
      <c r="AU286" s="1" t="s">
        <v>941</v>
      </c>
      <c r="AV286" s="1"/>
      <c r="AW286" s="1"/>
    </row>
    <row r="287" spans="1:49" x14ac:dyDescent="0.25">
      <c r="F287" s="1" t="s">
        <v>6</v>
      </c>
      <c r="G287" s="1" t="s">
        <v>399</v>
      </c>
      <c r="I287" s="1" t="s">
        <v>136</v>
      </c>
      <c r="J287" s="1"/>
      <c r="K287" s="1"/>
      <c r="L287" s="1"/>
      <c r="M287" s="1" t="s">
        <v>365</v>
      </c>
      <c r="N287" s="1" t="s">
        <v>815</v>
      </c>
      <c r="O287" s="1"/>
      <c r="P287" s="1"/>
      <c r="Q287" s="1"/>
      <c r="R287" s="1"/>
      <c r="S287" s="1" t="s">
        <v>351</v>
      </c>
      <c r="T287" s="1"/>
      <c r="U287" s="1"/>
      <c r="V287" s="1"/>
      <c r="W287" s="1"/>
      <c r="X287" s="1"/>
      <c r="Y287" s="1"/>
      <c r="Z287" s="1"/>
      <c r="AI287" s="1" t="s">
        <v>391</v>
      </c>
      <c r="AJ287" s="1" t="s">
        <v>815</v>
      </c>
      <c r="AK287" s="1"/>
      <c r="AL287" s="1"/>
      <c r="AM287" s="1"/>
      <c r="AN287" s="1"/>
      <c r="AO287" s="1"/>
      <c r="AP287" s="1"/>
      <c r="AQ287" s="1" t="s">
        <v>450</v>
      </c>
      <c r="AR287" s="1" t="s">
        <v>815</v>
      </c>
      <c r="AU287" s="1"/>
      <c r="AV287" s="1"/>
      <c r="AW287" s="1"/>
    </row>
    <row r="288" spans="1:49" x14ac:dyDescent="0.25">
      <c r="F288" s="1" t="s">
        <v>623</v>
      </c>
      <c r="G288" s="1" t="s">
        <v>405</v>
      </c>
      <c r="I288" s="1" t="s">
        <v>2662</v>
      </c>
      <c r="J288" s="1"/>
      <c r="K288" s="1"/>
      <c r="L288" s="1"/>
      <c r="M288" s="1" t="s">
        <v>1185</v>
      </c>
      <c r="N288" s="1" t="s">
        <v>815</v>
      </c>
      <c r="O288" s="1"/>
      <c r="P288" s="1"/>
      <c r="Q288" s="1"/>
      <c r="R288" s="1"/>
      <c r="S288" s="1" t="s">
        <v>352</v>
      </c>
      <c r="T288" s="1"/>
      <c r="U288" s="1"/>
      <c r="V288" s="1"/>
      <c r="W288" s="1"/>
      <c r="X288" s="1"/>
      <c r="Y288" s="1"/>
      <c r="Z288" s="1"/>
      <c r="AI288" s="1" t="s">
        <v>440</v>
      </c>
      <c r="AJ288" s="1" t="s">
        <v>815</v>
      </c>
      <c r="AK288" s="1"/>
      <c r="AL288" s="1"/>
      <c r="AM288" s="1"/>
      <c r="AN288" s="1"/>
      <c r="AO288" s="1"/>
      <c r="AP288" s="1"/>
      <c r="AQ288" s="1" t="s">
        <v>365</v>
      </c>
      <c r="AR288" s="1" t="s">
        <v>815</v>
      </c>
      <c r="AS288" s="1"/>
      <c r="AT288" s="1"/>
      <c r="AU288" s="1"/>
    </row>
    <row r="289" spans="6:47" x14ac:dyDescent="0.25">
      <c r="F289" s="1" t="s">
        <v>79</v>
      </c>
      <c r="G289" s="1" t="s">
        <v>381</v>
      </c>
      <c r="I289" s="1" t="s">
        <v>2663</v>
      </c>
      <c r="K289" s="1"/>
      <c r="L289" s="1"/>
      <c r="M289" s="1"/>
      <c r="N289" s="1"/>
      <c r="O289" s="1"/>
      <c r="P289" s="1"/>
      <c r="Q289" s="1"/>
      <c r="R289" s="1"/>
      <c r="S289" s="1" t="s">
        <v>386</v>
      </c>
      <c r="T289" s="1"/>
      <c r="U289" s="1"/>
      <c r="V289" s="1"/>
      <c r="W289" s="1"/>
      <c r="X289" s="1"/>
      <c r="Y289" s="1"/>
      <c r="Z289" s="1"/>
      <c r="AI289" s="1" t="s">
        <v>442</v>
      </c>
      <c r="AJ289" s="1" t="s">
        <v>815</v>
      </c>
      <c r="AK289" s="1"/>
      <c r="AL289" s="1"/>
      <c r="AM289" s="1"/>
      <c r="AN289" s="1"/>
      <c r="AO289" s="1"/>
      <c r="AP289" s="1"/>
      <c r="AQ289" s="1"/>
      <c r="AR289" s="1"/>
      <c r="AS289" s="1"/>
      <c r="AT289" s="1"/>
      <c r="AU289" s="1"/>
    </row>
    <row r="290" spans="6:47" x14ac:dyDescent="0.25">
      <c r="F290" s="1" t="s">
        <v>82</v>
      </c>
      <c r="G290" s="1" t="s">
        <v>373</v>
      </c>
      <c r="I290" s="1" t="s">
        <v>373</v>
      </c>
      <c r="J290" s="1"/>
      <c r="K290" s="1"/>
      <c r="L290" s="1"/>
      <c r="M290" s="1"/>
      <c r="N290" s="1"/>
      <c r="O290" s="1"/>
      <c r="P290" s="1"/>
      <c r="Q290" s="1"/>
      <c r="R290" s="1"/>
      <c r="S290" s="1" t="s">
        <v>270</v>
      </c>
      <c r="T290" s="1"/>
      <c r="U290" s="1"/>
      <c r="V290" s="1"/>
      <c r="W290" s="1"/>
      <c r="X290" s="1"/>
      <c r="Y290" s="1"/>
      <c r="Z290" s="1"/>
      <c r="AI290" s="1" t="s">
        <v>217</v>
      </c>
      <c r="AJ290" s="1" t="s">
        <v>815</v>
      </c>
      <c r="AK290" s="1"/>
      <c r="AL290" s="1"/>
      <c r="AM290" s="1"/>
      <c r="AN290" s="1"/>
      <c r="AO290" s="1"/>
      <c r="AP290" s="1"/>
      <c r="AQ290" s="1"/>
      <c r="AR290" s="1"/>
      <c r="AS290" s="1"/>
      <c r="AT290" s="1"/>
      <c r="AU290" s="1"/>
    </row>
    <row r="291" spans="6:47" x14ac:dyDescent="0.25">
      <c r="F291" s="1" t="s">
        <v>624</v>
      </c>
      <c r="G291" s="1" t="s">
        <v>377</v>
      </c>
      <c r="I291" s="1" t="s">
        <v>137</v>
      </c>
      <c r="J291" s="1"/>
      <c r="K291" s="1"/>
      <c r="L291" s="1"/>
      <c r="M291" s="1"/>
      <c r="N291" s="1"/>
      <c r="O291" s="1"/>
      <c r="P291" s="1"/>
      <c r="Q291" s="1"/>
      <c r="R291" s="1"/>
      <c r="S291" s="1" t="s">
        <v>350</v>
      </c>
      <c r="T291" s="1"/>
      <c r="U291" s="1"/>
      <c r="V291" s="1"/>
      <c r="W291" s="1"/>
      <c r="X291" s="1"/>
      <c r="Y291" s="1"/>
      <c r="Z291" s="1"/>
      <c r="AI291" s="1" t="s">
        <v>426</v>
      </c>
      <c r="AJ291" s="1" t="s">
        <v>815</v>
      </c>
      <c r="AK291" s="1"/>
      <c r="AL291" s="1"/>
      <c r="AM291" s="1"/>
      <c r="AN291" s="1"/>
      <c r="AO291" s="1"/>
      <c r="AP291" s="1"/>
      <c r="AQ291" s="1"/>
      <c r="AR291" s="1"/>
      <c r="AS291" s="1"/>
      <c r="AT291" s="1"/>
      <c r="AU291" s="1"/>
    </row>
    <row r="292" spans="6:47" x14ac:dyDescent="0.25">
      <c r="F292" s="1" t="s">
        <v>1886</v>
      </c>
      <c r="G292" s="1" t="s">
        <v>1034</v>
      </c>
      <c r="I292" s="1" t="s">
        <v>138</v>
      </c>
      <c r="J292" s="1" t="s">
        <v>815</v>
      </c>
      <c r="K292" s="1"/>
      <c r="L292" s="1"/>
      <c r="M292" s="1"/>
      <c r="N292" s="1"/>
      <c r="O292" s="1"/>
      <c r="P292" s="1"/>
      <c r="Q292" s="1"/>
      <c r="R292" s="1"/>
      <c r="S292" s="1" t="s">
        <v>388</v>
      </c>
      <c r="T292" s="1"/>
      <c r="U292" s="1"/>
      <c r="V292" s="1"/>
      <c r="W292" s="1"/>
      <c r="X292" s="1"/>
      <c r="Y292" s="1"/>
      <c r="Z292" s="1"/>
      <c r="AI292" s="1" t="s">
        <v>450</v>
      </c>
      <c r="AJ292" s="1" t="s">
        <v>815</v>
      </c>
      <c r="AK292" s="1"/>
      <c r="AL292" s="1"/>
      <c r="AM292" s="1"/>
      <c r="AN292" s="1"/>
      <c r="AO292" s="1"/>
      <c r="AP292" s="1"/>
      <c r="AQ292" s="1"/>
      <c r="AR292" s="1"/>
      <c r="AS292" s="1"/>
      <c r="AT292" s="1"/>
      <c r="AU292" s="1"/>
    </row>
    <row r="293" spans="6:47" x14ac:dyDescent="0.25">
      <c r="F293" s="1"/>
      <c r="I293" s="1" t="s">
        <v>139</v>
      </c>
      <c r="J293" s="1" t="s">
        <v>815</v>
      </c>
      <c r="K293" s="1"/>
      <c r="L293" s="1"/>
      <c r="M293" s="1"/>
      <c r="N293" s="1"/>
      <c r="O293" s="1"/>
      <c r="P293" s="1"/>
      <c r="Q293" s="1"/>
      <c r="R293" s="1"/>
      <c r="S293" s="1" t="s">
        <v>389</v>
      </c>
      <c r="T293" s="1"/>
      <c r="U293" s="1"/>
      <c r="V293" s="1"/>
      <c r="W293" s="1"/>
      <c r="X293" s="1"/>
      <c r="Y293" s="1"/>
      <c r="Z293" s="1"/>
      <c r="AI293" s="1" t="s">
        <v>446</v>
      </c>
      <c r="AJ293" s="1"/>
      <c r="AK293" s="1"/>
      <c r="AL293" s="1"/>
      <c r="AM293" s="1"/>
      <c r="AN293" s="1"/>
      <c r="AO293" s="1"/>
      <c r="AP293" s="1"/>
      <c r="AQ293" s="1"/>
      <c r="AR293" s="1"/>
      <c r="AS293" s="1"/>
      <c r="AT293" s="1"/>
      <c r="AU293" s="1"/>
    </row>
    <row r="294" spans="6:47" x14ac:dyDescent="0.25">
      <c r="F294" s="1"/>
      <c r="I294" s="1" t="s">
        <v>140</v>
      </c>
      <c r="J294" s="1" t="s">
        <v>815</v>
      </c>
      <c r="K294" s="1"/>
      <c r="L294" s="1"/>
      <c r="M294" s="1"/>
      <c r="N294" s="1"/>
      <c r="O294" s="1"/>
      <c r="P294" s="1"/>
      <c r="Q294" s="1"/>
      <c r="R294" s="1"/>
      <c r="S294" s="1" t="s">
        <v>353</v>
      </c>
      <c r="T294" s="1"/>
      <c r="U294" s="1"/>
      <c r="V294" s="1"/>
      <c r="W294" s="1"/>
      <c r="X294" s="1"/>
      <c r="Y294" s="1"/>
      <c r="Z294" s="1"/>
      <c r="AI294" s="1" t="s">
        <v>2659</v>
      </c>
      <c r="AJ294" s="1" t="s">
        <v>815</v>
      </c>
      <c r="AK294" s="1"/>
      <c r="AL294" s="1"/>
      <c r="AM294" s="1"/>
      <c r="AN294" s="1"/>
      <c r="AO294" s="1"/>
      <c r="AP294" s="1"/>
      <c r="AQ294" s="1"/>
      <c r="AR294" s="1"/>
      <c r="AS294" s="1"/>
      <c r="AT294" s="1"/>
      <c r="AU294" s="1"/>
    </row>
    <row r="295" spans="6:47" x14ac:dyDescent="0.25">
      <c r="F295" s="1"/>
      <c r="I295" s="1" t="s">
        <v>141</v>
      </c>
      <c r="J295" s="1" t="s">
        <v>815</v>
      </c>
      <c r="K295" s="1"/>
      <c r="L295" s="1"/>
      <c r="M295" s="1"/>
      <c r="N295" s="1"/>
      <c r="O295" s="1"/>
      <c r="P295" s="1"/>
      <c r="Q295" s="1"/>
      <c r="R295" s="1"/>
      <c r="S295" s="1" t="s">
        <v>46</v>
      </c>
      <c r="T295" s="1"/>
      <c r="U295" s="1"/>
      <c r="V295" s="1"/>
      <c r="W295" s="1"/>
      <c r="X295" s="1"/>
      <c r="Y295" s="1"/>
      <c r="Z295" s="1"/>
      <c r="AI295" s="1" t="s">
        <v>2660</v>
      </c>
      <c r="AJ295" s="1" t="s">
        <v>815</v>
      </c>
      <c r="AK295" s="1"/>
      <c r="AL295" s="1"/>
      <c r="AM295" s="1"/>
      <c r="AN295" s="1"/>
      <c r="AO295" s="1"/>
      <c r="AP295" s="1"/>
      <c r="AQ295" s="1"/>
      <c r="AR295" s="1"/>
      <c r="AS295" s="1"/>
      <c r="AT295" s="1"/>
      <c r="AU295" s="1"/>
    </row>
    <row r="296" spans="6:47" x14ac:dyDescent="0.25">
      <c r="F296" s="1"/>
      <c r="I296" s="1" t="s">
        <v>362</v>
      </c>
      <c r="J296" s="1" t="s">
        <v>815</v>
      </c>
      <c r="K296" s="1"/>
      <c r="L296" s="1"/>
      <c r="M296" s="1"/>
      <c r="N296" s="1"/>
      <c r="O296" s="1"/>
      <c r="P296" s="1"/>
      <c r="Q296" s="1"/>
      <c r="R296" s="1"/>
      <c r="S296" s="1" t="s">
        <v>387</v>
      </c>
      <c r="T296" s="1"/>
      <c r="U296" s="1"/>
      <c r="V296" s="1"/>
      <c r="W296" s="1"/>
      <c r="X296" s="1"/>
      <c r="Y296" s="1"/>
      <c r="Z296" s="1"/>
      <c r="AI296" s="1" t="s">
        <v>2661</v>
      </c>
      <c r="AJ296" s="1" t="s">
        <v>815</v>
      </c>
      <c r="AK296" s="1"/>
      <c r="AL296" s="1"/>
      <c r="AM296" s="1"/>
      <c r="AN296" s="1"/>
      <c r="AO296" s="1"/>
      <c r="AP296" s="1"/>
      <c r="AQ296" s="1"/>
      <c r="AR296" s="1"/>
      <c r="AS296" s="1"/>
      <c r="AT296" s="1"/>
      <c r="AU296" s="1"/>
    </row>
    <row r="297" spans="6:47" x14ac:dyDescent="0.25">
      <c r="F297" s="1"/>
      <c r="I297" s="1" t="s">
        <v>363</v>
      </c>
      <c r="J297" s="1" t="s">
        <v>815</v>
      </c>
      <c r="K297" s="1"/>
      <c r="L297" s="1"/>
      <c r="M297" s="1"/>
      <c r="N297" s="1"/>
      <c r="O297" s="1"/>
      <c r="P297" s="1"/>
      <c r="Q297" s="1"/>
      <c r="R297" s="1"/>
      <c r="S297" s="1"/>
      <c r="T297" s="1"/>
      <c r="U297" s="1"/>
      <c r="V297" s="1"/>
      <c r="W297" s="1"/>
      <c r="X297" s="1"/>
      <c r="Y297" s="1"/>
      <c r="Z297" s="1"/>
      <c r="AI297" s="1" t="s">
        <v>2697</v>
      </c>
      <c r="AJ297" s="1" t="s">
        <v>815</v>
      </c>
      <c r="AK297" s="1"/>
      <c r="AL297" s="1"/>
      <c r="AM297" s="1"/>
      <c r="AN297" s="1"/>
      <c r="AO297" s="1"/>
      <c r="AP297" s="1"/>
      <c r="AQ297" s="1"/>
      <c r="AR297" s="1"/>
      <c r="AS297" s="1"/>
      <c r="AT297" s="1"/>
      <c r="AU297" s="1"/>
    </row>
    <row r="298" spans="6:47" x14ac:dyDescent="0.25">
      <c r="F298" s="1"/>
      <c r="I298" s="1" t="s">
        <v>220</v>
      </c>
      <c r="J298" s="1"/>
      <c r="K298" s="1"/>
      <c r="L298" s="1"/>
      <c r="M298" s="1"/>
      <c r="N298" s="1"/>
      <c r="O298" s="1"/>
      <c r="P298" s="1"/>
      <c r="Q298" s="1"/>
      <c r="R298" s="1"/>
      <c r="S298" s="1"/>
      <c r="T298" s="1"/>
      <c r="U298" s="1"/>
      <c r="V298" s="1"/>
      <c r="W298" s="1"/>
      <c r="X298" s="1"/>
      <c r="Y298" s="1"/>
      <c r="Z298" s="1"/>
      <c r="AI298" s="1" t="s">
        <v>2798</v>
      </c>
      <c r="AJ298" s="1" t="s">
        <v>815</v>
      </c>
      <c r="AK298" s="1"/>
      <c r="AL298" s="1"/>
      <c r="AM298" s="1"/>
      <c r="AN298" s="1"/>
      <c r="AO298" s="1"/>
      <c r="AP298" s="1"/>
      <c r="AQ298" s="1"/>
      <c r="AR298" s="1"/>
      <c r="AS298" s="1"/>
      <c r="AT298" s="1"/>
      <c r="AU298" s="1"/>
    </row>
    <row r="299" spans="6:47" x14ac:dyDescent="0.25">
      <c r="F299" s="1"/>
      <c r="I299" s="1" t="s">
        <v>88</v>
      </c>
      <c r="J299" s="1"/>
      <c r="K299" s="1"/>
      <c r="L299" s="1"/>
      <c r="M299" s="1"/>
      <c r="N299" s="1"/>
      <c r="O299" s="1"/>
      <c r="P299" s="1"/>
      <c r="Q299" s="1"/>
      <c r="R299" s="1"/>
      <c r="S299" s="1"/>
      <c r="T299" s="1"/>
      <c r="U299" s="1"/>
      <c r="V299" s="1"/>
      <c r="W299" s="1"/>
      <c r="X299" s="1"/>
      <c r="Y299" s="1"/>
      <c r="Z299" s="1"/>
      <c r="AI299" s="1"/>
      <c r="AJ299" s="1"/>
      <c r="AK299" s="1"/>
      <c r="AL299" s="1"/>
      <c r="AM299" s="1"/>
      <c r="AN299" s="1"/>
      <c r="AO299" s="1"/>
      <c r="AP299" s="1"/>
      <c r="AQ299" s="1"/>
      <c r="AR299" s="1"/>
      <c r="AS299" s="1"/>
      <c r="AT299" s="1"/>
      <c r="AU299" s="1"/>
    </row>
    <row r="300" spans="6:47" x14ac:dyDescent="0.25">
      <c r="F300" s="1"/>
      <c r="I300" s="1" t="s">
        <v>399</v>
      </c>
      <c r="J300" s="1"/>
      <c r="K300" s="1"/>
      <c r="L300" s="1"/>
      <c r="M300" s="1"/>
      <c r="N300" s="1"/>
      <c r="O300" s="1"/>
      <c r="P300" s="1"/>
      <c r="Q300" s="1"/>
      <c r="R300" s="1"/>
      <c r="S300" s="1"/>
      <c r="T300" s="1"/>
      <c r="U300" s="1"/>
      <c r="V300" s="1"/>
      <c r="W300" s="1"/>
      <c r="X300" s="1"/>
      <c r="Y300" s="1"/>
      <c r="Z300" s="1"/>
      <c r="AI300" s="1"/>
      <c r="AJ300" s="1"/>
      <c r="AK300" s="1"/>
      <c r="AL300" s="1"/>
      <c r="AM300" s="1"/>
      <c r="AN300" s="1"/>
      <c r="AO300" s="1"/>
      <c r="AP300" s="1"/>
      <c r="AQ300" s="1"/>
      <c r="AR300" s="1"/>
      <c r="AS300" s="1"/>
      <c r="AT300" s="1"/>
      <c r="AU300" s="1"/>
    </row>
    <row r="301" spans="6:47" x14ac:dyDescent="0.25">
      <c r="F301" s="1"/>
      <c r="I301" s="1" t="s">
        <v>405</v>
      </c>
      <c r="J301" s="1"/>
      <c r="K301" s="1"/>
      <c r="L301" s="1"/>
      <c r="M301" s="1"/>
      <c r="N301" s="1"/>
      <c r="O301" s="1"/>
      <c r="P301" s="1"/>
      <c r="Q301" s="1"/>
      <c r="R301" s="1"/>
      <c r="S301" s="1"/>
      <c r="T301" s="1"/>
      <c r="U301" s="1"/>
      <c r="V301" s="1"/>
      <c r="W301" s="1"/>
      <c r="X301" s="1"/>
      <c r="Y301" s="1"/>
      <c r="Z301" s="1"/>
      <c r="AI301" s="1"/>
      <c r="AJ301" s="1"/>
      <c r="AK301" s="1"/>
      <c r="AL301" s="1"/>
      <c r="AM301" s="1"/>
      <c r="AN301" s="1"/>
      <c r="AO301" s="1"/>
      <c r="AP301" s="1"/>
      <c r="AQ301" s="1"/>
      <c r="AR301" s="1"/>
      <c r="AS301" s="1"/>
      <c r="AT301" s="1"/>
      <c r="AU301" s="1"/>
    </row>
    <row r="302" spans="6:47" x14ac:dyDescent="0.25">
      <c r="F302" s="1"/>
      <c r="I302" s="1" t="s">
        <v>1034</v>
      </c>
      <c r="J302" s="1"/>
      <c r="K302" s="1"/>
      <c r="L302" s="1"/>
      <c r="M302" s="1"/>
      <c r="N302" s="1"/>
      <c r="O302" s="1"/>
      <c r="P302" s="1"/>
      <c r="Q302" s="1"/>
      <c r="R302" s="1"/>
      <c r="S302" s="1"/>
      <c r="T302" s="1"/>
      <c r="U302" s="1"/>
      <c r="V302" s="1"/>
      <c r="W302" s="1"/>
      <c r="X302" s="1"/>
      <c r="Y302" s="1"/>
      <c r="Z302" s="1"/>
      <c r="AI302" s="1"/>
      <c r="AJ302" s="1"/>
      <c r="AK302" s="1"/>
      <c r="AL302" s="1"/>
      <c r="AM302" s="1"/>
      <c r="AN302" s="1"/>
      <c r="AO302" s="1"/>
      <c r="AP302" s="1"/>
      <c r="AQ302" s="1"/>
      <c r="AR302" s="1"/>
      <c r="AS302" s="1"/>
      <c r="AT302" s="1"/>
      <c r="AU302" s="1"/>
    </row>
    <row r="303" spans="6:47" x14ac:dyDescent="0.25">
      <c r="F303" s="1"/>
      <c r="I303" s="1" t="s">
        <v>1036</v>
      </c>
      <c r="J303" s="1"/>
      <c r="K303" s="1"/>
      <c r="L303" s="1"/>
      <c r="M303" s="1"/>
      <c r="N303" s="1"/>
      <c r="O303" s="1"/>
      <c r="P303" s="1"/>
      <c r="Q303" s="1"/>
      <c r="R303" s="1"/>
      <c r="S303" s="1"/>
      <c r="T303" s="1"/>
      <c r="U303" s="1"/>
      <c r="V303" s="1"/>
      <c r="W303" s="1"/>
      <c r="X303" s="1"/>
      <c r="Y303" s="1"/>
      <c r="Z303" s="1"/>
      <c r="AI303" s="1"/>
      <c r="AJ303" s="1"/>
      <c r="AK303" s="1"/>
      <c r="AL303" s="1"/>
      <c r="AM303" s="1"/>
      <c r="AN303" s="1"/>
      <c r="AO303" s="1"/>
      <c r="AP303" s="1"/>
      <c r="AQ303" s="1"/>
      <c r="AR303" s="1"/>
      <c r="AS303" s="1"/>
      <c r="AT303" s="1"/>
      <c r="AU303" s="1"/>
    </row>
    <row r="304" spans="6:47" x14ac:dyDescent="0.25">
      <c r="F304" s="1"/>
      <c r="I304" s="1" t="s">
        <v>434</v>
      </c>
      <c r="J304" s="1"/>
      <c r="K304" s="1"/>
      <c r="L304" s="1"/>
      <c r="M304" s="1"/>
      <c r="N304" s="1"/>
      <c r="O304" s="1"/>
      <c r="P304" s="1"/>
      <c r="Q304" s="1"/>
      <c r="R304" s="1"/>
      <c r="S304" s="1"/>
      <c r="T304" s="1"/>
      <c r="U304" s="1"/>
      <c r="V304" s="1"/>
      <c r="W304" s="1"/>
      <c r="X304" s="1"/>
      <c r="Y304" s="1"/>
      <c r="Z304" s="1"/>
      <c r="AI304" s="1"/>
      <c r="AJ304" s="1"/>
      <c r="AK304" s="1"/>
      <c r="AL304" s="1"/>
      <c r="AM304" s="1"/>
      <c r="AN304" s="1"/>
      <c r="AO304" s="1"/>
      <c r="AP304" s="1"/>
      <c r="AQ304" s="1"/>
      <c r="AR304" s="1"/>
      <c r="AS304" s="1"/>
      <c r="AT304" s="1"/>
      <c r="AU304" s="1"/>
    </row>
    <row r="305" spans="1:142" x14ac:dyDescent="0.25">
      <c r="F305" s="1"/>
      <c r="I305" s="1" t="s">
        <v>391</v>
      </c>
      <c r="J305" s="1"/>
      <c r="K305" s="1"/>
      <c r="L305" s="1"/>
      <c r="M305" s="1"/>
      <c r="N305" s="1"/>
      <c r="O305" s="1"/>
      <c r="P305" s="1"/>
      <c r="Q305" s="1"/>
      <c r="R305" s="1"/>
      <c r="S305" s="1"/>
      <c r="T305" s="1"/>
      <c r="U305" s="1"/>
      <c r="V305" s="1"/>
      <c r="W305" s="1"/>
      <c r="X305" s="1"/>
      <c r="Y305" s="1"/>
      <c r="Z305" s="1"/>
      <c r="AI305" s="1"/>
      <c r="AJ305" s="1"/>
      <c r="AK305" s="1"/>
      <c r="AL305" s="1"/>
      <c r="AM305" s="1"/>
      <c r="AN305" s="1"/>
      <c r="AO305" s="1"/>
      <c r="AP305" s="1"/>
      <c r="AQ305" s="1"/>
      <c r="AR305" s="1"/>
      <c r="AS305" s="1"/>
      <c r="AT305" s="1"/>
      <c r="AU305" s="1"/>
    </row>
    <row r="306" spans="1:142" x14ac:dyDescent="0.25">
      <c r="F306" s="1"/>
      <c r="I306" s="1" t="s">
        <v>377</v>
      </c>
      <c r="J306" s="1"/>
      <c r="K306" s="1"/>
      <c r="L306" s="1"/>
      <c r="M306" s="1"/>
      <c r="N306" s="1"/>
      <c r="O306" s="1"/>
      <c r="P306" s="1"/>
      <c r="Q306" s="1"/>
      <c r="R306" s="1"/>
      <c r="S306" s="1"/>
      <c r="T306" s="1"/>
      <c r="U306" s="1"/>
      <c r="V306" s="1"/>
      <c r="W306" s="1"/>
      <c r="X306" s="1"/>
      <c r="Y306" s="1"/>
      <c r="Z306" s="1"/>
    </row>
    <row r="307" spans="1:142" x14ac:dyDescent="0.25">
      <c r="F307" s="1"/>
      <c r="I307" s="1" t="s">
        <v>381</v>
      </c>
      <c r="J307" s="1"/>
      <c r="K307" s="1"/>
      <c r="L307" s="1"/>
      <c r="M307" s="1"/>
      <c r="N307" s="1"/>
      <c r="O307" s="1"/>
      <c r="P307" s="1"/>
      <c r="Q307" s="1"/>
      <c r="R307" s="1"/>
      <c r="S307" s="1"/>
      <c r="T307" s="1"/>
      <c r="U307" s="1"/>
      <c r="V307" s="1"/>
      <c r="W307" s="1"/>
      <c r="X307" s="1"/>
      <c r="Y307" s="1"/>
      <c r="Z307" s="1"/>
    </row>
    <row r="308" spans="1:142" x14ac:dyDescent="0.25">
      <c r="F308" s="1"/>
      <c r="I308" s="1" t="s">
        <v>1179</v>
      </c>
      <c r="J308" s="1"/>
      <c r="K308" s="1"/>
      <c r="L308" s="1"/>
      <c r="M308" s="1"/>
      <c r="N308" s="1"/>
      <c r="O308" s="1"/>
      <c r="P308" s="1"/>
      <c r="Q308" s="1"/>
      <c r="R308" s="1"/>
      <c r="S308" s="1"/>
      <c r="T308" s="1"/>
      <c r="U308" s="1"/>
      <c r="V308" s="1"/>
      <c r="W308" s="1"/>
      <c r="X308" s="1"/>
      <c r="Y308" s="1"/>
      <c r="Z308" s="1"/>
    </row>
    <row r="309" spans="1:142" x14ac:dyDescent="0.25">
      <c r="F309" s="1"/>
      <c r="I309" s="1" t="s">
        <v>2703</v>
      </c>
      <c r="J309" s="1" t="s">
        <v>815</v>
      </c>
      <c r="K309" s="1"/>
      <c r="L309" s="1"/>
      <c r="M309" s="1"/>
      <c r="N309" s="1"/>
      <c r="O309" s="1"/>
      <c r="P309" s="1"/>
      <c r="Q309" s="1"/>
      <c r="R309" s="1"/>
      <c r="S309" s="1"/>
      <c r="T309" s="1"/>
      <c r="U309" s="1"/>
      <c r="V309" s="1"/>
      <c r="W309" s="1"/>
      <c r="X309" s="1"/>
      <c r="Y309" s="1"/>
      <c r="Z309" s="1"/>
    </row>
    <row r="310" spans="1:142" x14ac:dyDescent="0.25">
      <c r="F310" s="1"/>
      <c r="I310" s="1" t="s">
        <v>2810</v>
      </c>
      <c r="J310" s="1"/>
      <c r="K310" s="1"/>
      <c r="L310" s="1"/>
      <c r="M310" s="1"/>
      <c r="N310" s="1"/>
      <c r="O310" s="1"/>
      <c r="P310" s="1"/>
      <c r="Q310" s="1"/>
      <c r="R310" s="1"/>
      <c r="S310" s="1"/>
      <c r="T310" s="1"/>
      <c r="U310" s="1"/>
      <c r="V310" s="1"/>
      <c r="W310" s="1"/>
      <c r="X310" s="1"/>
      <c r="Y310" s="1"/>
      <c r="Z310" s="1"/>
    </row>
    <row r="311" spans="1:142" x14ac:dyDescent="0.25">
      <c r="I311" s="1" t="s">
        <v>1214</v>
      </c>
      <c r="EI311" s="185"/>
      <c r="EL311" s="1"/>
    </row>
    <row r="312" spans="1:142" x14ac:dyDescent="0.25">
      <c r="EI312" s="1"/>
      <c r="EJ312" s="1"/>
      <c r="EK312" s="1"/>
      <c r="EL312" s="1"/>
    </row>
    <row r="313" spans="1:142" ht="15.75" customHeight="1" x14ac:dyDescent="0.25">
      <c r="EJ313" s="1"/>
    </row>
    <row r="314" spans="1:142" x14ac:dyDescent="0.25">
      <c r="EJ314" s="1"/>
    </row>
    <row r="318" spans="1:142" x14ac:dyDescent="0.25">
      <c r="A318" t="s">
        <v>920</v>
      </c>
      <c r="C318" s="384" t="s">
        <v>1935</v>
      </c>
    </row>
    <row r="319" spans="1:142" ht="15.75" thickBot="1" x14ac:dyDescent="0.3"/>
    <row r="320" spans="1:142" x14ac:dyDescent="0.25">
      <c r="C320" s="495" t="s">
        <v>70</v>
      </c>
      <c r="D320" s="456" t="s">
        <v>995</v>
      </c>
      <c r="E320" s="456" t="s">
        <v>1933</v>
      </c>
      <c r="F320" s="232" t="s">
        <v>1934</v>
      </c>
      <c r="G320" s="495" t="s">
        <v>70</v>
      </c>
      <c r="H320" s="456" t="s">
        <v>995</v>
      </c>
      <c r="I320" s="456" t="s">
        <v>1933</v>
      </c>
      <c r="J320" s="368" t="s">
        <v>1934</v>
      </c>
      <c r="K320" s="495" t="s">
        <v>70</v>
      </c>
      <c r="L320" s="456" t="s">
        <v>995</v>
      </c>
      <c r="M320" s="456" t="s">
        <v>1933</v>
      </c>
      <c r="N320" s="232" t="s">
        <v>1934</v>
      </c>
      <c r="O320" s="495" t="s">
        <v>70</v>
      </c>
      <c r="P320" s="456" t="s">
        <v>995</v>
      </c>
      <c r="Q320" s="456" t="s">
        <v>1933</v>
      </c>
      <c r="R320" s="232" t="s">
        <v>1934</v>
      </c>
      <c r="S320" s="495" t="s">
        <v>70</v>
      </c>
      <c r="T320" s="456" t="s">
        <v>995</v>
      </c>
      <c r="U320" s="456" t="s">
        <v>1933</v>
      </c>
      <c r="V320" s="232" t="s">
        <v>1934</v>
      </c>
      <c r="W320" s="495" t="s">
        <v>70</v>
      </c>
      <c r="X320" s="456" t="s">
        <v>995</v>
      </c>
      <c r="Y320" s="456" t="s">
        <v>1933</v>
      </c>
      <c r="Z320" s="232" t="s">
        <v>1934</v>
      </c>
      <c r="AA320" s="495" t="s">
        <v>70</v>
      </c>
      <c r="AB320" s="456" t="s">
        <v>995</v>
      </c>
      <c r="AC320" s="456" t="s">
        <v>1933</v>
      </c>
      <c r="AD320" s="232" t="s">
        <v>1934</v>
      </c>
      <c r="AE320" s="495" t="s">
        <v>70</v>
      </c>
      <c r="AF320" s="456" t="s">
        <v>995</v>
      </c>
      <c r="AG320" s="456" t="s">
        <v>1933</v>
      </c>
      <c r="AH320" s="232" t="s">
        <v>1934</v>
      </c>
      <c r="AI320" s="495" t="s">
        <v>70</v>
      </c>
      <c r="AJ320" s="456" t="s">
        <v>995</v>
      </c>
      <c r="AK320" s="456" t="s">
        <v>1933</v>
      </c>
      <c r="AL320" s="368" t="s">
        <v>1934</v>
      </c>
      <c r="AM320" s="495" t="s">
        <v>70</v>
      </c>
      <c r="AN320" s="456" t="s">
        <v>995</v>
      </c>
      <c r="AO320" s="456" t="s">
        <v>1933</v>
      </c>
      <c r="AP320" s="232" t="s">
        <v>1934</v>
      </c>
      <c r="AQ320" s="495" t="s">
        <v>70</v>
      </c>
      <c r="AR320" s="456" t="s">
        <v>995</v>
      </c>
      <c r="AS320" s="456" t="s">
        <v>1933</v>
      </c>
      <c r="AT320" s="232" t="s">
        <v>1934</v>
      </c>
      <c r="AU320" s="495" t="s">
        <v>70</v>
      </c>
      <c r="AV320" s="456" t="s">
        <v>995</v>
      </c>
      <c r="AW320" s="456" t="s">
        <v>1933</v>
      </c>
      <c r="AX320" s="232" t="s">
        <v>1934</v>
      </c>
      <c r="AY320" s="495" t="s">
        <v>70</v>
      </c>
      <c r="AZ320" s="456" t="s">
        <v>995</v>
      </c>
      <c r="BA320" s="456" t="s">
        <v>1933</v>
      </c>
      <c r="BB320" s="232" t="s">
        <v>1934</v>
      </c>
      <c r="BC320" s="495" t="s">
        <v>70</v>
      </c>
      <c r="BD320" s="456" t="s">
        <v>995</v>
      </c>
      <c r="BE320" s="456" t="s">
        <v>1933</v>
      </c>
      <c r="BF320" s="232" t="s">
        <v>1934</v>
      </c>
      <c r="BG320" s="495" t="s">
        <v>70</v>
      </c>
      <c r="BH320" s="456" t="s">
        <v>995</v>
      </c>
      <c r="BI320" s="456" t="s">
        <v>1933</v>
      </c>
      <c r="BJ320" s="368" t="s">
        <v>1934</v>
      </c>
      <c r="BK320" s="495" t="s">
        <v>70</v>
      </c>
      <c r="BL320" s="456" t="s">
        <v>995</v>
      </c>
      <c r="BM320" s="456" t="s">
        <v>1933</v>
      </c>
      <c r="BN320" s="232" t="s">
        <v>1934</v>
      </c>
      <c r="BO320" s="495" t="s">
        <v>70</v>
      </c>
      <c r="BP320" s="456" t="s">
        <v>995</v>
      </c>
      <c r="BQ320" s="456" t="s">
        <v>1933</v>
      </c>
      <c r="BR320" s="368" t="s">
        <v>1934</v>
      </c>
      <c r="BS320" s="495" t="s">
        <v>70</v>
      </c>
      <c r="BT320" s="456" t="s">
        <v>995</v>
      </c>
      <c r="BU320" s="456" t="s">
        <v>1933</v>
      </c>
      <c r="BV320" s="232" t="s">
        <v>1934</v>
      </c>
      <c r="BW320" s="495" t="s">
        <v>70</v>
      </c>
      <c r="BX320" s="456" t="s">
        <v>995</v>
      </c>
      <c r="BY320" s="456" t="s">
        <v>1933</v>
      </c>
      <c r="BZ320" s="232" t="s">
        <v>1934</v>
      </c>
      <c r="CA320" s="495" t="s">
        <v>70</v>
      </c>
      <c r="CB320" s="456" t="s">
        <v>995</v>
      </c>
      <c r="CC320" s="456" t="s">
        <v>1933</v>
      </c>
      <c r="CD320" s="368" t="s">
        <v>1934</v>
      </c>
      <c r="CE320" s="495" t="s">
        <v>70</v>
      </c>
      <c r="CF320" s="456" t="s">
        <v>995</v>
      </c>
      <c r="CG320" s="456" t="s">
        <v>1933</v>
      </c>
      <c r="CH320" s="232" t="s">
        <v>1934</v>
      </c>
      <c r="CI320" s="495" t="s">
        <v>70</v>
      </c>
      <c r="CJ320" s="456" t="s">
        <v>995</v>
      </c>
      <c r="CK320" s="456" t="s">
        <v>1933</v>
      </c>
      <c r="CL320" s="232" t="s">
        <v>1934</v>
      </c>
      <c r="CM320" s="495" t="s">
        <v>70</v>
      </c>
      <c r="CN320" s="456" t="s">
        <v>995</v>
      </c>
      <c r="CO320" s="456" t="s">
        <v>1933</v>
      </c>
      <c r="CP320" s="368" t="s">
        <v>1934</v>
      </c>
      <c r="CQ320" s="495" t="s">
        <v>70</v>
      </c>
      <c r="CR320" s="456" t="s">
        <v>995</v>
      </c>
      <c r="CS320" s="456" t="s">
        <v>1933</v>
      </c>
      <c r="CT320" s="232" t="s">
        <v>1934</v>
      </c>
      <c r="CU320" s="495" t="s">
        <v>70</v>
      </c>
      <c r="CV320" s="456" t="s">
        <v>995</v>
      </c>
      <c r="CW320" s="456" t="s">
        <v>1933</v>
      </c>
      <c r="CX320" s="368" t="s">
        <v>1934</v>
      </c>
      <c r="CY320" s="495" t="s">
        <v>70</v>
      </c>
      <c r="CZ320" s="456" t="s">
        <v>995</v>
      </c>
      <c r="DA320" s="456" t="s">
        <v>1933</v>
      </c>
      <c r="DB320" s="368" t="s">
        <v>1934</v>
      </c>
      <c r="DC320" s="495" t="s">
        <v>70</v>
      </c>
      <c r="DD320" s="456" t="s">
        <v>995</v>
      </c>
      <c r="DE320" s="456" t="s">
        <v>1933</v>
      </c>
      <c r="DF320" s="232" t="s">
        <v>1934</v>
      </c>
      <c r="DG320" s="495" t="s">
        <v>70</v>
      </c>
      <c r="DH320" s="456" t="s">
        <v>995</v>
      </c>
      <c r="DI320" s="456" t="s">
        <v>1933</v>
      </c>
      <c r="DJ320" s="368" t="s">
        <v>1934</v>
      </c>
      <c r="DK320" s="495" t="s">
        <v>70</v>
      </c>
      <c r="DL320" s="456" t="s">
        <v>995</v>
      </c>
      <c r="DM320" s="456" t="s">
        <v>1933</v>
      </c>
      <c r="DN320" s="232" t="s">
        <v>1934</v>
      </c>
      <c r="DO320" s="495" t="s">
        <v>70</v>
      </c>
      <c r="DP320" s="456" t="s">
        <v>995</v>
      </c>
      <c r="DQ320" s="456" t="s">
        <v>1933</v>
      </c>
      <c r="DR320" s="232" t="s">
        <v>1934</v>
      </c>
      <c r="DS320" s="495" t="s">
        <v>70</v>
      </c>
      <c r="DT320" s="456" t="s">
        <v>995</v>
      </c>
      <c r="DU320" s="456" t="s">
        <v>1933</v>
      </c>
      <c r="DV320" s="232" t="s">
        <v>1934</v>
      </c>
      <c r="DW320" s="495" t="s">
        <v>70</v>
      </c>
      <c r="DX320" s="456" t="s">
        <v>995</v>
      </c>
      <c r="DY320" s="456" t="s">
        <v>1933</v>
      </c>
      <c r="DZ320" s="232" t="s">
        <v>1934</v>
      </c>
      <c r="EA320" s="495" t="s">
        <v>70</v>
      </c>
      <c r="EB320" s="456" t="s">
        <v>995</v>
      </c>
      <c r="EC320" s="456" t="s">
        <v>1933</v>
      </c>
      <c r="ED320" s="368" t="s">
        <v>1934</v>
      </c>
      <c r="EE320" s="495" t="s">
        <v>70</v>
      </c>
      <c r="EF320" s="456" t="s">
        <v>995</v>
      </c>
      <c r="EG320" s="456" t="s">
        <v>1933</v>
      </c>
      <c r="EH320" s="232" t="s">
        <v>1934</v>
      </c>
      <c r="EI320" s="495" t="s">
        <v>70</v>
      </c>
      <c r="EJ320" s="456" t="s">
        <v>995</v>
      </c>
      <c r="EK320" s="456" t="s">
        <v>1933</v>
      </c>
      <c r="EL320" s="232" t="s">
        <v>1934</v>
      </c>
    </row>
    <row r="321" spans="3:142" x14ac:dyDescent="0.25">
      <c r="C321" s="65" t="s">
        <v>246</v>
      </c>
      <c r="D321" s="53" t="s">
        <v>246</v>
      </c>
      <c r="E321" s="53" t="s">
        <v>246</v>
      </c>
      <c r="F321" s="68" t="s">
        <v>246</v>
      </c>
      <c r="G321" s="65" t="s">
        <v>1214</v>
      </c>
      <c r="H321" s="53" t="s">
        <v>1214</v>
      </c>
      <c r="I321" s="53" t="s">
        <v>1214</v>
      </c>
      <c r="J321" s="53" t="s">
        <v>1214</v>
      </c>
      <c r="K321" s="65" t="s">
        <v>399</v>
      </c>
      <c r="L321" s="53" t="s">
        <v>399</v>
      </c>
      <c r="M321" s="53" t="s">
        <v>399</v>
      </c>
      <c r="N321" s="68" t="s">
        <v>399</v>
      </c>
      <c r="O321" s="65" t="s">
        <v>405</v>
      </c>
      <c r="P321" s="53" t="s">
        <v>405</v>
      </c>
      <c r="Q321" s="53" t="s">
        <v>405</v>
      </c>
      <c r="R321" s="68" t="s">
        <v>405</v>
      </c>
      <c r="S321" s="65" t="s">
        <v>381</v>
      </c>
      <c r="T321" s="53" t="s">
        <v>381</v>
      </c>
      <c r="U321" s="53" t="s">
        <v>381</v>
      </c>
      <c r="V321" s="68" t="s">
        <v>381</v>
      </c>
      <c r="W321" s="65" t="s">
        <v>373</v>
      </c>
      <c r="X321" s="53" t="s">
        <v>373</v>
      </c>
      <c r="Y321" s="53" t="s">
        <v>373</v>
      </c>
      <c r="Z321" s="68" t="s">
        <v>373</v>
      </c>
      <c r="AA321" s="65" t="s">
        <v>529</v>
      </c>
      <c r="AB321" s="53" t="s">
        <v>529</v>
      </c>
      <c r="AC321" s="53" t="s">
        <v>529</v>
      </c>
      <c r="AD321" s="68" t="s">
        <v>529</v>
      </c>
      <c r="AE321" s="65" t="s">
        <v>377</v>
      </c>
      <c r="AF321" s="53" t="s">
        <v>377</v>
      </c>
      <c r="AG321" s="53" t="s">
        <v>377</v>
      </c>
      <c r="AH321" s="68" t="s">
        <v>377</v>
      </c>
      <c r="AI321" s="65" t="s">
        <v>1036</v>
      </c>
      <c r="AJ321" s="53" t="s">
        <v>1036</v>
      </c>
      <c r="AK321" s="53" t="s">
        <v>1036</v>
      </c>
      <c r="AL321" s="53" t="s">
        <v>1036</v>
      </c>
      <c r="AM321" s="65" t="s">
        <v>151</v>
      </c>
      <c r="AN321" s="53" t="s">
        <v>151</v>
      </c>
      <c r="AO321" s="53" t="s">
        <v>151</v>
      </c>
      <c r="AP321" s="68" t="s">
        <v>151</v>
      </c>
      <c r="AQ321" s="65" t="s">
        <v>391</v>
      </c>
      <c r="AR321" s="53" t="s">
        <v>391</v>
      </c>
      <c r="AS321" s="53" t="s">
        <v>391</v>
      </c>
      <c r="AT321" s="68" t="s">
        <v>391</v>
      </c>
      <c r="AU321" s="65" t="s">
        <v>424</v>
      </c>
      <c r="AV321" s="53" t="s">
        <v>424</v>
      </c>
      <c r="AW321" s="53" t="s">
        <v>424</v>
      </c>
      <c r="AX321" s="68" t="s">
        <v>424</v>
      </c>
      <c r="AY321" s="65" t="s">
        <v>1055</v>
      </c>
      <c r="AZ321" s="53" t="s">
        <v>1055</v>
      </c>
      <c r="BA321" s="53" t="s">
        <v>1055</v>
      </c>
      <c r="BB321" s="68" t="s">
        <v>1055</v>
      </c>
      <c r="BC321" s="65" t="s">
        <v>2279</v>
      </c>
      <c r="BD321" s="53" t="s">
        <v>2279</v>
      </c>
      <c r="BE321" s="53" t="s">
        <v>2279</v>
      </c>
      <c r="BF321" s="68" t="s">
        <v>2279</v>
      </c>
      <c r="BG321" s="65" t="s">
        <v>245</v>
      </c>
      <c r="BH321" s="53" t="s">
        <v>245</v>
      </c>
      <c r="BI321" s="53" t="s">
        <v>245</v>
      </c>
      <c r="BJ321" s="53" t="s">
        <v>245</v>
      </c>
      <c r="BK321" s="65" t="s">
        <v>210</v>
      </c>
      <c r="BL321" s="53" t="s">
        <v>210</v>
      </c>
      <c r="BM321" s="53" t="s">
        <v>210</v>
      </c>
      <c r="BN321" s="68" t="s">
        <v>210</v>
      </c>
      <c r="BO321" s="65" t="s">
        <v>326</v>
      </c>
      <c r="BP321" s="53" t="s">
        <v>326</v>
      </c>
      <c r="BQ321" s="53" t="s">
        <v>326</v>
      </c>
      <c r="BR321" s="53" t="s">
        <v>326</v>
      </c>
      <c r="BS321" s="65" t="s">
        <v>552</v>
      </c>
      <c r="BT321" s="53" t="s">
        <v>552</v>
      </c>
      <c r="BU321" s="53" t="s">
        <v>552</v>
      </c>
      <c r="BV321" s="68" t="s">
        <v>552</v>
      </c>
      <c r="BW321" s="65" t="s">
        <v>224</v>
      </c>
      <c r="BX321" s="53" t="s">
        <v>224</v>
      </c>
      <c r="BY321" s="53" t="s">
        <v>224</v>
      </c>
      <c r="BZ321" s="68" t="s">
        <v>224</v>
      </c>
      <c r="CA321" s="65" t="s">
        <v>551</v>
      </c>
      <c r="CB321" s="53" t="s">
        <v>551</v>
      </c>
      <c r="CC321" s="53" t="s">
        <v>551</v>
      </c>
      <c r="CD321" s="53" t="s">
        <v>551</v>
      </c>
      <c r="CE321" s="65" t="s">
        <v>267</v>
      </c>
      <c r="CF321" s="53" t="s">
        <v>267</v>
      </c>
      <c r="CG321" s="53" t="s">
        <v>267</v>
      </c>
      <c r="CH321" s="68" t="s">
        <v>267</v>
      </c>
      <c r="CI321" s="65" t="s">
        <v>579</v>
      </c>
      <c r="CJ321" s="53" t="s">
        <v>579</v>
      </c>
      <c r="CK321" s="53" t="s">
        <v>579</v>
      </c>
      <c r="CL321" s="68" t="s">
        <v>579</v>
      </c>
      <c r="CM321" s="65" t="s">
        <v>331</v>
      </c>
      <c r="CN321" s="53" t="s">
        <v>331</v>
      </c>
      <c r="CO321" s="53" t="s">
        <v>331</v>
      </c>
      <c r="CP321" s="53" t="s">
        <v>331</v>
      </c>
      <c r="CQ321" s="65" t="s">
        <v>436</v>
      </c>
      <c r="CR321" s="53" t="s">
        <v>436</v>
      </c>
      <c r="CS321" s="53" t="s">
        <v>436</v>
      </c>
      <c r="CT321" s="68" t="s">
        <v>436</v>
      </c>
      <c r="CU321" s="65" t="s">
        <v>524</v>
      </c>
      <c r="CV321" s="53" t="s">
        <v>524</v>
      </c>
      <c r="CW321" s="53" t="s">
        <v>524</v>
      </c>
      <c r="CX321" s="53" t="s">
        <v>524</v>
      </c>
      <c r="CY321" s="65" t="s">
        <v>2296</v>
      </c>
      <c r="CZ321" s="53" t="s">
        <v>2296</v>
      </c>
      <c r="DA321" s="53" t="s">
        <v>2296</v>
      </c>
      <c r="DB321" s="68" t="s">
        <v>2296</v>
      </c>
      <c r="DC321" s="65" t="s">
        <v>571</v>
      </c>
      <c r="DD321" s="53" t="s">
        <v>571</v>
      </c>
      <c r="DE321" s="53" t="s">
        <v>571</v>
      </c>
      <c r="DF321" s="68" t="s">
        <v>571</v>
      </c>
      <c r="DG321" s="65" t="s">
        <v>887</v>
      </c>
      <c r="DH321" s="53" t="s">
        <v>887</v>
      </c>
      <c r="DI321" s="53" t="s">
        <v>887</v>
      </c>
      <c r="DJ321" s="53" t="s">
        <v>887</v>
      </c>
      <c r="DK321" s="65" t="s">
        <v>661</v>
      </c>
      <c r="DL321" s="53" t="s">
        <v>661</v>
      </c>
      <c r="DM321" s="53" t="s">
        <v>661</v>
      </c>
      <c r="DN321" s="68" t="s">
        <v>661</v>
      </c>
      <c r="DO321" s="65" t="s">
        <v>1040</v>
      </c>
      <c r="DP321" s="53" t="s">
        <v>1040</v>
      </c>
      <c r="DQ321" s="53" t="s">
        <v>1040</v>
      </c>
      <c r="DR321" s="68" t="s">
        <v>1040</v>
      </c>
      <c r="DS321" s="65" t="s">
        <v>440</v>
      </c>
      <c r="DT321" s="53" t="s">
        <v>440</v>
      </c>
      <c r="DU321" s="53" t="s">
        <v>440</v>
      </c>
      <c r="DV321" s="68" t="s">
        <v>440</v>
      </c>
      <c r="DW321" s="65" t="s">
        <v>370</v>
      </c>
      <c r="DX321" s="53" t="s">
        <v>370</v>
      </c>
      <c r="DY321" s="53" t="s">
        <v>370</v>
      </c>
      <c r="DZ321" s="68" t="s">
        <v>370</v>
      </c>
      <c r="EA321" s="65" t="s">
        <v>419</v>
      </c>
      <c r="EB321" s="53" t="s">
        <v>419</v>
      </c>
      <c r="EC321" s="53" t="s">
        <v>419</v>
      </c>
      <c r="ED321" s="53" t="s">
        <v>419</v>
      </c>
      <c r="EE321" s="65" t="s">
        <v>385</v>
      </c>
      <c r="EF321" s="53" t="s">
        <v>385</v>
      </c>
      <c r="EG321" s="53" t="s">
        <v>385</v>
      </c>
      <c r="EH321" s="68" t="s">
        <v>385</v>
      </c>
      <c r="EI321" s="65" t="s">
        <v>450</v>
      </c>
      <c r="EJ321" s="53" t="s">
        <v>450</v>
      </c>
      <c r="EK321" s="53" t="s">
        <v>450</v>
      </c>
      <c r="EL321" s="68" t="s">
        <v>450</v>
      </c>
    </row>
    <row r="322" spans="3:142" x14ac:dyDescent="0.25">
      <c r="C322" s="129"/>
      <c r="D322" s="53" t="s">
        <v>1936</v>
      </c>
      <c r="E322" s="52" t="s">
        <v>1937</v>
      </c>
      <c r="F322" s="496" t="s">
        <v>1941</v>
      </c>
      <c r="G322" s="129"/>
      <c r="H322" s="53" t="s">
        <v>1936</v>
      </c>
      <c r="I322" s="52" t="s">
        <v>1977</v>
      </c>
      <c r="J322" s="93" t="s">
        <v>1978</v>
      </c>
      <c r="K322" s="65"/>
      <c r="L322" s="53" t="s">
        <v>1936</v>
      </c>
      <c r="M322" s="93" t="s">
        <v>1988</v>
      </c>
      <c r="N322" s="497" t="s">
        <v>2000</v>
      </c>
      <c r="O322" s="65"/>
      <c r="P322" s="53" t="s">
        <v>1936</v>
      </c>
      <c r="Q322" s="93" t="s">
        <v>1996</v>
      </c>
      <c r="R322" s="497" t="s">
        <v>2001</v>
      </c>
      <c r="S322" s="65"/>
      <c r="T322" s="53" t="s">
        <v>1936</v>
      </c>
      <c r="U322" s="93" t="s">
        <v>2007</v>
      </c>
      <c r="V322" s="497" t="s">
        <v>2006</v>
      </c>
      <c r="W322" s="65"/>
      <c r="X322" s="53" t="s">
        <v>1936</v>
      </c>
      <c r="Y322" s="93" t="s">
        <v>2010</v>
      </c>
      <c r="Z322" s="497" t="s">
        <v>2011</v>
      </c>
      <c r="AA322" s="65"/>
      <c r="AB322" s="53" t="s">
        <v>1936</v>
      </c>
      <c r="AC322" s="93" t="s">
        <v>2012</v>
      </c>
      <c r="AD322" s="497" t="s">
        <v>2017</v>
      </c>
      <c r="AE322" s="65"/>
      <c r="AF322" s="53" t="s">
        <v>1936</v>
      </c>
      <c r="AG322" s="93" t="s">
        <v>2018</v>
      </c>
      <c r="AH322" s="497" t="s">
        <v>2019</v>
      </c>
      <c r="AI322" s="129"/>
      <c r="AJ322" s="53" t="s">
        <v>1936</v>
      </c>
      <c r="AK322" s="93" t="s">
        <v>2022</v>
      </c>
      <c r="AL322" s="93" t="s">
        <v>2023</v>
      </c>
      <c r="AM322" s="129"/>
      <c r="AN322" s="53" t="s">
        <v>1936</v>
      </c>
      <c r="AO322" s="52" t="s">
        <v>2026</v>
      </c>
      <c r="AP322" s="66" t="s">
        <v>2029</v>
      </c>
      <c r="AQ322" s="129"/>
      <c r="AR322" s="53" t="s">
        <v>1936</v>
      </c>
      <c r="AS322" s="52" t="s">
        <v>2034</v>
      </c>
      <c r="AT322" s="66" t="s">
        <v>2038</v>
      </c>
      <c r="AU322" s="129"/>
      <c r="AV322" s="53" t="s">
        <v>1936</v>
      </c>
      <c r="AW322" s="140" t="s">
        <v>2042</v>
      </c>
      <c r="AX322" s="66" t="s">
        <v>2045</v>
      </c>
      <c r="AY322" s="129"/>
      <c r="AZ322" s="53" t="s">
        <v>1936</v>
      </c>
      <c r="BA322" s="52" t="s">
        <v>2048</v>
      </c>
      <c r="BB322" s="66" t="s">
        <v>2051</v>
      </c>
      <c r="BC322" s="129"/>
      <c r="BD322" s="53" t="s">
        <v>1936</v>
      </c>
      <c r="BE322" s="140" t="s">
        <v>2283</v>
      </c>
      <c r="BF322" s="66" t="s">
        <v>2284</v>
      </c>
      <c r="BG322" s="129"/>
      <c r="BH322" s="53" t="s">
        <v>1936</v>
      </c>
      <c r="BI322" s="52" t="s">
        <v>2054</v>
      </c>
      <c r="BJ322" s="52" t="s">
        <v>2056</v>
      </c>
      <c r="BK322" s="129"/>
      <c r="BL322" s="53" t="s">
        <v>1936</v>
      </c>
      <c r="BM322" s="140" t="s">
        <v>2060</v>
      </c>
      <c r="BN322" s="52" t="s">
        <v>2058</v>
      </c>
      <c r="BO322" s="129"/>
      <c r="BP322" s="53" t="s">
        <v>1936</v>
      </c>
      <c r="BQ322" s="52" t="s">
        <v>2067</v>
      </c>
      <c r="BR322" s="52" t="s">
        <v>2072</v>
      </c>
      <c r="BS322" s="129"/>
      <c r="BT322" s="53" t="s">
        <v>1936</v>
      </c>
      <c r="BU322" s="52" t="s">
        <v>2073</v>
      </c>
      <c r="BV322" s="66" t="s">
        <v>2080</v>
      </c>
      <c r="BW322" s="129"/>
      <c r="BX322" s="53" t="s">
        <v>1936</v>
      </c>
      <c r="BY322" s="52" t="s">
        <v>2087</v>
      </c>
      <c r="BZ322" s="66" t="s">
        <v>2088</v>
      </c>
      <c r="CA322" s="129"/>
      <c r="CB322" s="53" t="s">
        <v>1936</v>
      </c>
      <c r="CC322" s="52" t="s">
        <v>2093</v>
      </c>
      <c r="CD322" s="52" t="s">
        <v>2592</v>
      </c>
      <c r="CE322" s="129"/>
      <c r="CF322" s="53" t="s">
        <v>1936</v>
      </c>
      <c r="CG322" s="140" t="s">
        <v>2094</v>
      </c>
      <c r="CH322" s="66" t="s">
        <v>2099</v>
      </c>
      <c r="CI322" s="129"/>
      <c r="CJ322" s="53" t="s">
        <v>1936</v>
      </c>
      <c r="CK322" s="140" t="s">
        <v>2104</v>
      </c>
      <c r="CL322" s="66" t="s">
        <v>2109</v>
      </c>
      <c r="CM322" s="129"/>
      <c r="CN322" s="53" t="s">
        <v>1936</v>
      </c>
      <c r="CO322" s="52" t="s">
        <v>2114</v>
      </c>
      <c r="CP322" s="52" t="s">
        <v>2118</v>
      </c>
      <c r="CQ322" s="129"/>
      <c r="CR322" s="53" t="s">
        <v>1936</v>
      </c>
      <c r="CS322" s="52" t="s">
        <v>2122</v>
      </c>
      <c r="CT322" s="66" t="s">
        <v>2278</v>
      </c>
      <c r="CU322" s="129"/>
      <c r="CV322" s="53" t="s">
        <v>1936</v>
      </c>
      <c r="CW322" s="52" t="s">
        <v>2134</v>
      </c>
      <c r="CX322" s="52" t="s">
        <v>2133</v>
      </c>
      <c r="CY322" s="129"/>
      <c r="CZ322" s="53" t="s">
        <v>1936</v>
      </c>
      <c r="DA322" s="140" t="s">
        <v>2303</v>
      </c>
      <c r="DB322" s="66" t="s">
        <v>2308</v>
      </c>
      <c r="DC322" s="129"/>
      <c r="DD322" s="53" t="s">
        <v>1936</v>
      </c>
      <c r="DE322" s="52" t="s">
        <v>2137</v>
      </c>
      <c r="DF322" s="66" t="s">
        <v>2141</v>
      </c>
      <c r="DG322" s="129"/>
      <c r="DH322" s="53" t="s">
        <v>1936</v>
      </c>
      <c r="DI322" s="52" t="s">
        <v>2145</v>
      </c>
      <c r="DJ322" s="52" t="s">
        <v>2146</v>
      </c>
      <c r="DK322" s="129"/>
      <c r="DL322" s="53" t="s">
        <v>1936</v>
      </c>
      <c r="DM322" s="52" t="s">
        <v>2147</v>
      </c>
      <c r="DN322" s="66" t="s">
        <v>2179</v>
      </c>
      <c r="DO322" s="129"/>
      <c r="DP322" s="53" t="s">
        <v>1936</v>
      </c>
      <c r="DQ322" s="52" t="s">
        <v>2181</v>
      </c>
      <c r="DR322" s="66" t="s">
        <v>2186</v>
      </c>
      <c r="DS322" s="129"/>
      <c r="DT322" s="53" t="s">
        <v>1936</v>
      </c>
      <c r="DU322" s="52" t="s">
        <v>2191</v>
      </c>
      <c r="DV322" s="66" t="s">
        <v>2193</v>
      </c>
      <c r="DW322" s="129"/>
      <c r="DX322" s="53" t="s">
        <v>1936</v>
      </c>
      <c r="DY322" s="52" t="s">
        <v>2195</v>
      </c>
      <c r="DZ322" s="66" t="s">
        <v>2200</v>
      </c>
      <c r="EA322" s="129"/>
      <c r="EB322" s="53" t="s">
        <v>1936</v>
      </c>
      <c r="EC322" s="52" t="s">
        <v>2197</v>
      </c>
      <c r="ED322" s="52" t="s">
        <v>2199</v>
      </c>
      <c r="EE322" s="129"/>
      <c r="EF322" s="53" t="s">
        <v>1936</v>
      </c>
      <c r="EG322" s="140" t="s">
        <v>2203</v>
      </c>
      <c r="EH322" s="66" t="s">
        <v>2206</v>
      </c>
      <c r="EI322" s="129"/>
      <c r="EJ322" s="53" t="s">
        <v>1936</v>
      </c>
      <c r="EK322" s="140" t="s">
        <v>3811</v>
      </c>
      <c r="EL322" s="66" t="s">
        <v>3815</v>
      </c>
    </row>
    <row r="323" spans="3:142" ht="15.75" thickBot="1" x14ac:dyDescent="0.3">
      <c r="C323" s="129"/>
      <c r="D323" s="53" t="s">
        <v>135</v>
      </c>
      <c r="E323" s="52" t="s">
        <v>57</v>
      </c>
      <c r="F323" s="497" t="s">
        <v>1942</v>
      </c>
      <c r="G323" s="129"/>
      <c r="H323" s="53" t="s">
        <v>1215</v>
      </c>
      <c r="I323" s="52" t="s">
        <v>1979</v>
      </c>
      <c r="J323" s="93" t="s">
        <v>1981</v>
      </c>
      <c r="K323" s="65"/>
      <c r="L323" s="53" t="s">
        <v>97</v>
      </c>
      <c r="M323" s="93" t="s">
        <v>1989</v>
      </c>
      <c r="N323" s="497" t="s">
        <v>2003</v>
      </c>
      <c r="O323" s="65"/>
      <c r="P323" s="53" t="s">
        <v>406</v>
      </c>
      <c r="Q323" s="93" t="s">
        <v>1997</v>
      </c>
      <c r="R323" s="497" t="s">
        <v>2002</v>
      </c>
      <c r="S323" s="65"/>
      <c r="T323" s="53" t="s">
        <v>381</v>
      </c>
      <c r="U323" s="93" t="s">
        <v>2008</v>
      </c>
      <c r="V323" s="497" t="s">
        <v>2846</v>
      </c>
      <c r="W323" s="65"/>
      <c r="X323" s="53" t="s">
        <v>373</v>
      </c>
      <c r="Y323" s="93" t="s">
        <v>2015</v>
      </c>
      <c r="Z323" s="497" t="s">
        <v>2848</v>
      </c>
      <c r="AA323" s="65"/>
      <c r="AB323" s="53" t="s">
        <v>529</v>
      </c>
      <c r="AC323" s="93" t="s">
        <v>2016</v>
      </c>
      <c r="AD323" s="497" t="s">
        <v>2842</v>
      </c>
      <c r="AE323" s="65"/>
      <c r="AF323" s="53" t="s">
        <v>377</v>
      </c>
      <c r="AG323" s="93" t="s">
        <v>2020</v>
      </c>
      <c r="AH323" s="497" t="s">
        <v>2844</v>
      </c>
      <c r="AI323" s="129"/>
      <c r="AJ323" s="53" t="s">
        <v>1036</v>
      </c>
      <c r="AK323" s="93" t="s">
        <v>2024</v>
      </c>
      <c r="AL323" s="93" t="s">
        <v>2850</v>
      </c>
      <c r="AM323" s="129"/>
      <c r="AN323" s="53" t="s">
        <v>151</v>
      </c>
      <c r="AO323" s="52" t="s">
        <v>2027</v>
      </c>
      <c r="AP323" s="66" t="s">
        <v>2030</v>
      </c>
      <c r="AQ323" s="129"/>
      <c r="AR323" s="53" t="s">
        <v>391</v>
      </c>
      <c r="AS323" s="140" t="s">
        <v>2035</v>
      </c>
      <c r="AT323" s="66" t="s">
        <v>2041</v>
      </c>
      <c r="AU323" s="129"/>
      <c r="AV323" s="53" t="s">
        <v>424</v>
      </c>
      <c r="AW323" s="140" t="s">
        <v>2043</v>
      </c>
      <c r="AX323" s="66" t="s">
        <v>2046</v>
      </c>
      <c r="AY323" s="129"/>
      <c r="AZ323" s="53" t="s">
        <v>1055</v>
      </c>
      <c r="BA323" s="52" t="s">
        <v>2049</v>
      </c>
      <c r="BB323" s="66" t="s">
        <v>2052</v>
      </c>
      <c r="BC323" s="129"/>
      <c r="BD323" s="53" t="s">
        <v>2279</v>
      </c>
      <c r="BE323" s="140" t="s">
        <v>2283</v>
      </c>
      <c r="BF323" s="66" t="s">
        <v>2285</v>
      </c>
      <c r="BG323" s="50"/>
      <c r="BH323" s="131" t="s">
        <v>245</v>
      </c>
      <c r="BI323" s="130" t="s">
        <v>2055</v>
      </c>
      <c r="BJ323" s="130" t="s">
        <v>2057</v>
      </c>
      <c r="BK323" s="129"/>
      <c r="BL323" s="53" t="s">
        <v>210</v>
      </c>
      <c r="BM323" s="52" t="s">
        <v>2060</v>
      </c>
      <c r="BN323" s="66" t="s">
        <v>2059</v>
      </c>
      <c r="BO323" s="129"/>
      <c r="BP323" s="53" t="s">
        <v>327</v>
      </c>
      <c r="BQ323" s="52" t="s">
        <v>2068</v>
      </c>
      <c r="BR323" s="52" t="s">
        <v>2070</v>
      </c>
      <c r="BS323" s="129"/>
      <c r="BT323" s="53" t="s">
        <v>217</v>
      </c>
      <c r="BU323" s="52" t="s">
        <v>2074</v>
      </c>
      <c r="BV323" s="66" t="s">
        <v>2081</v>
      </c>
      <c r="BW323" s="129"/>
      <c r="BX323" s="53" t="s">
        <v>217</v>
      </c>
      <c r="BY323" s="140" t="s">
        <v>2831</v>
      </c>
      <c r="BZ323" s="52" t="s">
        <v>2089</v>
      </c>
      <c r="CA323" s="50"/>
      <c r="CB323" s="131" t="s">
        <v>551</v>
      </c>
      <c r="CC323" s="130" t="s">
        <v>2093</v>
      </c>
      <c r="CD323" s="130" t="s">
        <v>2593</v>
      </c>
      <c r="CE323" s="129"/>
      <c r="CF323" s="53" t="s">
        <v>217</v>
      </c>
      <c r="CG323" s="140" t="s">
        <v>2095</v>
      </c>
      <c r="CH323" s="66" t="s">
        <v>2100</v>
      </c>
      <c r="CI323" s="129"/>
      <c r="CJ323" s="53" t="s">
        <v>217</v>
      </c>
      <c r="CK323" s="140" t="s">
        <v>2105</v>
      </c>
      <c r="CL323" s="66" t="s">
        <v>2110</v>
      </c>
      <c r="CM323" s="129"/>
      <c r="CN323" s="53" t="s">
        <v>331</v>
      </c>
      <c r="CO323" s="52" t="s">
        <v>2115</v>
      </c>
      <c r="CP323" s="52" t="s">
        <v>2119</v>
      </c>
      <c r="CQ323" s="129"/>
      <c r="CR323" s="53" t="s">
        <v>446</v>
      </c>
      <c r="CS323" s="52" t="s">
        <v>2123</v>
      </c>
      <c r="CT323" s="66" t="s">
        <v>2132</v>
      </c>
      <c r="CU323" s="50"/>
      <c r="CV323" s="131" t="s">
        <v>524</v>
      </c>
      <c r="CW323" s="130" t="s">
        <v>2134</v>
      </c>
      <c r="CX323" s="130" t="s">
        <v>2135</v>
      </c>
      <c r="CY323" s="129"/>
      <c r="CZ323" s="53" t="s">
        <v>2296</v>
      </c>
      <c r="DA323" s="140" t="s">
        <v>2306</v>
      </c>
      <c r="DB323" s="66" t="s">
        <v>2309</v>
      </c>
      <c r="DC323" s="129"/>
      <c r="DD323" s="53" t="s">
        <v>572</v>
      </c>
      <c r="DE323" s="52" t="s">
        <v>2138</v>
      </c>
      <c r="DF323" s="66" t="s">
        <v>2142</v>
      </c>
      <c r="DG323" s="50"/>
      <c r="DH323" s="131" t="s">
        <v>887</v>
      </c>
      <c r="DI323" s="130" t="s">
        <v>2145</v>
      </c>
      <c r="DJ323" s="130" t="s">
        <v>2613</v>
      </c>
      <c r="DK323" s="129"/>
      <c r="DL323" s="53" t="s">
        <v>399</v>
      </c>
      <c r="DM323" s="52" t="s">
        <v>2148</v>
      </c>
      <c r="DN323" s="66" t="s">
        <v>2164</v>
      </c>
      <c r="DO323" s="129"/>
      <c r="DP323" s="53" t="s">
        <v>911</v>
      </c>
      <c r="DQ323" s="52" t="s">
        <v>2182</v>
      </c>
      <c r="DR323" s="66" t="s">
        <v>2187</v>
      </c>
      <c r="DS323" s="50"/>
      <c r="DT323" s="131" t="s">
        <v>883</v>
      </c>
      <c r="DU323" s="130" t="s">
        <v>2192</v>
      </c>
      <c r="DV323" s="51" t="s">
        <v>2194</v>
      </c>
      <c r="DW323" s="50"/>
      <c r="DX323" s="131" t="s">
        <v>370</v>
      </c>
      <c r="DY323" s="130" t="s">
        <v>2196</v>
      </c>
      <c r="DZ323" s="51" t="s">
        <v>2201</v>
      </c>
      <c r="EA323" s="50"/>
      <c r="EB323" s="131" t="s">
        <v>419</v>
      </c>
      <c r="EC323" s="130" t="s">
        <v>2198</v>
      </c>
      <c r="ED323" s="130" t="s">
        <v>2202</v>
      </c>
      <c r="EE323" s="129"/>
      <c r="EF323" s="53" t="s">
        <v>385</v>
      </c>
      <c r="EG323" s="140" t="s">
        <v>2204</v>
      </c>
      <c r="EH323" s="66" t="s">
        <v>2207</v>
      </c>
      <c r="EI323" s="129"/>
      <c r="EJ323" s="53" t="s">
        <v>3810</v>
      </c>
      <c r="EK323" s="140" t="s">
        <v>3813</v>
      </c>
      <c r="EL323" s="66" t="s">
        <v>3816</v>
      </c>
    </row>
    <row r="324" spans="3:142" ht="15.75" thickBot="1" x14ac:dyDescent="0.3">
      <c r="C324" s="129"/>
      <c r="D324" s="53" t="s">
        <v>137</v>
      </c>
      <c r="E324" s="52" t="s">
        <v>1939</v>
      </c>
      <c r="F324" s="497" t="s">
        <v>1943</v>
      </c>
      <c r="G324" s="129"/>
      <c r="H324" s="53" t="s">
        <v>365</v>
      </c>
      <c r="I324" s="52" t="s">
        <v>1980</v>
      </c>
      <c r="J324" s="93" t="s">
        <v>1982</v>
      </c>
      <c r="K324" s="129"/>
      <c r="L324" s="53" t="s">
        <v>221</v>
      </c>
      <c r="M324" s="52" t="s">
        <v>1990</v>
      </c>
      <c r="N324" s="497" t="s">
        <v>1992</v>
      </c>
      <c r="O324" s="129"/>
      <c r="P324" s="53" t="s">
        <v>366</v>
      </c>
      <c r="Q324" s="93" t="s">
        <v>1999</v>
      </c>
      <c r="R324" s="497" t="s">
        <v>2004</v>
      </c>
      <c r="S324" s="50"/>
      <c r="T324" s="131" t="s">
        <v>365</v>
      </c>
      <c r="U324" s="499" t="s">
        <v>2009</v>
      </c>
      <c r="V324" s="498" t="s">
        <v>2847</v>
      </c>
      <c r="W324" s="367"/>
      <c r="X324" s="131" t="s">
        <v>365</v>
      </c>
      <c r="Y324" s="499" t="s">
        <v>2014</v>
      </c>
      <c r="Z324" s="498" t="s">
        <v>2849</v>
      </c>
      <c r="AA324" s="367"/>
      <c r="AB324" s="131" t="s">
        <v>365</v>
      </c>
      <c r="AC324" s="499" t="s">
        <v>2013</v>
      </c>
      <c r="AD324" s="498" t="s">
        <v>2843</v>
      </c>
      <c r="AE324" s="367"/>
      <c r="AF324" s="131" t="s">
        <v>365</v>
      </c>
      <c r="AG324" s="499" t="s">
        <v>2021</v>
      </c>
      <c r="AH324" s="498" t="s">
        <v>2845</v>
      </c>
      <c r="AI324" s="50"/>
      <c r="AJ324" s="131" t="s">
        <v>365</v>
      </c>
      <c r="AK324" s="499" t="s">
        <v>2025</v>
      </c>
      <c r="AL324" s="499" t="s">
        <v>2851</v>
      </c>
      <c r="AM324" s="129"/>
      <c r="AN324" s="53" t="s">
        <v>212</v>
      </c>
      <c r="AO324" s="52" t="s">
        <v>2028</v>
      </c>
      <c r="AP324" s="66" t="s">
        <v>2031</v>
      </c>
      <c r="AQ324" s="129"/>
      <c r="AR324" s="53" t="s">
        <v>450</v>
      </c>
      <c r="AS324" s="140" t="s">
        <v>2036</v>
      </c>
      <c r="AT324" s="66" t="s">
        <v>2039</v>
      </c>
      <c r="AU324" s="50"/>
      <c r="AV324" s="131" t="s">
        <v>426</v>
      </c>
      <c r="AW324" s="130" t="s">
        <v>2044</v>
      </c>
      <c r="AX324" s="51" t="s">
        <v>2047</v>
      </c>
      <c r="AY324" s="50"/>
      <c r="AZ324" s="131" t="s">
        <v>450</v>
      </c>
      <c r="BA324" s="130" t="s">
        <v>2050</v>
      </c>
      <c r="BB324" s="51" t="s">
        <v>2053</v>
      </c>
      <c r="BC324" s="50"/>
      <c r="BD324" s="131"/>
      <c r="BE324" s="130"/>
      <c r="BF324" s="51"/>
      <c r="BK324" s="129"/>
      <c r="BL324" s="53" t="s">
        <v>572</v>
      </c>
      <c r="BM324" s="52" t="s">
        <v>2061</v>
      </c>
      <c r="BN324" s="66" t="s">
        <v>2065</v>
      </c>
      <c r="BO324" s="50"/>
      <c r="BP324" s="131" t="s">
        <v>328</v>
      </c>
      <c r="BQ324" s="130" t="s">
        <v>2069</v>
      </c>
      <c r="BR324" s="130" t="s">
        <v>2071</v>
      </c>
      <c r="BS324" s="129"/>
      <c r="BT324" s="53" t="s">
        <v>572</v>
      </c>
      <c r="BU324" s="52" t="s">
        <v>2075</v>
      </c>
      <c r="BV324" s="66" t="s">
        <v>2082</v>
      </c>
      <c r="BW324" s="129"/>
      <c r="BX324" s="53" t="s">
        <v>136</v>
      </c>
      <c r="BY324" s="140" t="s">
        <v>64</v>
      </c>
      <c r="BZ324" s="52" t="s">
        <v>2091</v>
      </c>
      <c r="CE324" s="129"/>
      <c r="CF324" s="53" t="s">
        <v>136</v>
      </c>
      <c r="CG324" s="140" t="s">
        <v>2096</v>
      </c>
      <c r="CH324" s="66" t="s">
        <v>2102</v>
      </c>
      <c r="CI324" s="129"/>
      <c r="CJ324" s="53" t="s">
        <v>136</v>
      </c>
      <c r="CK324" s="140" t="s">
        <v>2106</v>
      </c>
      <c r="CL324" s="66" t="s">
        <v>2111</v>
      </c>
      <c r="CM324" s="129"/>
      <c r="CN324" s="53" t="s">
        <v>420</v>
      </c>
      <c r="CO324" s="52" t="s">
        <v>2116</v>
      </c>
      <c r="CP324" s="52" t="s">
        <v>2120</v>
      </c>
      <c r="CQ324" s="129"/>
      <c r="CR324" s="53" t="s">
        <v>425</v>
      </c>
      <c r="CS324" s="52" t="s">
        <v>2124</v>
      </c>
      <c r="CT324" s="66" t="s">
        <v>2246</v>
      </c>
      <c r="CY324" s="129"/>
      <c r="CZ324" s="53" t="s">
        <v>1215</v>
      </c>
      <c r="DA324" s="140" t="s">
        <v>2305</v>
      </c>
      <c r="DB324" s="66" t="s">
        <v>2310</v>
      </c>
      <c r="DC324" s="129"/>
      <c r="DD324" s="53" t="s">
        <v>573</v>
      </c>
      <c r="DE324" s="52" t="s">
        <v>2139</v>
      </c>
      <c r="DF324" s="66" t="s">
        <v>2143</v>
      </c>
      <c r="DK324" s="129"/>
      <c r="DL324" s="53" t="s">
        <v>405</v>
      </c>
      <c r="DM324" s="52" t="s">
        <v>2149</v>
      </c>
      <c r="DN324" s="66" t="s">
        <v>2165</v>
      </c>
      <c r="DO324" s="129"/>
      <c r="DP324" s="53" t="s">
        <v>885</v>
      </c>
      <c r="DQ324" s="52" t="s">
        <v>2183</v>
      </c>
      <c r="DR324" s="66" t="s">
        <v>2188</v>
      </c>
      <c r="EE324" s="50"/>
      <c r="EF324" s="131" t="s">
        <v>267</v>
      </c>
      <c r="EG324" s="130" t="s">
        <v>2205</v>
      </c>
      <c r="EH324" s="51" t="s">
        <v>2208</v>
      </c>
      <c r="EI324" s="50"/>
      <c r="EJ324" s="131" t="s">
        <v>3812</v>
      </c>
      <c r="EK324" s="130" t="s">
        <v>3814</v>
      </c>
      <c r="EL324" s="51" t="s">
        <v>3817</v>
      </c>
    </row>
    <row r="325" spans="3:142" ht="15.75" thickBot="1" x14ac:dyDescent="0.3">
      <c r="C325" s="129"/>
      <c r="D325" s="53" t="s">
        <v>88</v>
      </c>
      <c r="E325" s="52" t="s">
        <v>1940</v>
      </c>
      <c r="F325" s="497" t="s">
        <v>1949</v>
      </c>
      <c r="G325" s="50"/>
      <c r="H325" s="131" t="s">
        <v>450</v>
      </c>
      <c r="I325" s="130" t="s">
        <v>1984</v>
      </c>
      <c r="J325" s="499" t="s">
        <v>1983</v>
      </c>
      <c r="K325" s="65"/>
      <c r="L325" s="53" t="s">
        <v>220</v>
      </c>
      <c r="M325" s="52" t="s">
        <v>1990</v>
      </c>
      <c r="N325" s="497" t="s">
        <v>1993</v>
      </c>
      <c r="O325" s="367"/>
      <c r="P325" s="131" t="s">
        <v>365</v>
      </c>
      <c r="Q325" s="499" t="s">
        <v>1998</v>
      </c>
      <c r="R325" s="498" t="s">
        <v>2005</v>
      </c>
      <c r="S325" s="1"/>
      <c r="T325" s="1"/>
      <c r="U325" s="1"/>
      <c r="V325" s="1"/>
      <c r="W325" s="1"/>
      <c r="X325" s="1"/>
      <c r="Y325" s="1"/>
      <c r="Z325" s="1"/>
      <c r="AM325" s="50"/>
      <c r="AN325" s="500" t="s">
        <v>365</v>
      </c>
      <c r="AO325" s="501" t="s">
        <v>2032</v>
      </c>
      <c r="AP325" s="51" t="s">
        <v>2033</v>
      </c>
      <c r="AQ325" s="50"/>
      <c r="AR325" s="131" t="s">
        <v>365</v>
      </c>
      <c r="AS325" s="130" t="s">
        <v>2037</v>
      </c>
      <c r="AT325" s="51" t="s">
        <v>2040</v>
      </c>
      <c r="BK325" s="129"/>
      <c r="BL325" s="53" t="s">
        <v>136</v>
      </c>
      <c r="BM325" s="52" t="s">
        <v>2062</v>
      </c>
      <c r="BN325" s="66" t="s">
        <v>2064</v>
      </c>
      <c r="BS325" s="129"/>
      <c r="BT325" s="53" t="s">
        <v>212</v>
      </c>
      <c r="BU325" s="52" t="s">
        <v>2076</v>
      </c>
      <c r="BV325" s="66" t="s">
        <v>2083</v>
      </c>
      <c r="BW325" s="129"/>
      <c r="BX325" s="53" t="s">
        <v>134</v>
      </c>
      <c r="BY325" s="140" t="s">
        <v>131</v>
      </c>
      <c r="BZ325" s="52" t="s">
        <v>2090</v>
      </c>
      <c r="CE325" s="129"/>
      <c r="CF325" s="53" t="s">
        <v>134</v>
      </c>
      <c r="CG325" s="140" t="s">
        <v>2097</v>
      </c>
      <c r="CH325" s="66" t="s">
        <v>2101</v>
      </c>
      <c r="CI325" s="129"/>
      <c r="CJ325" s="53" t="s">
        <v>134</v>
      </c>
      <c r="CK325" s="140" t="s">
        <v>2107</v>
      </c>
      <c r="CL325" s="66" t="s">
        <v>2112</v>
      </c>
      <c r="CM325" s="50"/>
      <c r="CN325" s="131" t="s">
        <v>450</v>
      </c>
      <c r="CO325" s="130" t="s">
        <v>2117</v>
      </c>
      <c r="CP325" s="130" t="s">
        <v>2121</v>
      </c>
      <c r="CQ325" s="129"/>
      <c r="CR325" s="53" t="s">
        <v>434</v>
      </c>
      <c r="CS325" s="52" t="s">
        <v>2125</v>
      </c>
      <c r="CT325" s="66" t="s">
        <v>2245</v>
      </c>
      <c r="CY325" s="129"/>
      <c r="CZ325" s="53" t="s">
        <v>450</v>
      </c>
      <c r="DA325" s="140" t="s">
        <v>2304</v>
      </c>
      <c r="DB325" s="66" t="s">
        <v>2311</v>
      </c>
      <c r="DC325" s="50"/>
      <c r="DD325" s="131" t="s">
        <v>274</v>
      </c>
      <c r="DE325" s="130" t="s">
        <v>2140</v>
      </c>
      <c r="DF325" s="51" t="s">
        <v>2144</v>
      </c>
      <c r="DK325" s="129"/>
      <c r="DL325" s="53" t="s">
        <v>381</v>
      </c>
      <c r="DM325" s="52" t="s">
        <v>2150</v>
      </c>
      <c r="DN325" s="66" t="s">
        <v>2166</v>
      </c>
      <c r="DO325" s="129"/>
      <c r="DP325" s="53" t="s">
        <v>883</v>
      </c>
      <c r="DQ325" s="52" t="s">
        <v>2184</v>
      </c>
      <c r="DR325" s="66" t="s">
        <v>2189</v>
      </c>
    </row>
    <row r="326" spans="3:142" ht="15.75" thickBot="1" x14ac:dyDescent="0.3">
      <c r="C326" s="129"/>
      <c r="D326" s="53" t="s">
        <v>134</v>
      </c>
      <c r="E326" s="52" t="s">
        <v>1944</v>
      </c>
      <c r="F326" s="497" t="s">
        <v>1946</v>
      </c>
      <c r="H326" s="111" t="s">
        <v>2526</v>
      </c>
      <c r="I326" s="140" t="s">
        <v>2530</v>
      </c>
      <c r="J326" s="1" t="s">
        <v>2531</v>
      </c>
      <c r="K326" s="65"/>
      <c r="L326" s="53" t="s">
        <v>580</v>
      </c>
      <c r="M326" s="52" t="s">
        <v>1990</v>
      </c>
      <c r="N326" s="497" t="s">
        <v>1994</v>
      </c>
      <c r="O326" s="1"/>
      <c r="P326" s="1"/>
      <c r="Q326" s="2"/>
      <c r="R326" s="2"/>
      <c r="S326" s="1"/>
      <c r="T326" s="1"/>
      <c r="U326" s="1"/>
      <c r="V326" s="1"/>
      <c r="W326" s="1"/>
      <c r="X326" s="1"/>
      <c r="BK326" s="50"/>
      <c r="BL326" s="131" t="s">
        <v>134</v>
      </c>
      <c r="BM326" s="130" t="s">
        <v>2063</v>
      </c>
      <c r="BN326" s="51" t="s">
        <v>2066</v>
      </c>
      <c r="BS326" s="129"/>
      <c r="BT326" s="53" t="s">
        <v>136</v>
      </c>
      <c r="BU326" s="52" t="s">
        <v>2077</v>
      </c>
      <c r="BV326" s="66" t="s">
        <v>2085</v>
      </c>
      <c r="BW326" s="50"/>
      <c r="BX326" s="131" t="s">
        <v>135</v>
      </c>
      <c r="BY326" s="140" t="s">
        <v>57</v>
      </c>
      <c r="BZ326" s="130" t="s">
        <v>2092</v>
      </c>
      <c r="CE326" s="50"/>
      <c r="CF326" s="131" t="s">
        <v>135</v>
      </c>
      <c r="CG326" s="130" t="s">
        <v>2098</v>
      </c>
      <c r="CH326" s="51" t="s">
        <v>2103</v>
      </c>
      <c r="CI326" s="50"/>
      <c r="CJ326" s="131" t="s">
        <v>135</v>
      </c>
      <c r="CK326" s="130" t="s">
        <v>2108</v>
      </c>
      <c r="CL326" s="51" t="s">
        <v>2113</v>
      </c>
      <c r="CQ326" s="129"/>
      <c r="CR326" s="53" t="s">
        <v>391</v>
      </c>
      <c r="CS326" s="52" t="s">
        <v>2126</v>
      </c>
      <c r="CT326" s="66" t="s">
        <v>2247</v>
      </c>
      <c r="CY326" s="129"/>
      <c r="CZ326" s="53" t="s">
        <v>365</v>
      </c>
      <c r="DA326" s="140" t="s">
        <v>2307</v>
      </c>
      <c r="DB326" s="66" t="s">
        <v>2312</v>
      </c>
      <c r="DD326" s="111" t="s">
        <v>365</v>
      </c>
      <c r="DE326" s="140" t="s">
        <v>2534</v>
      </c>
      <c r="DF326" s="509" t="s">
        <v>2535</v>
      </c>
      <c r="DK326" s="129"/>
      <c r="DL326" s="53" t="s">
        <v>884</v>
      </c>
      <c r="DM326" s="52" t="s">
        <v>2151</v>
      </c>
      <c r="DN326" s="66" t="s">
        <v>2167</v>
      </c>
      <c r="DO326" s="50"/>
      <c r="DP326" s="131" t="s">
        <v>552</v>
      </c>
      <c r="DQ326" s="130" t="s">
        <v>2185</v>
      </c>
      <c r="DR326" s="51" t="s">
        <v>2190</v>
      </c>
    </row>
    <row r="327" spans="3:142" ht="15.75" thickBot="1" x14ac:dyDescent="0.3">
      <c r="C327" s="129"/>
      <c r="D327" s="53" t="s">
        <v>136</v>
      </c>
      <c r="E327" s="52" t="s">
        <v>64</v>
      </c>
      <c r="F327" s="497" t="s">
        <v>1945</v>
      </c>
      <c r="J327" s="1"/>
      <c r="K327" s="367"/>
      <c r="L327" s="131" t="s">
        <v>365</v>
      </c>
      <c r="M327" s="499" t="s">
        <v>1991</v>
      </c>
      <c r="N327" s="498" t="s">
        <v>1995</v>
      </c>
      <c r="O327" s="1"/>
      <c r="P327" s="1"/>
      <c r="Q327" s="1"/>
      <c r="R327" s="1"/>
      <c r="S327" s="1"/>
      <c r="T327" s="1"/>
      <c r="U327" s="1"/>
      <c r="V327" s="1"/>
      <c r="W327" s="1"/>
      <c r="X327" s="1"/>
      <c r="Y327" s="1"/>
      <c r="Z327" s="1"/>
      <c r="BS327" s="129"/>
      <c r="BT327" s="53" t="s">
        <v>134</v>
      </c>
      <c r="BU327" s="52" t="s">
        <v>2078</v>
      </c>
      <c r="BV327" s="66" t="s">
        <v>2084</v>
      </c>
      <c r="CQ327" s="129"/>
      <c r="CR327" s="53" t="s">
        <v>440</v>
      </c>
      <c r="CS327" s="52" t="s">
        <v>2127</v>
      </c>
      <c r="CT327" s="66" t="s">
        <v>3001</v>
      </c>
      <c r="CZ327" s="111" t="s">
        <v>2526</v>
      </c>
      <c r="DA327" s="140" t="s">
        <v>2532</v>
      </c>
      <c r="DB327" s="509" t="s">
        <v>2533</v>
      </c>
      <c r="DD327" s="111" t="s">
        <v>2526</v>
      </c>
      <c r="DE327" s="140" t="s">
        <v>2536</v>
      </c>
      <c r="DF327" s="509" t="s">
        <v>2537</v>
      </c>
      <c r="DK327" s="129"/>
      <c r="DL327" s="53" t="s">
        <v>373</v>
      </c>
      <c r="DM327" s="52" t="s">
        <v>2152</v>
      </c>
      <c r="DN327" s="66" t="s">
        <v>2168</v>
      </c>
    </row>
    <row r="328" spans="3:142" ht="15.75" thickBot="1" x14ac:dyDescent="0.3">
      <c r="C328" s="129"/>
      <c r="D328" s="111" t="s">
        <v>2662</v>
      </c>
      <c r="E328" s="140" t="s">
        <v>2664</v>
      </c>
      <c r="F328" s="600" t="s">
        <v>3034</v>
      </c>
      <c r="J328" s="1"/>
      <c r="K328" s="1"/>
      <c r="L328" s="1"/>
      <c r="M328" s="1"/>
      <c r="N328" s="1"/>
      <c r="O328" s="1"/>
      <c r="P328" s="1"/>
      <c r="Q328" s="1"/>
      <c r="R328" s="1"/>
      <c r="S328" s="1"/>
      <c r="T328" s="1"/>
      <c r="U328" s="1"/>
      <c r="V328" s="1"/>
      <c r="W328" s="1"/>
      <c r="X328" s="1"/>
      <c r="Y328" s="1"/>
      <c r="Z328" s="1"/>
      <c r="BS328" s="50"/>
      <c r="BT328" s="131" t="s">
        <v>135</v>
      </c>
      <c r="BU328" s="130" t="s">
        <v>2079</v>
      </c>
      <c r="BV328" s="51" t="s">
        <v>2086</v>
      </c>
      <c r="CQ328" s="129"/>
      <c r="CR328" s="53" t="s">
        <v>442</v>
      </c>
      <c r="CS328" s="52" t="s">
        <v>2128</v>
      </c>
      <c r="CT328" s="66" t="s">
        <v>2248</v>
      </c>
      <c r="DK328" s="129"/>
      <c r="DL328" s="53" t="s">
        <v>377</v>
      </c>
      <c r="DM328" s="52" t="s">
        <v>2153</v>
      </c>
      <c r="DN328" s="66" t="s">
        <v>2169</v>
      </c>
    </row>
    <row r="329" spans="3:142" x14ac:dyDescent="0.25">
      <c r="C329" s="129"/>
      <c r="D329" s="111" t="s">
        <v>2663</v>
      </c>
      <c r="E329" s="140" t="s">
        <v>2665</v>
      </c>
      <c r="F329" s="600" t="s">
        <v>3033</v>
      </c>
      <c r="J329" s="1"/>
      <c r="K329" s="1"/>
      <c r="L329" s="1"/>
      <c r="M329" s="1"/>
      <c r="N329" s="1"/>
      <c r="O329" s="1"/>
      <c r="P329" s="1"/>
      <c r="Q329" s="1"/>
      <c r="R329" s="1"/>
      <c r="S329" s="1"/>
      <c r="T329" s="1"/>
      <c r="U329" s="1"/>
      <c r="V329" s="1"/>
      <c r="W329" s="1"/>
      <c r="X329" s="1"/>
      <c r="Y329" s="1"/>
      <c r="Z329" s="1"/>
      <c r="CQ329" s="129"/>
      <c r="CR329" s="111" t="s">
        <v>3002</v>
      </c>
      <c r="CS329" s="140" t="s">
        <v>3003</v>
      </c>
      <c r="CT329" s="509" t="s">
        <v>3004</v>
      </c>
      <c r="DK329" s="129"/>
      <c r="DL329" s="53" t="s">
        <v>1034</v>
      </c>
      <c r="DM329" s="52" t="s">
        <v>2154</v>
      </c>
      <c r="DN329" s="66" t="s">
        <v>2170</v>
      </c>
    </row>
    <row r="330" spans="3:142" x14ac:dyDescent="0.25">
      <c r="C330" s="129"/>
      <c r="D330" s="111" t="s">
        <v>572</v>
      </c>
      <c r="E330" s="140" t="s">
        <v>3035</v>
      </c>
      <c r="F330" s="600" t="s">
        <v>3036</v>
      </c>
      <c r="J330" s="1"/>
      <c r="K330" s="1"/>
      <c r="L330" s="1"/>
      <c r="M330" s="1"/>
      <c r="N330" s="1"/>
      <c r="O330" s="1"/>
      <c r="P330" s="1"/>
      <c r="Q330" s="1"/>
      <c r="R330" s="1"/>
      <c r="S330" s="1"/>
      <c r="T330" s="1"/>
      <c r="U330" s="1"/>
      <c r="V330" s="1"/>
      <c r="W330" s="1"/>
      <c r="X330" s="1"/>
      <c r="Y330" s="1"/>
      <c r="Z330" s="1"/>
      <c r="CR330" s="53" t="s">
        <v>2241</v>
      </c>
      <c r="CS330" s="140" t="s">
        <v>2243</v>
      </c>
      <c r="CT330" s="66" t="s">
        <v>2244</v>
      </c>
      <c r="DK330" s="129"/>
      <c r="DL330" s="53" t="s">
        <v>1188</v>
      </c>
      <c r="DM330" s="52" t="s">
        <v>2155</v>
      </c>
      <c r="DN330" s="66" t="s">
        <v>2174</v>
      </c>
    </row>
    <row r="331" spans="3:142" x14ac:dyDescent="0.25">
      <c r="C331" s="129"/>
      <c r="D331" s="53" t="s">
        <v>399</v>
      </c>
      <c r="E331" s="52" t="s">
        <v>1948</v>
      </c>
      <c r="F331" s="497" t="s">
        <v>1951</v>
      </c>
      <c r="J331" s="1"/>
      <c r="K331" s="1"/>
      <c r="L331" s="1"/>
      <c r="M331" s="1"/>
      <c r="N331" s="1"/>
      <c r="O331" s="1"/>
      <c r="P331" s="1"/>
      <c r="Q331" s="1"/>
      <c r="R331" s="1"/>
      <c r="S331" s="1"/>
      <c r="T331" s="1"/>
      <c r="U331" s="1"/>
      <c r="V331" s="1"/>
      <c r="W331" s="1"/>
      <c r="X331" s="1"/>
      <c r="Y331" s="1"/>
      <c r="Z331" s="1"/>
      <c r="CQ331" s="129"/>
      <c r="CR331" s="111" t="s">
        <v>2276</v>
      </c>
      <c r="CS331" s="140" t="s">
        <v>2277</v>
      </c>
      <c r="CT331" s="509" t="s">
        <v>2698</v>
      </c>
      <c r="DK331" s="129"/>
      <c r="DL331" s="53" t="s">
        <v>1036</v>
      </c>
      <c r="DM331" s="52" t="s">
        <v>2156</v>
      </c>
      <c r="DN331" s="66" t="s">
        <v>2171</v>
      </c>
    </row>
    <row r="332" spans="3:142" x14ac:dyDescent="0.25">
      <c r="C332" s="129"/>
      <c r="D332" s="53" t="s">
        <v>405</v>
      </c>
      <c r="E332" s="52" t="s">
        <v>1947</v>
      </c>
      <c r="F332" s="497" t="s">
        <v>1950</v>
      </c>
      <c r="J332" s="1"/>
      <c r="K332" s="1"/>
      <c r="L332" s="1"/>
      <c r="M332" s="1"/>
      <c r="N332" s="1"/>
      <c r="O332" s="1"/>
      <c r="P332" s="1"/>
      <c r="Q332" s="1"/>
      <c r="R332" s="1"/>
      <c r="S332" s="1"/>
      <c r="T332" s="1"/>
      <c r="U332" s="1"/>
      <c r="V332" s="1"/>
      <c r="W332" s="1"/>
      <c r="X332" s="1"/>
      <c r="Y332" s="1"/>
      <c r="Z332" s="1"/>
      <c r="CQ332" s="129"/>
      <c r="CR332" s="53" t="s">
        <v>217</v>
      </c>
      <c r="CS332" s="52" t="s">
        <v>2129</v>
      </c>
      <c r="CT332" s="66" t="s">
        <v>2249</v>
      </c>
      <c r="DK332" s="129"/>
      <c r="DL332" s="53" t="s">
        <v>434</v>
      </c>
      <c r="DM332" s="52" t="s">
        <v>2157</v>
      </c>
      <c r="DN332" s="66" t="s">
        <v>2172</v>
      </c>
    </row>
    <row r="333" spans="3:142" ht="15.75" thickBot="1" x14ac:dyDescent="0.3">
      <c r="C333" s="129"/>
      <c r="D333" s="53" t="s">
        <v>381</v>
      </c>
      <c r="E333" s="52" t="s">
        <v>79</v>
      </c>
      <c r="F333" s="497" t="s">
        <v>1956</v>
      </c>
      <c r="J333" s="1"/>
      <c r="K333" s="1"/>
      <c r="L333" s="1"/>
      <c r="M333" s="1"/>
      <c r="N333" s="1"/>
      <c r="O333" s="1"/>
      <c r="P333" s="1"/>
      <c r="Q333" s="1"/>
      <c r="R333" s="1"/>
      <c r="S333" s="1"/>
      <c r="T333" s="1"/>
      <c r="U333" s="1"/>
      <c r="V333" s="1"/>
      <c r="W333" s="1"/>
      <c r="X333" s="1"/>
      <c r="Y333" s="1"/>
      <c r="Z333" s="1"/>
      <c r="CQ333" s="50"/>
      <c r="CR333" s="53" t="s">
        <v>426</v>
      </c>
      <c r="CS333" s="52" t="s">
        <v>2130</v>
      </c>
      <c r="CT333" s="66" t="s">
        <v>2250</v>
      </c>
      <c r="DK333" s="129"/>
      <c r="DL333" s="53" t="s">
        <v>391</v>
      </c>
      <c r="DM333" s="52" t="s">
        <v>2158</v>
      </c>
      <c r="DN333" s="66" t="s">
        <v>2173</v>
      </c>
    </row>
    <row r="334" spans="3:142" ht="15.75" thickBot="1" x14ac:dyDescent="0.3">
      <c r="C334" s="129"/>
      <c r="D334" s="53" t="s">
        <v>373</v>
      </c>
      <c r="E334" s="52" t="s">
        <v>82</v>
      </c>
      <c r="F334" s="497" t="s">
        <v>1952</v>
      </c>
      <c r="J334" s="1"/>
      <c r="K334" s="1"/>
      <c r="L334" s="1"/>
      <c r="M334" s="1"/>
      <c r="N334" s="1"/>
      <c r="O334" s="1"/>
      <c r="P334" s="1"/>
      <c r="Q334" s="1"/>
      <c r="R334" s="1"/>
      <c r="S334" s="1"/>
      <c r="T334" s="1"/>
      <c r="U334" s="1"/>
      <c r="V334" s="1"/>
      <c r="W334" s="1"/>
      <c r="X334" s="1"/>
      <c r="Y334" s="1"/>
      <c r="Z334" s="1"/>
      <c r="CR334" s="131" t="s">
        <v>450</v>
      </c>
      <c r="CS334" s="130" t="s">
        <v>2131</v>
      </c>
      <c r="CT334" s="66" t="s">
        <v>2251</v>
      </c>
      <c r="DK334" s="129"/>
      <c r="DL334" s="53" t="s">
        <v>1205</v>
      </c>
      <c r="DM334" s="52" t="s">
        <v>2159</v>
      </c>
      <c r="DN334" s="66" t="s">
        <v>2175</v>
      </c>
    </row>
    <row r="335" spans="3:142" x14ac:dyDescent="0.25">
      <c r="C335" s="129"/>
      <c r="D335" s="53" t="s">
        <v>1034</v>
      </c>
      <c r="E335" s="52" t="s">
        <v>86</v>
      </c>
      <c r="F335" s="497" t="s">
        <v>1953</v>
      </c>
      <c r="J335" s="1"/>
      <c r="K335" s="1"/>
      <c r="L335" s="1"/>
      <c r="M335" s="1"/>
      <c r="N335" s="1"/>
      <c r="O335" s="1"/>
      <c r="P335" s="1"/>
      <c r="Q335" s="1"/>
      <c r="R335" s="1"/>
      <c r="S335" s="1"/>
      <c r="T335" s="1"/>
      <c r="U335" s="1"/>
      <c r="V335" s="1"/>
      <c r="W335" s="1"/>
      <c r="X335" s="1"/>
      <c r="Y335" s="1"/>
      <c r="Z335" s="1"/>
      <c r="CR335" s="111" t="s">
        <v>3457</v>
      </c>
      <c r="CS335" s="140" t="s">
        <v>4016</v>
      </c>
      <c r="CT335" s="509" t="s">
        <v>4038</v>
      </c>
      <c r="DK335" s="129"/>
      <c r="DL335" s="53" t="s">
        <v>364</v>
      </c>
      <c r="DM335" s="52" t="s">
        <v>2160</v>
      </c>
      <c r="DN335" s="66" t="s">
        <v>2176</v>
      </c>
    </row>
    <row r="336" spans="3:142" x14ac:dyDescent="0.25">
      <c r="C336" s="129"/>
      <c r="D336" s="53" t="s">
        <v>1036</v>
      </c>
      <c r="E336" s="52" t="s">
        <v>1954</v>
      </c>
      <c r="F336" s="497" t="s">
        <v>1957</v>
      </c>
      <c r="J336" s="1"/>
      <c r="K336" s="1"/>
      <c r="L336" s="1"/>
      <c r="M336" s="1"/>
      <c r="N336" s="1"/>
      <c r="O336" s="1"/>
      <c r="P336" s="1"/>
      <c r="Q336" s="1"/>
      <c r="R336" s="1"/>
      <c r="S336" s="1"/>
      <c r="T336" s="1"/>
      <c r="U336" s="1"/>
      <c r="V336" s="1"/>
      <c r="W336" s="1"/>
      <c r="X336" s="1"/>
      <c r="Y336" s="1"/>
      <c r="Z336" s="1"/>
      <c r="DK336" s="129"/>
      <c r="DL336" s="53" t="s">
        <v>1204</v>
      </c>
      <c r="DM336" s="52" t="s">
        <v>2161</v>
      </c>
      <c r="DN336" s="66" t="s">
        <v>2177</v>
      </c>
    </row>
    <row r="337" spans="3:118" x14ac:dyDescent="0.25">
      <c r="C337" s="129"/>
      <c r="D337" s="53" t="s">
        <v>434</v>
      </c>
      <c r="E337" s="52" t="s">
        <v>127</v>
      </c>
      <c r="F337" s="497" t="s">
        <v>1955</v>
      </c>
      <c r="J337" s="1"/>
      <c r="K337" s="1"/>
      <c r="L337" s="1"/>
      <c r="M337" s="1"/>
      <c r="N337" s="1"/>
      <c r="O337" s="1"/>
      <c r="P337" s="1"/>
      <c r="Q337" s="1"/>
      <c r="R337" s="1"/>
      <c r="S337" s="1"/>
      <c r="T337" s="1"/>
      <c r="U337" s="1"/>
      <c r="V337" s="1"/>
      <c r="W337" s="1"/>
      <c r="X337" s="1"/>
      <c r="Y337" s="1"/>
      <c r="Z337" s="1"/>
      <c r="DK337" s="129"/>
      <c r="DL337" s="53" t="s">
        <v>1206</v>
      </c>
      <c r="DM337" s="52" t="s">
        <v>2162</v>
      </c>
      <c r="DN337" s="66" t="s">
        <v>2178</v>
      </c>
    </row>
    <row r="338" spans="3:118" ht="15.75" thickBot="1" x14ac:dyDescent="0.3">
      <c r="C338" s="129"/>
      <c r="D338" s="53" t="s">
        <v>391</v>
      </c>
      <c r="E338" s="52" t="s">
        <v>85</v>
      </c>
      <c r="F338" s="497" t="s">
        <v>1958</v>
      </c>
      <c r="J338" s="1"/>
      <c r="K338" s="1"/>
      <c r="L338" s="1"/>
      <c r="M338" s="1"/>
      <c r="N338" s="1"/>
      <c r="O338" s="1"/>
      <c r="P338" s="1"/>
      <c r="Q338" s="1"/>
      <c r="R338" s="1"/>
      <c r="S338" s="1"/>
      <c r="T338" s="1"/>
      <c r="U338" s="1"/>
      <c r="V338" s="1"/>
      <c r="W338" s="1"/>
      <c r="X338" s="1"/>
      <c r="Y338" s="1"/>
      <c r="Z338" s="1"/>
      <c r="DK338" s="50"/>
      <c r="DL338" s="131" t="s">
        <v>365</v>
      </c>
      <c r="DM338" s="130" t="s">
        <v>2163</v>
      </c>
      <c r="DN338" s="51" t="s">
        <v>2180</v>
      </c>
    </row>
    <row r="339" spans="3:118" x14ac:dyDescent="0.25">
      <c r="C339" s="129"/>
      <c r="D339" s="53" t="s">
        <v>377</v>
      </c>
      <c r="E339" s="52" t="s">
        <v>83</v>
      </c>
      <c r="F339" s="497" t="s">
        <v>1959</v>
      </c>
      <c r="J339" s="1"/>
      <c r="K339" s="1"/>
      <c r="L339" s="1"/>
      <c r="M339" s="1"/>
      <c r="N339" s="1"/>
      <c r="O339" s="1"/>
      <c r="P339" s="1"/>
      <c r="Q339" s="1"/>
      <c r="R339" s="1"/>
      <c r="S339" s="1"/>
      <c r="T339" s="1"/>
      <c r="U339" s="1"/>
      <c r="V339" s="1"/>
      <c r="W339" s="1"/>
      <c r="X339" s="1"/>
      <c r="Y339" s="1"/>
      <c r="Z339" s="1"/>
    </row>
    <row r="340" spans="3:118" x14ac:dyDescent="0.25">
      <c r="C340" s="129"/>
      <c r="D340" s="53" t="s">
        <v>138</v>
      </c>
      <c r="E340" s="52" t="s">
        <v>1960</v>
      </c>
      <c r="F340" s="497" t="s">
        <v>1964</v>
      </c>
      <c r="J340" s="1"/>
      <c r="K340" s="1"/>
      <c r="L340" s="1"/>
      <c r="M340" s="1"/>
      <c r="N340" s="1"/>
      <c r="O340" s="1"/>
      <c r="P340" s="1"/>
      <c r="Q340" s="1"/>
      <c r="R340" s="1"/>
      <c r="S340" s="1"/>
      <c r="T340" s="1"/>
      <c r="U340" s="1"/>
      <c r="V340" s="1"/>
      <c r="W340" s="1"/>
      <c r="X340" s="1"/>
      <c r="Y340" s="1"/>
      <c r="Z340" s="1"/>
    </row>
    <row r="341" spans="3:118" x14ac:dyDescent="0.25">
      <c r="C341" s="129"/>
      <c r="D341" s="53" t="s">
        <v>139</v>
      </c>
      <c r="E341" s="52" t="s">
        <v>1961</v>
      </c>
      <c r="F341" s="497" t="s">
        <v>1965</v>
      </c>
      <c r="J341" s="1"/>
      <c r="K341" s="1"/>
      <c r="L341" s="1"/>
      <c r="M341" s="1"/>
      <c r="N341" s="1"/>
      <c r="O341" s="1"/>
      <c r="P341" s="1"/>
      <c r="Q341" s="1"/>
      <c r="R341" s="1"/>
      <c r="S341" s="1"/>
      <c r="T341" s="1"/>
      <c r="U341" s="1"/>
      <c r="V341" s="1"/>
      <c r="W341" s="1"/>
      <c r="X341" s="1"/>
      <c r="Y341" s="1"/>
      <c r="Z341" s="1"/>
    </row>
    <row r="342" spans="3:118" x14ac:dyDescent="0.25">
      <c r="C342" s="129"/>
      <c r="D342" s="53" t="s">
        <v>140</v>
      </c>
      <c r="E342" s="52" t="s">
        <v>1962</v>
      </c>
      <c r="F342" s="497" t="s">
        <v>1966</v>
      </c>
      <c r="J342" s="1"/>
      <c r="K342" s="1"/>
      <c r="L342" s="1"/>
      <c r="M342" s="1"/>
      <c r="N342" s="1"/>
      <c r="O342" s="1"/>
      <c r="P342" s="1"/>
      <c r="Q342" s="1"/>
      <c r="R342" s="1"/>
      <c r="S342" s="1"/>
      <c r="T342" s="1"/>
      <c r="U342" s="1"/>
      <c r="V342" s="1"/>
      <c r="W342" s="1"/>
      <c r="X342" s="1"/>
      <c r="Y342" s="1"/>
      <c r="Z342" s="1"/>
    </row>
    <row r="343" spans="3:118" x14ac:dyDescent="0.25">
      <c r="C343" s="129"/>
      <c r="D343" s="53" t="s">
        <v>141</v>
      </c>
      <c r="E343" s="52" t="s">
        <v>1963</v>
      </c>
      <c r="F343" s="497" t="s">
        <v>1967</v>
      </c>
      <c r="J343" s="1"/>
      <c r="K343" s="1"/>
      <c r="L343" s="1"/>
      <c r="M343" s="1"/>
      <c r="N343" s="1"/>
      <c r="O343" s="1"/>
      <c r="P343" s="1"/>
      <c r="Q343" s="1"/>
      <c r="R343" s="1"/>
      <c r="S343" s="1"/>
      <c r="T343" s="1"/>
      <c r="U343" s="1"/>
      <c r="V343" s="1"/>
      <c r="W343" s="1"/>
      <c r="X343" s="1"/>
      <c r="Y343" s="1"/>
      <c r="Z343" s="1"/>
    </row>
    <row r="344" spans="3:118" x14ac:dyDescent="0.25">
      <c r="C344" s="129"/>
      <c r="D344" s="53" t="s">
        <v>1179</v>
      </c>
      <c r="E344" s="52" t="s">
        <v>93</v>
      </c>
      <c r="F344" s="497" t="s">
        <v>1968</v>
      </c>
      <c r="J344" s="1"/>
      <c r="K344" s="1"/>
      <c r="L344" s="1"/>
      <c r="M344" s="1"/>
      <c r="N344" s="1"/>
      <c r="O344" s="1"/>
      <c r="P344" s="1"/>
      <c r="Q344" s="1"/>
      <c r="R344" s="1"/>
      <c r="S344" s="1"/>
      <c r="T344" s="1"/>
      <c r="U344" s="1"/>
      <c r="V344" s="1"/>
      <c r="W344" s="1"/>
      <c r="X344" s="1"/>
      <c r="Y344" s="1"/>
      <c r="Z344" s="1"/>
    </row>
    <row r="345" spans="3:118" ht="15.75" thickBot="1" x14ac:dyDescent="0.3">
      <c r="C345" s="50"/>
      <c r="D345" s="53" t="s">
        <v>362</v>
      </c>
      <c r="E345" s="52" t="s">
        <v>1969</v>
      </c>
      <c r="F345" s="497" t="s">
        <v>1973</v>
      </c>
      <c r="J345" s="1"/>
      <c r="K345" s="1"/>
      <c r="L345" s="1"/>
      <c r="M345" s="1"/>
      <c r="N345" s="1"/>
      <c r="O345" s="1"/>
      <c r="P345" s="1"/>
      <c r="Q345" s="1"/>
      <c r="R345" s="1"/>
      <c r="S345" s="1"/>
      <c r="T345" s="1"/>
      <c r="U345" s="1"/>
      <c r="V345" s="1"/>
      <c r="W345" s="1"/>
      <c r="X345" s="1"/>
      <c r="Y345" s="1"/>
      <c r="Z345" s="1"/>
    </row>
    <row r="346" spans="3:118" x14ac:dyDescent="0.25">
      <c r="D346" s="53" t="s">
        <v>363</v>
      </c>
      <c r="E346" s="52" t="s">
        <v>1970</v>
      </c>
      <c r="F346" s="497" t="s">
        <v>1974</v>
      </c>
      <c r="J346" s="1"/>
      <c r="K346" s="1"/>
      <c r="L346" s="1"/>
      <c r="M346" s="1"/>
      <c r="N346" s="1"/>
      <c r="O346" s="1"/>
      <c r="P346" s="1"/>
      <c r="Q346" s="1"/>
      <c r="R346" s="1"/>
      <c r="S346" s="1"/>
      <c r="T346" s="1"/>
      <c r="U346" s="1"/>
      <c r="V346" s="1"/>
      <c r="W346" s="1"/>
      <c r="X346" s="1"/>
      <c r="Y346" s="1"/>
      <c r="Z346" s="1"/>
    </row>
    <row r="347" spans="3:118" x14ac:dyDescent="0.25">
      <c r="D347" s="53" t="s">
        <v>220</v>
      </c>
      <c r="E347" s="52" t="s">
        <v>1971</v>
      </c>
      <c r="F347" s="497" t="s">
        <v>1975</v>
      </c>
      <c r="J347" s="1"/>
      <c r="K347" s="1"/>
      <c r="L347" s="1"/>
      <c r="M347" s="1"/>
      <c r="N347" s="1"/>
      <c r="O347" s="1"/>
      <c r="P347" s="1"/>
      <c r="Q347" s="1"/>
      <c r="R347" s="1"/>
      <c r="S347" s="1"/>
      <c r="T347" s="1"/>
      <c r="U347" s="1"/>
      <c r="V347" s="1"/>
      <c r="W347" s="1"/>
      <c r="X347" s="1"/>
      <c r="Y347" s="1"/>
      <c r="Z347" s="1"/>
    </row>
    <row r="348" spans="3:118" ht="15.75" thickBot="1" x14ac:dyDescent="0.3">
      <c r="D348" s="131" t="s">
        <v>1214</v>
      </c>
      <c r="E348" s="130" t="s">
        <v>1972</v>
      </c>
      <c r="F348" s="498" t="s">
        <v>1976</v>
      </c>
      <c r="J348" s="1"/>
      <c r="K348" s="1"/>
      <c r="L348" s="1"/>
      <c r="M348" s="1"/>
      <c r="N348" s="1"/>
      <c r="O348" s="1"/>
      <c r="P348" s="1"/>
      <c r="Q348" s="1"/>
      <c r="R348" s="1"/>
      <c r="S348" s="1"/>
      <c r="T348" s="1"/>
      <c r="U348" s="1"/>
      <c r="V348" s="1"/>
      <c r="W348" s="1"/>
      <c r="X348" s="1"/>
      <c r="Y348" s="1"/>
      <c r="Z348" s="1"/>
    </row>
    <row r="349" spans="3:118" x14ac:dyDescent="0.25">
      <c r="D349" s="111" t="s">
        <v>2538</v>
      </c>
      <c r="E349" s="140" t="s">
        <v>2540</v>
      </c>
      <c r="F349" s="2" t="s">
        <v>2541</v>
      </c>
      <c r="J349" s="1"/>
      <c r="K349" s="1"/>
      <c r="L349" s="1"/>
      <c r="M349" s="1"/>
      <c r="N349" s="1"/>
      <c r="O349" s="1"/>
      <c r="P349" s="1"/>
      <c r="Q349" s="1"/>
      <c r="R349" s="1"/>
      <c r="S349" s="1"/>
      <c r="T349" s="1"/>
      <c r="U349" s="1"/>
      <c r="V349" s="1"/>
      <c r="W349" s="1"/>
      <c r="X349" s="1"/>
      <c r="Y349" s="1"/>
      <c r="Z349" s="1"/>
    </row>
    <row r="350" spans="3:118" x14ac:dyDescent="0.25">
      <c r="D350" s="111" t="s">
        <v>2810</v>
      </c>
      <c r="E350" s="140" t="s">
        <v>2820</v>
      </c>
      <c r="F350" s="2" t="s">
        <v>2824</v>
      </c>
      <c r="J350" s="1"/>
      <c r="K350" s="1"/>
      <c r="L350" s="1"/>
      <c r="M350" s="1"/>
      <c r="N350" s="1"/>
      <c r="O350" s="1"/>
      <c r="P350" s="1"/>
      <c r="Q350" s="1"/>
      <c r="R350" s="1"/>
      <c r="S350" s="1"/>
      <c r="T350" s="1"/>
      <c r="U350" s="1"/>
      <c r="V350" s="1"/>
      <c r="W350" s="1"/>
      <c r="X350" s="1"/>
      <c r="Y350" s="1"/>
      <c r="Z350" s="1"/>
    </row>
    <row r="351" spans="3:118" x14ac:dyDescent="0.25">
      <c r="D351" s="111" t="s">
        <v>2703</v>
      </c>
      <c r="E351" s="140" t="s">
        <v>2821</v>
      </c>
      <c r="F351" s="2" t="s">
        <v>2822</v>
      </c>
      <c r="J351" s="1"/>
      <c r="K351" s="1"/>
      <c r="L351" s="1"/>
      <c r="M351" s="1"/>
      <c r="N351" s="1"/>
      <c r="O351" s="1"/>
      <c r="P351" s="1"/>
      <c r="Q351" s="1"/>
      <c r="R351" s="1"/>
      <c r="S351" s="1"/>
      <c r="T351" s="1"/>
      <c r="U351" s="1"/>
      <c r="V351" s="1"/>
      <c r="W351" s="1"/>
      <c r="X351" s="1"/>
      <c r="Y351" s="1"/>
      <c r="Z351" s="1"/>
    </row>
    <row r="352" spans="3:118" x14ac:dyDescent="0.25">
      <c r="F352" s="1"/>
      <c r="J352" s="1"/>
      <c r="K352" s="1"/>
      <c r="L352" s="1"/>
      <c r="M352" s="1"/>
      <c r="N352" s="1"/>
      <c r="O352" s="1"/>
      <c r="P352" s="1"/>
      <c r="Q352" s="1"/>
      <c r="R352" s="1"/>
      <c r="S352" s="1"/>
      <c r="T352" s="1"/>
      <c r="U352" s="1"/>
      <c r="V352" s="1"/>
      <c r="W352" s="1"/>
      <c r="X352" s="1"/>
      <c r="Y352" s="1"/>
      <c r="Z352" s="1"/>
    </row>
    <row r="353" spans="1:26" x14ac:dyDescent="0.25">
      <c r="F353" s="1"/>
      <c r="J353" s="1"/>
      <c r="K353" s="1"/>
      <c r="L353" s="1"/>
      <c r="M353" s="1"/>
      <c r="N353" s="1"/>
      <c r="O353" s="1"/>
      <c r="P353" s="1"/>
      <c r="Q353" s="1"/>
      <c r="R353" s="1"/>
      <c r="S353" s="1"/>
      <c r="T353" s="1"/>
      <c r="U353" s="1"/>
      <c r="V353" s="1"/>
      <c r="W353" s="1"/>
      <c r="X353" s="1"/>
      <c r="Y353" s="1"/>
      <c r="Z353" s="1"/>
    </row>
    <row r="354" spans="1:26" x14ac:dyDescent="0.25">
      <c r="F354" s="1"/>
      <c r="J354" s="1"/>
      <c r="K354" s="1"/>
      <c r="L354" s="1"/>
      <c r="M354" s="1"/>
      <c r="N354" s="1"/>
      <c r="O354" s="1"/>
      <c r="P354" s="1"/>
      <c r="Q354" s="1"/>
      <c r="R354" s="1"/>
      <c r="S354" s="1"/>
      <c r="T354" s="1"/>
      <c r="U354" s="1"/>
      <c r="V354" s="1"/>
      <c r="W354" s="1"/>
      <c r="X354" s="1"/>
      <c r="Y354" s="1"/>
      <c r="Z354" s="1"/>
    </row>
    <row r="355" spans="1:26" x14ac:dyDescent="0.25">
      <c r="F355" s="1"/>
      <c r="J355" s="1"/>
      <c r="K355" s="1"/>
      <c r="L355" s="1"/>
      <c r="M355" s="1"/>
      <c r="N355" s="1"/>
      <c r="O355" s="1"/>
      <c r="P355" s="1"/>
      <c r="Q355" s="1"/>
      <c r="R355" s="1"/>
      <c r="S355" s="1"/>
      <c r="T355" s="1"/>
      <c r="U355" s="1"/>
      <c r="V355" s="1"/>
      <c r="W355" s="1"/>
      <c r="X355" s="1"/>
      <c r="Y355" s="1"/>
      <c r="Z355" s="1"/>
    </row>
    <row r="356" spans="1:26" x14ac:dyDescent="0.25">
      <c r="F356" s="1"/>
      <c r="J356" s="1"/>
      <c r="K356" s="1"/>
      <c r="L356" s="1"/>
      <c r="M356" s="1"/>
      <c r="N356" s="1"/>
      <c r="O356" s="1"/>
      <c r="P356" s="1"/>
      <c r="Q356" s="1"/>
      <c r="R356" s="1"/>
      <c r="S356" s="1"/>
      <c r="T356" s="1"/>
      <c r="U356" s="1"/>
      <c r="V356" s="1"/>
      <c r="W356" s="1"/>
      <c r="X356" s="1"/>
      <c r="Y356" s="1"/>
      <c r="Z356" s="1"/>
    </row>
    <row r="357" spans="1:26" x14ac:dyDescent="0.25">
      <c r="F357" s="1"/>
      <c r="J357" s="1"/>
      <c r="K357" s="1"/>
      <c r="L357" s="1"/>
      <c r="M357" s="1"/>
      <c r="N357" s="1"/>
      <c r="O357" s="1"/>
      <c r="P357" s="1"/>
      <c r="Q357" s="1"/>
      <c r="R357" s="1"/>
      <c r="S357" s="1"/>
      <c r="T357" s="1"/>
      <c r="U357" s="1"/>
      <c r="V357" s="1"/>
      <c r="W357" s="1"/>
      <c r="X357" s="1"/>
      <c r="Y357" s="1"/>
      <c r="Z357" s="1"/>
    </row>
    <row r="358" spans="1:26" x14ac:dyDescent="0.25">
      <c r="F358" s="1"/>
      <c r="J358" s="1"/>
      <c r="K358" s="1"/>
      <c r="L358" s="1"/>
      <c r="M358" s="1"/>
      <c r="N358" s="1"/>
      <c r="O358" s="1"/>
      <c r="P358" s="1"/>
      <c r="Q358" s="1"/>
      <c r="R358" s="1"/>
      <c r="S358" s="1"/>
      <c r="T358" s="1"/>
      <c r="U358" s="1"/>
      <c r="V358" s="1"/>
      <c r="W358" s="1"/>
      <c r="X358" s="1"/>
      <c r="Y358" s="1"/>
      <c r="Z358" s="1"/>
    </row>
    <row r="359" spans="1:26" x14ac:dyDescent="0.25">
      <c r="F359" s="1"/>
      <c r="J359" s="1"/>
      <c r="K359" s="1"/>
      <c r="L359" s="1"/>
      <c r="M359" s="1"/>
      <c r="N359" s="1"/>
      <c r="O359" s="1"/>
      <c r="P359" s="1"/>
      <c r="Q359" s="1"/>
      <c r="R359" s="1"/>
      <c r="S359" s="1"/>
      <c r="T359" s="1"/>
      <c r="U359" s="1"/>
      <c r="V359" s="1"/>
      <c r="W359" s="1"/>
      <c r="X359" s="1"/>
      <c r="Y359" s="1"/>
      <c r="Z359" s="1"/>
    </row>
    <row r="360" spans="1:26" x14ac:dyDescent="0.25">
      <c r="F360" s="1"/>
      <c r="J360" s="1"/>
      <c r="K360" s="1"/>
      <c r="L360" s="1"/>
      <c r="M360" s="1"/>
      <c r="N360" s="1"/>
      <c r="O360" s="1"/>
      <c r="P360" s="1"/>
      <c r="Q360" s="1"/>
      <c r="R360" s="1"/>
      <c r="S360" s="1"/>
      <c r="T360" s="1"/>
      <c r="U360" s="1"/>
      <c r="V360" s="1"/>
      <c r="W360" s="1"/>
      <c r="X360" s="1"/>
      <c r="Y360" s="1"/>
      <c r="Z360" s="1"/>
    </row>
    <row r="361" spans="1:26" x14ac:dyDescent="0.25">
      <c r="A361" t="s">
        <v>4254</v>
      </c>
      <c r="E361" s="1"/>
      <c r="F361" s="1"/>
      <c r="J361" s="1"/>
      <c r="K361" s="1"/>
      <c r="L361" s="1"/>
      <c r="M361" s="1"/>
      <c r="N361" s="1"/>
      <c r="O361" s="1"/>
      <c r="P361" s="1"/>
      <c r="Q361" s="1"/>
      <c r="R361" s="1"/>
      <c r="S361" s="1"/>
      <c r="T361" s="1"/>
      <c r="U361" s="1"/>
      <c r="V361" s="1"/>
      <c r="W361" s="1"/>
      <c r="X361" s="1"/>
      <c r="Y361" s="1"/>
      <c r="Z361" s="1"/>
    </row>
    <row r="362" spans="1:26" ht="15.75" thickBot="1" x14ac:dyDescent="0.3">
      <c r="E362" s="1"/>
      <c r="F362" s="1"/>
      <c r="J362" s="1"/>
      <c r="K362" s="1"/>
      <c r="L362" s="1"/>
      <c r="M362" s="1"/>
      <c r="N362" s="1"/>
      <c r="O362" s="1"/>
      <c r="P362" s="1"/>
      <c r="Q362" s="1"/>
      <c r="R362" s="1"/>
      <c r="S362" s="1"/>
      <c r="T362" s="1"/>
      <c r="U362" s="1"/>
      <c r="V362" s="1"/>
      <c r="W362" s="1"/>
      <c r="X362" s="1"/>
      <c r="Y362" s="1"/>
      <c r="Z362" s="1"/>
    </row>
    <row r="363" spans="1:26" ht="15.75" thickBot="1" x14ac:dyDescent="0.3">
      <c r="B363" s="58"/>
      <c r="C363" s="122" t="s">
        <v>4255</v>
      </c>
      <c r="D363" s="121">
        <v>417</v>
      </c>
      <c r="F363" s="1"/>
      <c r="J363" s="1"/>
      <c r="K363" s="1"/>
      <c r="L363" s="1"/>
      <c r="M363" s="1"/>
      <c r="N363" s="1"/>
      <c r="O363" s="1"/>
      <c r="P363" s="1"/>
      <c r="Q363" s="1"/>
      <c r="R363" s="1"/>
      <c r="S363" s="1"/>
      <c r="T363" s="1"/>
      <c r="U363" s="1"/>
      <c r="V363" s="1"/>
      <c r="W363" s="1"/>
      <c r="X363" s="1"/>
      <c r="Y363" s="1"/>
      <c r="Z363" s="1"/>
    </row>
    <row r="364" spans="1:26" ht="15.75" thickBot="1" x14ac:dyDescent="0.3">
      <c r="B364" s="58"/>
      <c r="C364" s="122" t="s">
        <v>4256</v>
      </c>
      <c r="D364" s="121">
        <v>1792.5</v>
      </c>
      <c r="F364" s="1"/>
      <c r="J364" s="1"/>
      <c r="K364" s="1"/>
      <c r="L364" s="1"/>
      <c r="M364" s="1"/>
      <c r="N364" s="1"/>
      <c r="O364" s="1"/>
      <c r="P364" s="1"/>
      <c r="Q364" s="1"/>
      <c r="R364" s="1"/>
      <c r="S364" s="1"/>
      <c r="T364" s="1"/>
      <c r="U364" s="1"/>
      <c r="V364" s="1"/>
      <c r="W364" s="1"/>
      <c r="X364" s="1"/>
      <c r="Y364" s="1"/>
      <c r="Z364" s="1"/>
    </row>
    <row r="365" spans="1:26" ht="15.75" thickBot="1" x14ac:dyDescent="0.3">
      <c r="B365" s="58"/>
      <c r="C365" s="122" t="s">
        <v>4257</v>
      </c>
      <c r="D365" s="121">
        <v>81</v>
      </c>
      <c r="F365" s="1"/>
      <c r="J365" s="1"/>
      <c r="K365" s="1"/>
      <c r="L365" s="1"/>
      <c r="M365" s="1"/>
      <c r="N365" s="1"/>
      <c r="O365" s="1"/>
      <c r="P365" s="1"/>
      <c r="Q365" s="1"/>
      <c r="R365" s="1"/>
      <c r="S365" s="1"/>
      <c r="T365" s="1"/>
      <c r="U365" s="1"/>
      <c r="V365" s="1"/>
      <c r="W365" s="1"/>
      <c r="X365" s="1"/>
      <c r="Y365" s="1"/>
      <c r="Z365" s="1"/>
    </row>
    <row r="366" spans="1:26" x14ac:dyDescent="0.25">
      <c r="F366" s="1"/>
      <c r="J366" s="1"/>
      <c r="K366" s="1"/>
      <c r="L366" s="1"/>
      <c r="M366" s="1"/>
      <c r="N366" s="1"/>
      <c r="O366" s="1"/>
      <c r="P366" s="1"/>
      <c r="Q366" s="1"/>
      <c r="R366" s="1"/>
      <c r="S366" s="1"/>
      <c r="T366" s="1"/>
      <c r="U366" s="1"/>
      <c r="V366" s="1"/>
      <c r="W366" s="1"/>
      <c r="X366" s="1"/>
      <c r="Y366" s="1"/>
      <c r="Z366" s="1"/>
    </row>
    <row r="367" spans="1:26" x14ac:dyDescent="0.25">
      <c r="F367" s="1"/>
      <c r="J367" s="1"/>
      <c r="K367" s="1"/>
      <c r="L367" s="1"/>
      <c r="M367" s="1"/>
      <c r="N367" s="1"/>
      <c r="O367" s="1"/>
      <c r="P367" s="1"/>
      <c r="Q367" s="1"/>
      <c r="R367" s="1"/>
      <c r="S367" s="1"/>
      <c r="T367" s="1"/>
      <c r="U367" s="1"/>
      <c r="V367" s="1"/>
      <c r="W367" s="1"/>
      <c r="X367" s="1"/>
      <c r="Y367" s="1"/>
      <c r="Z367" s="1"/>
    </row>
    <row r="368" spans="1:26" x14ac:dyDescent="0.25">
      <c r="A368" t="s">
        <v>3804</v>
      </c>
      <c r="F368" t="s">
        <v>2997</v>
      </c>
      <c r="K368" s="1"/>
      <c r="L368" s="1"/>
      <c r="M368" s="1"/>
      <c r="N368" s="1"/>
      <c r="O368" s="1"/>
      <c r="P368" s="1"/>
      <c r="Q368" s="1"/>
      <c r="R368" s="1"/>
      <c r="S368" s="1"/>
      <c r="T368" s="1"/>
      <c r="U368" s="1"/>
      <c r="V368" s="1"/>
      <c r="W368" s="1"/>
      <c r="X368" s="1"/>
      <c r="Y368" s="1"/>
      <c r="Z368" s="1"/>
    </row>
    <row r="369" spans="1:26" ht="15.75" thickBot="1" x14ac:dyDescent="0.3">
      <c r="K369" s="1"/>
      <c r="L369" s="1"/>
      <c r="M369" s="1"/>
      <c r="N369" s="1"/>
      <c r="O369" s="1"/>
      <c r="P369" s="1"/>
      <c r="Q369" s="1"/>
      <c r="R369" s="1"/>
      <c r="S369" s="1"/>
      <c r="T369" s="1"/>
      <c r="U369" s="1"/>
      <c r="V369" s="1"/>
      <c r="W369" s="1"/>
      <c r="X369" s="1"/>
      <c r="Y369" s="1"/>
      <c r="Z369" s="1"/>
    </row>
    <row r="370" spans="1:26" ht="15.75" thickBot="1" x14ac:dyDescent="0.3">
      <c r="B370" s="58"/>
      <c r="C370" s="122" t="s">
        <v>3805</v>
      </c>
      <c r="D370" s="121">
        <v>0</v>
      </c>
      <c r="F370" s="58"/>
      <c r="G370" s="59"/>
      <c r="H370" s="59"/>
      <c r="I370" s="60" t="s">
        <v>2998</v>
      </c>
      <c r="J370" s="121" t="s">
        <v>75</v>
      </c>
      <c r="K370" s="1"/>
      <c r="L370" s="1"/>
      <c r="M370" s="1"/>
      <c r="N370" s="1"/>
      <c r="O370" s="1"/>
      <c r="P370" s="1"/>
      <c r="Q370" s="1"/>
      <c r="R370" s="1"/>
      <c r="S370" s="1"/>
      <c r="T370" s="1"/>
      <c r="U370" s="1"/>
      <c r="V370" s="1"/>
      <c r="W370" s="1"/>
      <c r="X370" s="1"/>
      <c r="Y370" s="1"/>
      <c r="Z370" s="1"/>
    </row>
    <row r="371" spans="1:26" ht="15.75" thickBot="1" x14ac:dyDescent="0.3">
      <c r="B371" s="58"/>
      <c r="C371" s="122" t="s">
        <v>3807</v>
      </c>
      <c r="D371" s="121">
        <v>95.25</v>
      </c>
      <c r="K371" s="1"/>
      <c r="L371" s="1"/>
      <c r="M371" s="1"/>
      <c r="N371" s="1"/>
      <c r="O371" s="1"/>
      <c r="P371" s="1"/>
      <c r="Q371" s="1"/>
      <c r="R371" s="1"/>
      <c r="S371" s="1"/>
      <c r="T371" s="1"/>
      <c r="U371" s="1"/>
      <c r="V371" s="1"/>
      <c r="W371" s="1"/>
      <c r="X371" s="1"/>
      <c r="Y371" s="1"/>
      <c r="Z371" s="1"/>
    </row>
    <row r="372" spans="1:26" ht="15.75" thickBot="1" x14ac:dyDescent="0.3">
      <c r="B372" s="58"/>
      <c r="C372" s="122" t="s">
        <v>3806</v>
      </c>
      <c r="D372" s="121">
        <v>1943</v>
      </c>
      <c r="K372" s="1"/>
      <c r="L372" s="1"/>
      <c r="M372" s="1"/>
      <c r="N372" s="1"/>
      <c r="O372" s="1"/>
      <c r="P372" s="1"/>
      <c r="Q372" s="1"/>
      <c r="R372" s="1"/>
      <c r="S372" s="1"/>
      <c r="T372" s="1"/>
      <c r="U372" s="1"/>
      <c r="V372" s="1"/>
      <c r="W372" s="1"/>
      <c r="X372" s="1"/>
      <c r="Y372" s="1"/>
      <c r="Z372" s="1"/>
    </row>
    <row r="373" spans="1:26" ht="15.75" thickBot="1" x14ac:dyDescent="0.3">
      <c r="B373" s="58"/>
      <c r="C373" s="122" t="s">
        <v>3808</v>
      </c>
      <c r="D373" s="121">
        <v>80</v>
      </c>
      <c r="K373" s="1"/>
      <c r="L373" s="1"/>
      <c r="M373" s="1"/>
      <c r="N373" s="1"/>
      <c r="O373" s="1"/>
      <c r="P373" s="1"/>
      <c r="Q373" s="1"/>
      <c r="R373" s="1"/>
      <c r="S373" s="1"/>
      <c r="T373" s="1"/>
      <c r="U373" s="1"/>
      <c r="V373" s="1"/>
      <c r="W373" s="1"/>
      <c r="X373" s="1"/>
      <c r="Y373" s="1"/>
      <c r="Z373" s="1"/>
    </row>
    <row r="374" spans="1:26" x14ac:dyDescent="0.25">
      <c r="J374" s="1"/>
      <c r="K374" s="1"/>
      <c r="L374" s="1"/>
      <c r="M374" s="1"/>
      <c r="N374" s="1"/>
      <c r="O374" s="1"/>
      <c r="P374" s="1"/>
      <c r="Q374" s="1"/>
      <c r="R374" s="1"/>
      <c r="S374" s="1"/>
      <c r="T374" s="1"/>
      <c r="U374" s="1"/>
      <c r="V374" s="1"/>
      <c r="W374" s="1"/>
      <c r="X374" s="1"/>
      <c r="Y374" s="1"/>
      <c r="Z374" s="1"/>
    </row>
    <row r="375" spans="1:26" x14ac:dyDescent="0.25">
      <c r="J375" s="1"/>
      <c r="K375" s="1"/>
      <c r="L375" s="1"/>
      <c r="M375" s="1"/>
      <c r="N375" s="1"/>
      <c r="O375" s="1"/>
      <c r="P375" s="1"/>
      <c r="Q375" s="1"/>
      <c r="R375" s="1"/>
      <c r="S375" s="1"/>
      <c r="T375" s="1"/>
      <c r="U375" s="1"/>
      <c r="V375" s="1"/>
      <c r="W375" s="1"/>
      <c r="X375" s="1"/>
      <c r="Y375" s="1"/>
      <c r="Z375" s="1"/>
    </row>
    <row r="376" spans="1:26" x14ac:dyDescent="0.25">
      <c r="A376" t="s">
        <v>4263</v>
      </c>
      <c r="F376" t="s">
        <v>2542</v>
      </c>
      <c r="J376" s="1"/>
      <c r="K376" s="1"/>
      <c r="L376" s="1"/>
      <c r="M376" s="1"/>
      <c r="N376" s="1"/>
      <c r="O376" s="1"/>
      <c r="P376" s="1"/>
      <c r="Q376" s="1"/>
      <c r="R376" s="1"/>
      <c r="S376" s="1"/>
      <c r="T376" s="1"/>
      <c r="U376" s="1"/>
      <c r="V376" s="1"/>
      <c r="W376" s="1"/>
      <c r="X376" s="1"/>
      <c r="Y376" s="1"/>
      <c r="Z376" s="1"/>
    </row>
    <row r="377" spans="1:26" ht="15.75" thickBot="1" x14ac:dyDescent="0.3">
      <c r="J377" s="1"/>
      <c r="K377" s="1"/>
      <c r="L377" s="1"/>
      <c r="M377" s="1"/>
      <c r="N377" s="1"/>
      <c r="O377" s="1"/>
      <c r="P377" s="1"/>
      <c r="Q377" s="1"/>
      <c r="R377" s="1"/>
      <c r="S377" s="1"/>
      <c r="T377" s="1"/>
      <c r="U377" s="1"/>
      <c r="V377" s="1"/>
      <c r="W377" s="1"/>
      <c r="X377" s="1"/>
      <c r="Y377" s="1"/>
      <c r="Z377" s="1"/>
    </row>
    <row r="378" spans="1:26" ht="15.75" thickBot="1" x14ac:dyDescent="0.3">
      <c r="A378" s="52"/>
      <c r="B378" s="58"/>
      <c r="C378" s="122" t="s">
        <v>4260</v>
      </c>
      <c r="D378" s="121">
        <v>94</v>
      </c>
      <c r="F378" s="58"/>
      <c r="G378" s="122"/>
      <c r="H378" s="122" t="s">
        <v>2544</v>
      </c>
      <c r="I378" s="121">
        <v>130</v>
      </c>
      <c r="J378" s="1"/>
      <c r="K378" s="1"/>
      <c r="L378" s="1"/>
      <c r="M378" s="1"/>
      <c r="N378" s="1"/>
      <c r="O378" s="1"/>
      <c r="P378" s="1"/>
      <c r="Q378" s="1"/>
      <c r="R378" s="1"/>
      <c r="S378" s="1"/>
      <c r="T378" s="1"/>
      <c r="U378" s="1"/>
      <c r="V378" s="1"/>
      <c r="W378" s="1"/>
      <c r="X378" s="1"/>
      <c r="Y378" s="1"/>
      <c r="Z378" s="1"/>
    </row>
    <row r="379" spans="1:26" ht="15.75" thickBot="1" x14ac:dyDescent="0.3">
      <c r="A379" s="52"/>
      <c r="F379" s="58"/>
      <c r="G379" s="122"/>
      <c r="H379" s="122" t="s">
        <v>2543</v>
      </c>
      <c r="I379" s="121">
        <v>111.5</v>
      </c>
      <c r="J379" s="1"/>
      <c r="K379" s="1"/>
      <c r="L379" s="1"/>
      <c r="M379" s="1"/>
      <c r="N379" s="1"/>
      <c r="O379" s="1"/>
      <c r="P379" s="1"/>
      <c r="Q379" s="1"/>
      <c r="R379" s="1"/>
      <c r="S379" s="1"/>
      <c r="T379" s="1"/>
      <c r="U379" s="1"/>
      <c r="V379" s="1"/>
      <c r="W379" s="1"/>
      <c r="X379" s="1"/>
      <c r="Y379" s="1"/>
      <c r="Z379" s="1"/>
    </row>
    <row r="380" spans="1:26" ht="15.75" thickBot="1" x14ac:dyDescent="0.3">
      <c r="A380" s="52"/>
      <c r="F380" s="58"/>
      <c r="G380" s="122"/>
      <c r="H380" s="122" t="s">
        <v>4261</v>
      </c>
      <c r="I380" s="121">
        <v>80</v>
      </c>
      <c r="J380" s="1"/>
      <c r="K380" s="1"/>
      <c r="L380" s="1"/>
      <c r="M380" s="1"/>
      <c r="N380" s="1"/>
      <c r="O380" s="1"/>
      <c r="P380" s="1"/>
      <c r="Q380" s="1"/>
      <c r="R380" s="1"/>
      <c r="S380" s="1"/>
      <c r="T380" s="1"/>
      <c r="U380" s="1"/>
      <c r="V380" s="1"/>
      <c r="W380" s="1"/>
      <c r="X380" s="1"/>
      <c r="Y380" s="1"/>
      <c r="Z380" s="1"/>
    </row>
    <row r="381" spans="1:26" ht="15.75" thickBot="1" x14ac:dyDescent="0.3">
      <c r="A381" t="s">
        <v>2837</v>
      </c>
      <c r="J381" s="1"/>
      <c r="K381" s="1"/>
      <c r="L381" s="1"/>
      <c r="M381" s="1"/>
      <c r="N381" s="1"/>
      <c r="O381" s="1"/>
      <c r="P381" s="1"/>
      <c r="Q381" s="1"/>
      <c r="R381" s="1"/>
      <c r="S381" s="1"/>
      <c r="T381" s="1"/>
      <c r="U381" s="1"/>
      <c r="V381" s="1"/>
      <c r="W381" s="1"/>
      <c r="X381" s="1"/>
      <c r="Y381" s="1"/>
      <c r="Z381" s="1"/>
    </row>
    <row r="382" spans="1:26" ht="15.75" thickBot="1" x14ac:dyDescent="0.3">
      <c r="F382" s="58"/>
      <c r="G382" s="122"/>
      <c r="H382" s="122" t="s">
        <v>2545</v>
      </c>
      <c r="I382" s="121">
        <v>1</v>
      </c>
      <c r="J382" s="1"/>
      <c r="K382" s="1"/>
      <c r="L382" s="1"/>
      <c r="M382" s="1"/>
      <c r="N382" s="1"/>
      <c r="O382" s="1"/>
      <c r="P382" s="1"/>
      <c r="Q382" s="1"/>
      <c r="R382" s="1"/>
      <c r="S382" s="1"/>
      <c r="T382" s="1"/>
      <c r="U382" s="1"/>
      <c r="V382" s="1"/>
      <c r="W382" s="1"/>
      <c r="X382" s="1"/>
      <c r="Y382" s="1"/>
      <c r="Z382" s="1"/>
    </row>
    <row r="383" spans="1:26" ht="15.75" thickBot="1" x14ac:dyDescent="0.3">
      <c r="B383" s="58"/>
      <c r="C383" s="122" t="s">
        <v>2838</v>
      </c>
      <c r="D383" s="121">
        <v>0</v>
      </c>
      <c r="F383" s="58"/>
      <c r="G383" s="122"/>
      <c r="H383" s="122" t="s">
        <v>2546</v>
      </c>
      <c r="I383" s="454" t="s">
        <v>4478</v>
      </c>
      <c r="J383" s="1"/>
      <c r="K383" s="1"/>
      <c r="L383" s="1"/>
      <c r="M383" s="1"/>
      <c r="N383" s="1"/>
      <c r="O383" s="1"/>
      <c r="P383" s="1"/>
      <c r="Q383" s="1"/>
      <c r="R383" s="1"/>
      <c r="S383" s="1"/>
      <c r="T383" s="1"/>
      <c r="U383" s="1"/>
      <c r="V383" s="1"/>
      <c r="W383" s="1"/>
      <c r="X383" s="1"/>
      <c r="Y383" s="1"/>
      <c r="Z383" s="1"/>
    </row>
    <row r="384" spans="1:26" ht="15.75" thickBot="1" x14ac:dyDescent="0.3">
      <c r="B384" s="58"/>
      <c r="C384" s="122" t="s">
        <v>2840</v>
      </c>
      <c r="D384" s="121">
        <v>130</v>
      </c>
      <c r="F384" s="58"/>
      <c r="G384" s="122"/>
      <c r="H384" s="122" t="s">
        <v>2547</v>
      </c>
      <c r="I384" s="527" t="s">
        <v>667</v>
      </c>
      <c r="P384" s="1"/>
      <c r="Q384" s="1"/>
      <c r="R384" s="1"/>
      <c r="S384" s="1"/>
      <c r="T384" s="1"/>
      <c r="U384" s="1"/>
      <c r="V384" s="1"/>
      <c r="W384" s="1"/>
      <c r="X384" s="1"/>
      <c r="Y384" s="1"/>
      <c r="Z384" s="1"/>
    </row>
    <row r="385" spans="1:26" ht="15.75" thickBot="1" x14ac:dyDescent="0.3">
      <c r="B385" s="58"/>
      <c r="C385" s="122" t="s">
        <v>2839</v>
      </c>
      <c r="D385" s="121">
        <v>111.5</v>
      </c>
      <c r="F385" s="58"/>
      <c r="G385" s="122"/>
      <c r="H385" s="122" t="s">
        <v>2548</v>
      </c>
      <c r="I385" s="121"/>
      <c r="P385" s="1"/>
      <c r="Q385" s="1"/>
      <c r="R385" s="1"/>
      <c r="S385" s="1"/>
      <c r="T385" s="1"/>
      <c r="U385" s="1"/>
      <c r="V385" s="1"/>
      <c r="W385" s="1"/>
      <c r="X385" s="1"/>
      <c r="Y385" s="1"/>
      <c r="Z385" s="1"/>
    </row>
    <row r="386" spans="1:26" ht="15.75" thickBot="1" x14ac:dyDescent="0.3">
      <c r="B386" s="58"/>
      <c r="C386" s="122" t="s">
        <v>4031</v>
      </c>
      <c r="D386" s="121">
        <v>114</v>
      </c>
      <c r="F386" s="58"/>
      <c r="G386" s="122"/>
      <c r="H386" s="122" t="s">
        <v>2549</v>
      </c>
      <c r="I386" s="121">
        <v>4</v>
      </c>
      <c r="K386" s="1"/>
      <c r="L386" s="1"/>
      <c r="M386" s="1"/>
      <c r="N386" s="1"/>
      <c r="O386" s="1"/>
      <c r="P386" s="1"/>
      <c r="Q386" s="1"/>
      <c r="R386" s="1"/>
      <c r="S386" s="1"/>
      <c r="T386" s="1"/>
      <c r="U386" s="1"/>
      <c r="V386" s="1"/>
      <c r="W386" s="1"/>
      <c r="X386" s="1"/>
      <c r="Y386" s="1"/>
      <c r="Z386" s="1"/>
    </row>
    <row r="387" spans="1:26" x14ac:dyDescent="0.25">
      <c r="K387" s="1"/>
      <c r="L387" s="1"/>
      <c r="M387" s="1"/>
      <c r="N387" s="1"/>
      <c r="O387" s="1"/>
      <c r="P387" s="1"/>
      <c r="Q387" s="1"/>
      <c r="R387" s="1"/>
      <c r="S387" s="1"/>
      <c r="T387" s="1"/>
      <c r="U387" s="1"/>
      <c r="V387" s="1"/>
      <c r="W387" s="1"/>
      <c r="X387" s="1"/>
      <c r="Y387" s="1"/>
      <c r="Z387" s="1"/>
    </row>
    <row r="388" spans="1:26" x14ac:dyDescent="0.25">
      <c r="K388" s="1"/>
      <c r="L388" s="1"/>
      <c r="M388" s="1"/>
      <c r="N388" s="1"/>
      <c r="O388" s="1"/>
      <c r="P388" s="1"/>
      <c r="Q388" s="1"/>
      <c r="R388" s="1"/>
      <c r="S388" s="1"/>
      <c r="T388" s="1"/>
      <c r="U388" s="1"/>
      <c r="V388" s="1"/>
      <c r="W388" s="1"/>
      <c r="X388" s="1"/>
      <c r="Y388" s="1"/>
      <c r="Z388" s="1"/>
    </row>
    <row r="389" spans="1:26" x14ac:dyDescent="0.25">
      <c r="A389" t="s">
        <v>2527</v>
      </c>
      <c r="F389" t="s">
        <v>4259</v>
      </c>
      <c r="K389" s="1"/>
      <c r="L389" s="1"/>
      <c r="M389" s="1"/>
      <c r="N389" s="1"/>
      <c r="O389" s="1"/>
      <c r="P389" s="1"/>
      <c r="Q389" s="1"/>
      <c r="R389" s="1"/>
      <c r="S389" s="1"/>
      <c r="T389" s="1"/>
      <c r="U389" s="1"/>
      <c r="V389" s="1"/>
      <c r="W389" s="1"/>
      <c r="X389" s="1"/>
      <c r="Y389" s="1"/>
      <c r="Z389" s="1"/>
    </row>
    <row r="390" spans="1:26" ht="15.75" thickBot="1" x14ac:dyDescent="0.3">
      <c r="K390" s="1"/>
      <c r="L390" s="1"/>
      <c r="M390" s="1"/>
      <c r="N390" s="1"/>
      <c r="O390" s="1"/>
      <c r="P390" s="1"/>
      <c r="Q390" s="1"/>
      <c r="R390" s="1"/>
      <c r="S390" s="1"/>
      <c r="T390" s="1"/>
      <c r="U390" s="1"/>
      <c r="V390" s="1"/>
      <c r="W390" s="1"/>
      <c r="X390" s="1"/>
      <c r="Y390" s="1"/>
      <c r="Z390" s="1"/>
    </row>
    <row r="391" spans="1:26" ht="15.75" thickBot="1" x14ac:dyDescent="0.3">
      <c r="B391" s="58"/>
      <c r="C391" s="122" t="s">
        <v>2528</v>
      </c>
      <c r="D391" s="121">
        <v>130</v>
      </c>
      <c r="F391" s="202"/>
      <c r="G391" s="122"/>
      <c r="H391" s="122" t="s">
        <v>945</v>
      </c>
      <c r="I391" s="121">
        <v>130</v>
      </c>
      <c r="K391" s="1"/>
      <c r="L391" s="1"/>
      <c r="M391" s="1"/>
      <c r="N391" s="1"/>
      <c r="O391" s="1"/>
      <c r="P391" s="1"/>
      <c r="Q391" s="1"/>
      <c r="R391" s="1"/>
      <c r="S391" s="1"/>
      <c r="T391" s="1"/>
      <c r="U391" s="1"/>
      <c r="V391" s="1"/>
      <c r="W391" s="1"/>
      <c r="X391" s="1"/>
      <c r="Y391" s="1"/>
      <c r="Z391" s="1"/>
    </row>
    <row r="392" spans="1:26" ht="15.75" thickBot="1" x14ac:dyDescent="0.3">
      <c r="B392" s="58"/>
      <c r="C392" s="122" t="s">
        <v>2529</v>
      </c>
      <c r="D392" s="121">
        <v>111.5</v>
      </c>
      <c r="F392" s="202"/>
      <c r="G392" s="122"/>
      <c r="H392" s="122" t="s">
        <v>946</v>
      </c>
      <c r="I392" s="121">
        <v>111.5</v>
      </c>
      <c r="K392" s="1"/>
      <c r="L392" s="1"/>
      <c r="M392" s="1"/>
      <c r="N392" s="1"/>
      <c r="O392" s="1"/>
      <c r="P392" s="1"/>
      <c r="Q392" s="1"/>
      <c r="R392" s="1"/>
      <c r="S392" s="1"/>
      <c r="T392" s="1"/>
      <c r="U392" s="1"/>
      <c r="V392" s="1"/>
      <c r="W392" s="1"/>
      <c r="X392" s="1"/>
      <c r="Y392" s="1"/>
      <c r="Z392" s="1"/>
    </row>
    <row r="393" spans="1:26" ht="15.75" thickBot="1" x14ac:dyDescent="0.3">
      <c r="B393" s="58"/>
      <c r="C393" s="122" t="s">
        <v>4253</v>
      </c>
      <c r="D393" s="121">
        <v>86</v>
      </c>
      <c r="F393" s="58"/>
      <c r="G393" s="122"/>
      <c r="H393" s="122" t="s">
        <v>4258</v>
      </c>
      <c r="I393" s="121">
        <v>81</v>
      </c>
      <c r="K393" s="1"/>
      <c r="L393" s="1"/>
      <c r="M393" s="1"/>
      <c r="N393" s="1"/>
      <c r="O393" s="1"/>
      <c r="P393" s="1"/>
      <c r="Q393" s="1"/>
      <c r="R393" s="1"/>
      <c r="S393" s="1"/>
      <c r="T393" s="1"/>
      <c r="U393" s="1"/>
      <c r="V393" s="1"/>
      <c r="W393" s="1"/>
      <c r="X393" s="1"/>
      <c r="Y393" s="1"/>
      <c r="Z393" s="1"/>
    </row>
    <row r="394" spans="1:26" x14ac:dyDescent="0.25">
      <c r="I394" s="1"/>
      <c r="J394" s="1"/>
      <c r="K394" s="1"/>
      <c r="L394" s="1"/>
      <c r="M394" s="1"/>
      <c r="N394" s="1"/>
      <c r="O394" s="1"/>
      <c r="P394" s="1"/>
      <c r="Q394" s="1"/>
      <c r="R394" s="1"/>
      <c r="S394" s="1"/>
      <c r="T394" s="1"/>
      <c r="U394" s="1"/>
      <c r="V394" s="1"/>
      <c r="W394" s="1"/>
      <c r="X394" s="1"/>
      <c r="Y394" s="1"/>
      <c r="Z394" s="1"/>
    </row>
    <row r="395" spans="1:26" x14ac:dyDescent="0.25">
      <c r="I395" s="412"/>
      <c r="J395" s="1"/>
      <c r="K395" s="1"/>
      <c r="L395" s="1"/>
      <c r="M395" s="1"/>
      <c r="N395" s="1"/>
      <c r="O395" s="1"/>
      <c r="P395" s="1"/>
      <c r="Q395" s="1"/>
      <c r="R395" s="1"/>
      <c r="S395" s="1"/>
      <c r="T395" s="1"/>
      <c r="U395" s="1"/>
      <c r="V395" s="1"/>
      <c r="W395" s="1"/>
      <c r="X395" s="1"/>
      <c r="Y395" s="1"/>
      <c r="Z395" s="1"/>
    </row>
    <row r="396" spans="1:26" x14ac:dyDescent="0.25">
      <c r="A396" s="2" t="s">
        <v>2987</v>
      </c>
      <c r="D396" s="1"/>
      <c r="E396" s="1"/>
      <c r="K396" s="1"/>
      <c r="L396" s="1"/>
      <c r="M396" s="1"/>
      <c r="N396" s="1"/>
      <c r="O396" s="1"/>
      <c r="P396" s="1"/>
      <c r="Q396" s="1"/>
      <c r="R396" s="1"/>
      <c r="S396" s="1"/>
      <c r="T396" s="1"/>
      <c r="U396" s="1"/>
      <c r="V396" s="1"/>
      <c r="W396" s="1"/>
      <c r="X396" s="1"/>
      <c r="Y396" s="1"/>
      <c r="Z396" s="1"/>
    </row>
    <row r="397" spans="1:26" ht="15.75" thickBot="1" x14ac:dyDescent="0.3">
      <c r="A397" s="1"/>
      <c r="D397" s="1"/>
      <c r="E397" s="1"/>
      <c r="F397" t="s">
        <v>2469</v>
      </c>
      <c r="K397" s="1"/>
      <c r="L397" s="1"/>
      <c r="M397" s="1"/>
      <c r="N397" s="1"/>
      <c r="O397" s="1"/>
      <c r="P397" s="1"/>
      <c r="Q397" s="1"/>
      <c r="R397" s="1"/>
      <c r="S397" s="1"/>
      <c r="T397" s="1"/>
      <c r="U397" s="1"/>
      <c r="V397" s="1"/>
      <c r="W397" s="1"/>
      <c r="X397" s="1"/>
      <c r="Y397" s="1"/>
      <c r="Z397" s="1"/>
    </row>
    <row r="398" spans="1:26" ht="15.75" thickBot="1" x14ac:dyDescent="0.3">
      <c r="B398" s="58"/>
      <c r="C398" s="122" t="s">
        <v>2986</v>
      </c>
      <c r="D398" s="121" t="s">
        <v>2992</v>
      </c>
      <c r="K398" s="1"/>
      <c r="L398" s="1"/>
      <c r="M398" s="1"/>
      <c r="N398" s="1"/>
      <c r="O398" s="1"/>
      <c r="P398" s="1"/>
      <c r="Q398" s="1"/>
      <c r="R398" s="1"/>
      <c r="S398" s="1"/>
      <c r="T398" s="1"/>
      <c r="U398" s="1"/>
      <c r="V398" s="1"/>
      <c r="W398" s="1"/>
      <c r="X398" s="1"/>
      <c r="Y398" s="1"/>
      <c r="Z398" s="1"/>
    </row>
    <row r="399" spans="1:26" ht="15.75" thickBot="1" x14ac:dyDescent="0.3">
      <c r="B399" s="58"/>
      <c r="C399" s="122" t="s">
        <v>2994</v>
      </c>
      <c r="D399" s="121">
        <v>297</v>
      </c>
      <c r="F399" s="202"/>
      <c r="G399" s="122"/>
      <c r="H399" s="202" t="s">
        <v>2470</v>
      </c>
      <c r="I399" s="121">
        <v>130</v>
      </c>
      <c r="K399" s="1"/>
      <c r="L399" s="1"/>
      <c r="M399" s="1"/>
      <c r="N399" s="1"/>
      <c r="O399" s="1"/>
      <c r="P399" s="1"/>
      <c r="Q399" s="1"/>
      <c r="R399" s="1"/>
      <c r="S399" s="1"/>
      <c r="T399" s="1"/>
      <c r="U399" s="1"/>
      <c r="V399" s="1"/>
      <c r="W399" s="1"/>
      <c r="X399" s="1"/>
      <c r="Y399" s="1"/>
      <c r="Z399" s="1"/>
    </row>
    <row r="400" spans="1:26" ht="15.75" thickBot="1" x14ac:dyDescent="0.3">
      <c r="B400" s="58"/>
      <c r="C400" s="122" t="s">
        <v>2995</v>
      </c>
      <c r="D400" s="121">
        <v>16</v>
      </c>
      <c r="F400" s="202"/>
      <c r="G400" s="122"/>
      <c r="H400" s="202" t="s">
        <v>2471</v>
      </c>
      <c r="I400" s="121">
        <v>111.5</v>
      </c>
      <c r="K400" s="1"/>
      <c r="L400" s="1"/>
      <c r="M400" s="1"/>
      <c r="N400" s="1"/>
      <c r="O400" s="1"/>
      <c r="P400" s="1"/>
      <c r="Q400" s="1"/>
      <c r="R400" s="1"/>
      <c r="S400" s="1"/>
      <c r="T400" s="1"/>
      <c r="U400" s="1"/>
      <c r="V400" s="1"/>
      <c r="W400" s="1"/>
      <c r="X400" s="1"/>
      <c r="Y400" s="1"/>
      <c r="Z400" s="1"/>
    </row>
    <row r="401" spans="1:26" ht="15.75" thickBot="1" x14ac:dyDescent="0.3">
      <c r="B401" s="58"/>
      <c r="C401" s="122" t="s">
        <v>2999</v>
      </c>
      <c r="D401" s="121">
        <v>0</v>
      </c>
      <c r="F401" s="58"/>
      <c r="G401" s="122"/>
      <c r="H401" s="202" t="s">
        <v>4262</v>
      </c>
      <c r="I401" s="121">
        <v>80</v>
      </c>
      <c r="K401" s="1"/>
      <c r="L401" s="1"/>
      <c r="M401" s="1"/>
      <c r="N401" s="1"/>
      <c r="O401" s="1"/>
      <c r="P401" s="1"/>
      <c r="Q401" s="1"/>
      <c r="R401" s="1"/>
      <c r="S401" s="1"/>
      <c r="T401" s="1"/>
      <c r="U401" s="1"/>
      <c r="V401" s="1"/>
      <c r="W401" s="1"/>
      <c r="X401" s="1"/>
      <c r="Y401" s="1"/>
      <c r="Z401" s="1"/>
    </row>
    <row r="402" spans="1:26" ht="15.75" thickBot="1" x14ac:dyDescent="0.3">
      <c r="F402" s="58"/>
      <c r="G402" s="122"/>
      <c r="H402" s="202" t="s">
        <v>2521</v>
      </c>
      <c r="I402" s="121">
        <v>0</v>
      </c>
      <c r="K402" s="1"/>
      <c r="L402" s="1"/>
      <c r="M402" s="1"/>
      <c r="N402" s="1"/>
      <c r="O402" s="1"/>
      <c r="P402" s="1"/>
      <c r="Q402" s="1"/>
      <c r="R402" s="1"/>
      <c r="S402" s="1"/>
      <c r="T402" s="1"/>
      <c r="U402" s="1"/>
      <c r="V402" s="1"/>
      <c r="W402" s="1"/>
      <c r="X402" s="1"/>
      <c r="Y402" s="1"/>
      <c r="Z402" s="1"/>
    </row>
    <row r="403" spans="1:26" x14ac:dyDescent="0.25">
      <c r="K403" s="1"/>
      <c r="O403" s="1"/>
      <c r="P403" s="1"/>
      <c r="Q403" s="1"/>
      <c r="R403" s="1"/>
      <c r="S403" s="1"/>
      <c r="T403" s="1"/>
      <c r="U403" s="1"/>
      <c r="V403" s="1"/>
      <c r="W403" s="1"/>
      <c r="X403" s="1"/>
      <c r="Y403" s="1"/>
      <c r="Z403" s="1"/>
    </row>
    <row r="404" spans="1:26" x14ac:dyDescent="0.25">
      <c r="A404" t="s">
        <v>1690</v>
      </c>
    </row>
    <row r="405" spans="1:26" ht="15.75" thickBot="1" x14ac:dyDescent="0.3"/>
    <row r="406" spans="1:26" ht="15.75" thickBot="1" x14ac:dyDescent="0.3">
      <c r="B406" s="202"/>
      <c r="C406" s="122" t="s">
        <v>4264</v>
      </c>
      <c r="D406" s="121">
        <v>130</v>
      </c>
    </row>
    <row r="407" spans="1:26" ht="15.75" thickBot="1" x14ac:dyDescent="0.3">
      <c r="B407" s="202"/>
      <c r="C407" s="122" t="s">
        <v>4265</v>
      </c>
      <c r="D407" s="121">
        <v>111.5</v>
      </c>
    </row>
    <row r="408" spans="1:26" ht="15.75" thickBot="1" x14ac:dyDescent="0.3">
      <c r="B408" s="202"/>
      <c r="C408" s="122" t="s">
        <v>4266</v>
      </c>
      <c r="D408" s="121">
        <v>80</v>
      </c>
    </row>
    <row r="411" spans="1:26" x14ac:dyDescent="0.25">
      <c r="A411" t="s">
        <v>1864</v>
      </c>
    </row>
    <row r="412" spans="1:26" ht="15.75" thickBot="1" x14ac:dyDescent="0.3"/>
    <row r="413" spans="1:26" ht="15.75" thickBot="1" x14ac:dyDescent="0.3">
      <c r="B413" s="58"/>
      <c r="C413" s="122" t="s">
        <v>1865</v>
      </c>
      <c r="D413" s="121">
        <v>0</v>
      </c>
    </row>
    <row r="414" spans="1:26" ht="15.75" thickBot="1" x14ac:dyDescent="0.3">
      <c r="B414" s="58"/>
      <c r="C414" s="122" t="s">
        <v>2701</v>
      </c>
      <c r="D414" s="121">
        <v>259.5</v>
      </c>
    </row>
    <row r="415" spans="1:26" ht="15.75" thickBot="1" x14ac:dyDescent="0.3">
      <c r="B415" s="58"/>
      <c r="C415" s="122" t="s">
        <v>2702</v>
      </c>
      <c r="D415" s="121">
        <v>1947.75</v>
      </c>
    </row>
    <row r="416" spans="1:26" ht="15.75" thickBot="1" x14ac:dyDescent="0.3">
      <c r="B416" s="58"/>
      <c r="C416" s="122" t="s">
        <v>2841</v>
      </c>
      <c r="D416" s="121">
        <v>100</v>
      </c>
    </row>
    <row r="417" spans="1:11" ht="15.75" thickBot="1" x14ac:dyDescent="0.3">
      <c r="B417" s="52"/>
      <c r="C417" s="412"/>
      <c r="D417" s="53"/>
    </row>
    <row r="418" spans="1:11" ht="15.75" thickBot="1" x14ac:dyDescent="0.3">
      <c r="B418" s="58"/>
      <c r="C418" s="60" t="s">
        <v>2342</v>
      </c>
      <c r="D418" s="382">
        <v>0</v>
      </c>
    </row>
    <row r="419" spans="1:11" ht="15.75" thickBot="1" x14ac:dyDescent="0.3">
      <c r="B419" s="58"/>
      <c r="C419" s="60" t="s">
        <v>1692</v>
      </c>
      <c r="D419" s="382" t="s">
        <v>4465</v>
      </c>
    </row>
    <row r="423" spans="1:11" x14ac:dyDescent="0.25">
      <c r="A423" t="s">
        <v>1021</v>
      </c>
    </row>
    <row r="424" spans="1:11" ht="15.75" thickBot="1" x14ac:dyDescent="0.3"/>
    <row r="425" spans="1:11" ht="15.75" thickBot="1" x14ac:dyDescent="0.3">
      <c r="A425" s="58"/>
      <c r="B425" s="59"/>
      <c r="C425" s="122" t="s">
        <v>1720</v>
      </c>
      <c r="D425" s="121">
        <v>0</v>
      </c>
      <c r="H425" s="58"/>
      <c r="I425" s="59"/>
      <c r="J425" s="122" t="s">
        <v>892</v>
      </c>
      <c r="K425" s="121" t="s">
        <v>290</v>
      </c>
    </row>
    <row r="426" spans="1:11" ht="15.75" thickBot="1" x14ac:dyDescent="0.3">
      <c r="A426" s="58"/>
      <c r="B426" s="59"/>
      <c r="C426" s="122" t="s">
        <v>943</v>
      </c>
      <c r="D426" s="121">
        <v>130</v>
      </c>
      <c r="H426" s="58"/>
      <c r="I426" s="59"/>
      <c r="J426" s="122" t="s">
        <v>897</v>
      </c>
      <c r="K426" s="121">
        <v>176400</v>
      </c>
    </row>
    <row r="427" spans="1:11" ht="15.75" thickBot="1" x14ac:dyDescent="0.3">
      <c r="A427" s="58"/>
      <c r="B427" s="59"/>
      <c r="C427" s="122" t="s">
        <v>944</v>
      </c>
      <c r="D427" s="121">
        <v>111.5</v>
      </c>
      <c r="H427" s="58"/>
      <c r="I427" s="59"/>
      <c r="J427" s="122" t="s">
        <v>898</v>
      </c>
      <c r="K427" s="121">
        <v>4</v>
      </c>
    </row>
    <row r="428" spans="1:11" ht="15.75" thickBot="1" x14ac:dyDescent="0.3">
      <c r="A428" s="58"/>
      <c r="B428" s="59"/>
      <c r="C428" s="122" t="s">
        <v>1647</v>
      </c>
      <c r="D428" s="121">
        <v>80</v>
      </c>
    </row>
    <row r="429" spans="1:11" ht="15.75" thickBot="1" x14ac:dyDescent="0.3">
      <c r="D429" s="1"/>
      <c r="H429" s="58"/>
      <c r="I429" s="59"/>
      <c r="J429" s="189" t="s">
        <v>491</v>
      </c>
      <c r="K429" s="121">
        <v>0</v>
      </c>
    </row>
    <row r="430" spans="1:11" ht="15.75" thickBot="1" x14ac:dyDescent="0.3">
      <c r="A430" s="58"/>
      <c r="B430" s="59"/>
      <c r="C430" s="122" t="s">
        <v>953</v>
      </c>
      <c r="D430" s="121">
        <v>0</v>
      </c>
    </row>
    <row r="431" spans="1:11" ht="15.75" thickBot="1" x14ac:dyDescent="0.3">
      <c r="A431" s="58"/>
      <c r="B431" s="240"/>
      <c r="C431" s="60" t="s">
        <v>954</v>
      </c>
      <c r="D431" s="121">
        <v>0</v>
      </c>
      <c r="H431" s="58"/>
      <c r="I431" s="59"/>
      <c r="J431" s="60" t="s">
        <v>475</v>
      </c>
      <c r="K431" s="121">
        <v>0</v>
      </c>
    </row>
    <row r="432" spans="1:11" ht="15.75" thickBot="1" x14ac:dyDescent="0.3">
      <c r="A432" s="58"/>
      <c r="B432" s="240"/>
      <c r="C432" s="60" t="s">
        <v>955</v>
      </c>
      <c r="D432" s="63"/>
      <c r="H432" s="58"/>
      <c r="I432" s="59"/>
      <c r="J432" s="60" t="s">
        <v>476</v>
      </c>
      <c r="K432" s="121">
        <v>0</v>
      </c>
    </row>
    <row r="433" spans="1:11" ht="15.75" thickBot="1" x14ac:dyDescent="0.3">
      <c r="A433" s="58"/>
      <c r="B433" s="240"/>
      <c r="C433" s="60" t="s">
        <v>956</v>
      </c>
      <c r="D433" s="121">
        <v>0</v>
      </c>
      <c r="H433" s="58"/>
      <c r="I433" s="59"/>
      <c r="J433" s="189" t="s">
        <v>1660</v>
      </c>
      <c r="K433" s="121"/>
    </row>
    <row r="434" spans="1:11" ht="15.75" thickBot="1" x14ac:dyDescent="0.3">
      <c r="A434" s="58"/>
      <c r="B434" s="240"/>
      <c r="C434" s="60" t="s">
        <v>957</v>
      </c>
      <c r="D434" s="121"/>
    </row>
    <row r="435" spans="1:11" ht="15.75" thickBot="1" x14ac:dyDescent="0.3">
      <c r="A435" s="58"/>
      <c r="B435" s="240"/>
      <c r="C435" s="60" t="s">
        <v>958</v>
      </c>
      <c r="D435" s="121">
        <v>0</v>
      </c>
      <c r="G435" s="58"/>
      <c r="H435" s="59"/>
      <c r="I435" s="59"/>
      <c r="J435" s="60" t="s">
        <v>2209</v>
      </c>
      <c r="K435" s="113">
        <v>0</v>
      </c>
    </row>
    <row r="436" spans="1:11" ht="15.75" thickBot="1" x14ac:dyDescent="0.3">
      <c r="A436" s="58"/>
      <c r="B436" s="240"/>
      <c r="C436" s="60" t="s">
        <v>959</v>
      </c>
      <c r="D436" s="121">
        <v>0</v>
      </c>
      <c r="G436" s="58"/>
      <c r="H436" s="59"/>
      <c r="I436" s="59"/>
      <c r="J436" s="60" t="s">
        <v>2210</v>
      </c>
      <c r="K436" s="113">
        <v>500</v>
      </c>
    </row>
    <row r="437" spans="1:11" ht="15.75" thickBot="1" x14ac:dyDescent="0.3">
      <c r="A437" s="58"/>
      <c r="B437" s="59"/>
      <c r="C437" s="60" t="s">
        <v>960</v>
      </c>
      <c r="D437" s="121">
        <v>0</v>
      </c>
      <c r="G437" s="58"/>
      <c r="H437" s="59"/>
      <c r="I437" s="59"/>
      <c r="J437" s="60" t="s">
        <v>2211</v>
      </c>
      <c r="K437" s="113">
        <v>1000</v>
      </c>
    </row>
    <row r="438" spans="1:11" ht="15.75" thickBot="1" x14ac:dyDescent="0.3">
      <c r="A438" s="58"/>
      <c r="B438" s="240"/>
      <c r="C438" s="60" t="s">
        <v>970</v>
      </c>
      <c r="D438" s="121" t="s">
        <v>75</v>
      </c>
      <c r="G438" s="58"/>
      <c r="H438" s="59"/>
      <c r="I438" s="59"/>
      <c r="J438" s="60" t="s">
        <v>2213</v>
      </c>
      <c r="K438" s="113">
        <v>0</v>
      </c>
    </row>
    <row r="439" spans="1:11" ht="15.75" thickBot="1" x14ac:dyDescent="0.3">
      <c r="A439" s="58"/>
      <c r="B439" s="59"/>
      <c r="C439" s="60" t="s">
        <v>971</v>
      </c>
      <c r="D439" s="121">
        <v>0</v>
      </c>
      <c r="G439" s="58"/>
      <c r="H439" s="59"/>
      <c r="I439" s="59"/>
      <c r="J439" s="60" t="s">
        <v>2212</v>
      </c>
      <c r="K439" s="113">
        <v>380</v>
      </c>
    </row>
    <row r="440" spans="1:11" ht="15.75" thickBot="1" x14ac:dyDescent="0.3">
      <c r="A440" s="58"/>
      <c r="B440" s="59"/>
      <c r="C440" s="60" t="s">
        <v>1744</v>
      </c>
      <c r="D440" s="121">
        <v>1000</v>
      </c>
      <c r="G440" s="58"/>
      <c r="H440" s="59"/>
      <c r="I440" s="59"/>
      <c r="J440" s="60" t="s">
        <v>2214</v>
      </c>
      <c r="K440" s="121">
        <v>0</v>
      </c>
    </row>
    <row r="441" spans="1:11" ht="15.75" thickBot="1" x14ac:dyDescent="0.3"/>
    <row r="442" spans="1:11" ht="15.75" thickBot="1" x14ac:dyDescent="0.3">
      <c r="A442" s="58"/>
      <c r="B442" s="240"/>
      <c r="C442" s="60" t="s">
        <v>972</v>
      </c>
      <c r="D442" s="121">
        <v>500</v>
      </c>
      <c r="H442" s="58"/>
      <c r="I442" s="59"/>
      <c r="J442" s="60" t="s">
        <v>1027</v>
      </c>
      <c r="K442" s="121">
        <v>0</v>
      </c>
    </row>
    <row r="443" spans="1:11" ht="15.75" thickBot="1" x14ac:dyDescent="0.3">
      <c r="A443" s="58"/>
      <c r="B443" s="240"/>
      <c r="C443" s="60" t="s">
        <v>980</v>
      </c>
      <c r="D443" s="121">
        <v>200</v>
      </c>
      <c r="H443" s="58"/>
      <c r="I443" s="59"/>
      <c r="J443" s="60" t="s">
        <v>1028</v>
      </c>
      <c r="K443" s="381">
        <v>1</v>
      </c>
    </row>
    <row r="444" spans="1:11" ht="15.75" thickBot="1" x14ac:dyDescent="0.3">
      <c r="A444" s="58"/>
      <c r="B444" s="240"/>
      <c r="C444" s="60" t="s">
        <v>981</v>
      </c>
      <c r="D444" s="121">
        <v>150</v>
      </c>
      <c r="H444" s="58"/>
      <c r="I444" s="59"/>
      <c r="J444" s="60" t="s">
        <v>778</v>
      </c>
      <c r="K444" s="381">
        <v>0</v>
      </c>
    </row>
    <row r="445" spans="1:11" ht="15.75" thickBot="1" x14ac:dyDescent="0.3">
      <c r="A445" s="58"/>
      <c r="B445" s="240"/>
      <c r="C445" s="60" t="s">
        <v>983</v>
      </c>
      <c r="D445" s="121">
        <v>200</v>
      </c>
    </row>
    <row r="446" spans="1:11" ht="15.75" thickBot="1" x14ac:dyDescent="0.3">
      <c r="A446" s="58"/>
      <c r="B446" s="240"/>
      <c r="C446" s="60" t="s">
        <v>982</v>
      </c>
      <c r="D446" s="121">
        <v>400</v>
      </c>
      <c r="H446" s="58"/>
      <c r="I446" s="59"/>
      <c r="J446" s="189" t="s">
        <v>2803</v>
      </c>
      <c r="K446" s="121" t="s">
        <v>75</v>
      </c>
    </row>
    <row r="447" spans="1:11" ht="15.75" thickBot="1" x14ac:dyDescent="0.3">
      <c r="A447" s="58"/>
      <c r="B447" s="240"/>
      <c r="C447" s="60" t="s">
        <v>984</v>
      </c>
      <c r="D447" s="121">
        <v>700</v>
      </c>
    </row>
    <row r="448" spans="1:11" ht="15.75" thickBot="1" x14ac:dyDescent="0.3">
      <c r="H448" s="58"/>
      <c r="I448" s="59"/>
      <c r="J448" s="60" t="s">
        <v>1030</v>
      </c>
      <c r="K448" s="382">
        <v>0</v>
      </c>
    </row>
    <row r="449" spans="1:12" ht="15.75" thickBot="1" x14ac:dyDescent="0.3">
      <c r="A449" s="58"/>
      <c r="B449" s="59"/>
      <c r="C449" s="60" t="s">
        <v>973</v>
      </c>
      <c r="D449" s="121">
        <v>1</v>
      </c>
    </row>
    <row r="450" spans="1:12" ht="15.75" thickBot="1" x14ac:dyDescent="0.3">
      <c r="A450" s="58"/>
      <c r="B450" s="240"/>
      <c r="C450" s="60" t="s">
        <v>974</v>
      </c>
      <c r="D450" s="121">
        <v>2</v>
      </c>
      <c r="H450" s="58"/>
      <c r="I450" s="60"/>
      <c r="J450" s="60" t="s">
        <v>1045</v>
      </c>
      <c r="K450" s="382">
        <v>0</v>
      </c>
      <c r="L450" t="s">
        <v>2557</v>
      </c>
    </row>
    <row r="451" spans="1:12" ht="15.75" thickBot="1" x14ac:dyDescent="0.3">
      <c r="A451" s="58"/>
      <c r="B451" s="59"/>
      <c r="C451" s="60" t="s">
        <v>975</v>
      </c>
      <c r="D451" s="121">
        <v>0</v>
      </c>
      <c r="H451" s="58"/>
      <c r="I451" s="60"/>
      <c r="J451" s="60" t="s">
        <v>1046</v>
      </c>
      <c r="K451" s="382">
        <v>0</v>
      </c>
    </row>
    <row r="452" spans="1:12" ht="15.75" thickBot="1" x14ac:dyDescent="0.3">
      <c r="A452" s="58"/>
      <c r="B452" s="59"/>
      <c r="C452" s="60" t="s">
        <v>1746</v>
      </c>
      <c r="D452" s="121">
        <v>4</v>
      </c>
      <c r="H452" s="58"/>
      <c r="I452" s="60"/>
      <c r="J452" s="60" t="s">
        <v>1047</v>
      </c>
      <c r="K452" s="382"/>
    </row>
    <row r="453" spans="1:12" ht="15.75" thickBot="1" x14ac:dyDescent="0.3"/>
    <row r="454" spans="1:12" ht="15.75" thickBot="1" x14ac:dyDescent="0.3">
      <c r="A454" s="58"/>
      <c r="B454" s="59"/>
      <c r="C454" s="60" t="s">
        <v>979</v>
      </c>
      <c r="D454" s="121" t="s">
        <v>74</v>
      </c>
      <c r="H454" s="58"/>
      <c r="I454" s="60"/>
      <c r="J454" s="60" t="s">
        <v>1169</v>
      </c>
      <c r="K454" s="382">
        <v>3000</v>
      </c>
    </row>
    <row r="455" spans="1:12" ht="15.75" thickBot="1" x14ac:dyDescent="0.3">
      <c r="H455" s="58"/>
      <c r="I455" s="60"/>
      <c r="J455" s="60" t="s">
        <v>1170</v>
      </c>
      <c r="K455" s="382">
        <v>2</v>
      </c>
    </row>
    <row r="456" spans="1:12" ht="15.75" thickBot="1" x14ac:dyDescent="0.3">
      <c r="A456" s="58"/>
      <c r="B456" s="59"/>
      <c r="C456" s="60" t="s">
        <v>2316</v>
      </c>
      <c r="D456" s="121" t="s">
        <v>74</v>
      </c>
      <c r="H456" s="58"/>
      <c r="I456" s="60"/>
      <c r="J456" s="60" t="s">
        <v>1171</v>
      </c>
      <c r="K456" s="382">
        <v>7</v>
      </c>
    </row>
    <row r="457" spans="1:12" ht="15.75" thickBot="1" x14ac:dyDescent="0.3">
      <c r="A457" s="58"/>
      <c r="B457" s="59"/>
      <c r="C457" s="60" t="s">
        <v>2317</v>
      </c>
      <c r="D457" s="121">
        <v>1</v>
      </c>
      <c r="H457" s="58"/>
      <c r="I457" s="60"/>
      <c r="J457" s="60" t="s">
        <v>1171</v>
      </c>
      <c r="K457" s="382">
        <v>40</v>
      </c>
    </row>
    <row r="458" spans="1:12" ht="15.75" thickBot="1" x14ac:dyDescent="0.3">
      <c r="A458" s="58"/>
      <c r="B458" s="59"/>
      <c r="C458" s="60" t="s">
        <v>2318</v>
      </c>
      <c r="D458" s="121" t="s">
        <v>2319</v>
      </c>
    </row>
    <row r="459" spans="1:12" ht="15.75" thickBot="1" x14ac:dyDescent="0.3">
      <c r="A459" s="58"/>
      <c r="B459" s="59"/>
      <c r="C459" s="60" t="s">
        <v>2320</v>
      </c>
      <c r="D459" s="121">
        <v>-1</v>
      </c>
      <c r="H459" s="58"/>
      <c r="I459" s="60"/>
      <c r="J459" s="60" t="s">
        <v>1691</v>
      </c>
      <c r="K459" s="382">
        <v>0</v>
      </c>
    </row>
    <row r="460" spans="1:12" ht="15.75" thickBot="1" x14ac:dyDescent="0.3">
      <c r="A460" s="58"/>
      <c r="B460" s="59"/>
      <c r="C460" s="60" t="s">
        <v>2321</v>
      </c>
      <c r="D460" s="121" t="s">
        <v>2322</v>
      </c>
      <c r="H460" s="58"/>
      <c r="I460" s="60"/>
      <c r="J460" s="60" t="s">
        <v>1692</v>
      </c>
      <c r="K460" s="382" t="s">
        <v>4477</v>
      </c>
    </row>
    <row r="461" spans="1:12" ht="15.75" thickBot="1" x14ac:dyDescent="0.3">
      <c r="A461" s="58"/>
      <c r="B461" s="59"/>
      <c r="C461" s="60" t="s">
        <v>2323</v>
      </c>
      <c r="D461" s="121">
        <v>-1</v>
      </c>
      <c r="H461" s="52"/>
      <c r="I461" s="133"/>
      <c r="J461" s="133"/>
      <c r="K461" s="111"/>
    </row>
    <row r="462" spans="1:12" ht="15.75" thickBot="1" x14ac:dyDescent="0.3">
      <c r="A462" s="58"/>
      <c r="B462" s="59"/>
      <c r="C462" s="60" t="s">
        <v>2324</v>
      </c>
      <c r="D462" s="121" t="s">
        <v>387</v>
      </c>
      <c r="H462" s="58"/>
      <c r="I462" s="60"/>
      <c r="J462" s="60" t="s">
        <v>1751</v>
      </c>
      <c r="K462" s="382" t="s">
        <v>1752</v>
      </c>
    </row>
    <row r="463" spans="1:12" ht="15.75" thickBot="1" x14ac:dyDescent="0.3">
      <c r="A463" s="58"/>
      <c r="B463" s="59"/>
      <c r="C463" s="60" t="s">
        <v>2325</v>
      </c>
      <c r="D463" s="121" t="s">
        <v>353</v>
      </c>
      <c r="H463" s="58"/>
      <c r="I463" s="60"/>
      <c r="J463" s="60" t="s">
        <v>1753</v>
      </c>
      <c r="K463" s="382" t="s">
        <v>1754</v>
      </c>
    </row>
    <row r="464" spans="1:12" ht="15.75" thickBot="1" x14ac:dyDescent="0.3">
      <c r="A464" s="58"/>
      <c r="B464" s="59"/>
      <c r="C464" s="60" t="s">
        <v>2326</v>
      </c>
      <c r="D464" s="121" t="s">
        <v>386</v>
      </c>
    </row>
    <row r="465" spans="1:11" ht="15.75" thickBot="1" x14ac:dyDescent="0.3">
      <c r="A465" s="58"/>
      <c r="B465" s="59"/>
      <c r="C465" s="60" t="s">
        <v>2327</v>
      </c>
      <c r="D465" s="121">
        <v>0</v>
      </c>
    </row>
    <row r="466" spans="1:11" ht="15.75" thickBot="1" x14ac:dyDescent="0.3">
      <c r="A466" s="58"/>
      <c r="B466" s="59"/>
      <c r="C466" s="60" t="s">
        <v>2328</v>
      </c>
      <c r="D466" s="121">
        <v>0</v>
      </c>
      <c r="G466" t="s">
        <v>1024</v>
      </c>
      <c r="H466" s="58"/>
      <c r="I466" s="141" t="s">
        <v>339</v>
      </c>
      <c r="J466" s="241" t="s">
        <v>669</v>
      </c>
      <c r="K466" s="242"/>
    </row>
    <row r="467" spans="1:11" ht="15.75" thickBot="1" x14ac:dyDescent="0.3">
      <c r="A467" s="58"/>
      <c r="B467" s="59"/>
      <c r="C467" s="60" t="s">
        <v>2329</v>
      </c>
      <c r="D467" s="121">
        <v>1</v>
      </c>
      <c r="G467" t="s">
        <v>1024</v>
      </c>
      <c r="H467" s="58"/>
      <c r="I467" s="62" t="s">
        <v>361</v>
      </c>
      <c r="J467" s="112" t="s">
        <v>668</v>
      </c>
      <c r="K467" s="242"/>
    </row>
    <row r="468" spans="1:11" x14ac:dyDescent="0.25">
      <c r="H468" s="52"/>
    </row>
    <row r="469" spans="1:11" x14ac:dyDescent="0.25">
      <c r="H469" s="52"/>
    </row>
    <row r="470" spans="1:11" x14ac:dyDescent="0.25">
      <c r="A470" t="s">
        <v>2805</v>
      </c>
      <c r="H470" s="52"/>
    </row>
    <row r="471" spans="1:11" ht="15.75" thickBot="1" x14ac:dyDescent="0.3"/>
    <row r="472" spans="1:11" ht="15.75" thickBot="1" x14ac:dyDescent="0.3">
      <c r="A472" s="58"/>
      <c r="B472" s="59"/>
      <c r="C472" s="60" t="s">
        <v>1748</v>
      </c>
      <c r="D472" s="121" t="s">
        <v>74</v>
      </c>
      <c r="H472" s="58"/>
      <c r="I472" s="59"/>
      <c r="J472" s="60" t="s">
        <v>2807</v>
      </c>
      <c r="K472" s="121">
        <v>1</v>
      </c>
    </row>
    <row r="473" spans="1:11" ht="15.75" thickBot="1" x14ac:dyDescent="0.3">
      <c r="A473" s="58"/>
      <c r="B473" s="59"/>
      <c r="C473" s="60" t="s">
        <v>2344</v>
      </c>
      <c r="D473" s="121" t="s">
        <v>75</v>
      </c>
      <c r="H473" s="58"/>
      <c r="I473" s="59"/>
      <c r="J473" s="60" t="s">
        <v>2977</v>
      </c>
      <c r="K473" s="121">
        <v>3</v>
      </c>
    </row>
    <row r="474" spans="1:11" ht="15.75" thickBot="1" x14ac:dyDescent="0.3">
      <c r="A474" s="58"/>
      <c r="B474" s="59"/>
      <c r="C474" s="60" t="s">
        <v>1734</v>
      </c>
      <c r="D474" s="121">
        <v>0</v>
      </c>
      <c r="H474" s="58"/>
      <c r="I474" s="59"/>
      <c r="J474" s="60" t="s">
        <v>2978</v>
      </c>
      <c r="K474" s="121">
        <v>10</v>
      </c>
    </row>
    <row r="475" spans="1:11" ht="15.75" thickBot="1" x14ac:dyDescent="0.3">
      <c r="A475" s="58"/>
      <c r="B475" s="59"/>
      <c r="C475" s="60" t="s">
        <v>1735</v>
      </c>
      <c r="D475" s="121">
        <v>0</v>
      </c>
      <c r="H475" s="58"/>
      <c r="I475" s="59"/>
      <c r="J475" s="60" t="s">
        <v>2813</v>
      </c>
      <c r="K475" s="121">
        <v>6</v>
      </c>
    </row>
    <row r="476" spans="1:11" ht="15.75" thickBot="1" x14ac:dyDescent="0.3">
      <c r="A476" s="58"/>
      <c r="B476" s="59"/>
      <c r="C476" s="60" t="s">
        <v>1736</v>
      </c>
      <c r="D476" s="121">
        <v>0</v>
      </c>
      <c r="H476" s="58"/>
      <c r="I476" s="59"/>
      <c r="J476" s="60" t="s">
        <v>2808</v>
      </c>
      <c r="K476" s="121">
        <v>2</v>
      </c>
    </row>
    <row r="477" spans="1:11" ht="15.75" thickBot="1" x14ac:dyDescent="0.3">
      <c r="A477" s="58"/>
      <c r="B477" s="59"/>
      <c r="C477" s="60" t="s">
        <v>1737</v>
      </c>
      <c r="D477" s="121">
        <v>0</v>
      </c>
      <c r="H477" s="58"/>
      <c r="I477" s="59"/>
      <c r="J477" s="60" t="s">
        <v>2815</v>
      </c>
      <c r="K477" s="121">
        <v>200</v>
      </c>
    </row>
    <row r="478" spans="1:11" ht="15.75" thickBot="1" x14ac:dyDescent="0.3">
      <c r="A478" s="58"/>
      <c r="B478" s="59"/>
      <c r="C478" s="60" t="s">
        <v>2818</v>
      </c>
      <c r="D478" s="121">
        <v>300</v>
      </c>
      <c r="H478" s="58"/>
      <c r="I478" s="59"/>
      <c r="J478" s="60" t="s">
        <v>2809</v>
      </c>
      <c r="K478" s="121">
        <v>600</v>
      </c>
    </row>
    <row r="479" spans="1:11" ht="15.75" thickBot="1" x14ac:dyDescent="0.3">
      <c r="H479" s="58"/>
      <c r="I479" s="59"/>
      <c r="J479" s="60" t="s">
        <v>2819</v>
      </c>
      <c r="K479" s="121" t="s">
        <v>2971</v>
      </c>
    </row>
    <row r="480" spans="1:11" ht="15.75" thickBot="1" x14ac:dyDescent="0.3">
      <c r="H480" s="58"/>
      <c r="I480" s="59"/>
      <c r="J480" s="60" t="s">
        <v>2976</v>
      </c>
      <c r="K480" s="121" t="s">
        <v>2975</v>
      </c>
    </row>
    <row r="481" spans="1:22" x14ac:dyDescent="0.25">
      <c r="H481" s="52"/>
    </row>
    <row r="483" spans="1:22" x14ac:dyDescent="0.25">
      <c r="A483" t="s">
        <v>2806</v>
      </c>
      <c r="H483" s="52"/>
    </row>
    <row r="484" spans="1:22" ht="15.75" thickBot="1" x14ac:dyDescent="0.3"/>
    <row r="485" spans="1:22" ht="15.75" thickBot="1" x14ac:dyDescent="0.3">
      <c r="B485" s="58"/>
      <c r="C485" s="60" t="s">
        <v>976</v>
      </c>
      <c r="D485" s="121" t="s">
        <v>74</v>
      </c>
      <c r="H485" s="52"/>
    </row>
    <row r="486" spans="1:22" ht="15.75" thickBot="1" x14ac:dyDescent="0.3">
      <c r="B486" s="58"/>
      <c r="C486" s="60" t="s">
        <v>977</v>
      </c>
      <c r="D486" s="121" t="s">
        <v>74</v>
      </c>
      <c r="H486" s="52"/>
    </row>
    <row r="487" spans="1:22" ht="15.75" thickBot="1" x14ac:dyDescent="0.3">
      <c r="B487" s="58"/>
      <c r="C487" s="60" t="s">
        <v>978</v>
      </c>
      <c r="D487" s="121" t="s">
        <v>74</v>
      </c>
      <c r="H487" s="52"/>
    </row>
    <row r="488" spans="1:22" x14ac:dyDescent="0.25">
      <c r="H488" s="52"/>
    </row>
    <row r="489" spans="1:22" x14ac:dyDescent="0.25">
      <c r="H489" s="52"/>
    </row>
    <row r="490" spans="1:22" x14ac:dyDescent="0.25">
      <c r="A490" t="s">
        <v>916</v>
      </c>
      <c r="H490" s="52"/>
    </row>
    <row r="491" spans="1:22" ht="15.75" thickBot="1" x14ac:dyDescent="0.3">
      <c r="H491" s="52"/>
    </row>
    <row r="492" spans="1:22" ht="15.75" thickBot="1" x14ac:dyDescent="0.3">
      <c r="B492" s="58"/>
      <c r="C492" s="60" t="s">
        <v>537</v>
      </c>
      <c r="D492" s="113" t="s">
        <v>75</v>
      </c>
      <c r="H492" s="52"/>
      <c r="J492" s="132" t="s">
        <v>2996</v>
      </c>
    </row>
    <row r="493" spans="1:22" ht="15.75" thickBot="1" x14ac:dyDescent="0.3">
      <c r="B493" s="58"/>
      <c r="C493" s="60" t="s">
        <v>570</v>
      </c>
      <c r="D493" s="121">
        <v>2</v>
      </c>
    </row>
    <row r="494" spans="1:22" ht="15.75" thickBot="1" x14ac:dyDescent="0.3">
      <c r="B494" s="58"/>
      <c r="C494" s="122" t="s">
        <v>569</v>
      </c>
      <c r="D494" s="121">
        <v>7</v>
      </c>
      <c r="J494" s="334" t="s">
        <v>1234</v>
      </c>
      <c r="N494" s="237"/>
      <c r="O494" s="456"/>
      <c r="P494" s="456"/>
      <c r="Q494" s="456"/>
      <c r="R494" s="456"/>
      <c r="S494" s="456"/>
      <c r="T494" s="456"/>
      <c r="U494" s="456"/>
      <c r="V494" s="238"/>
    </row>
    <row r="495" spans="1:22" ht="15.75" thickBot="1" x14ac:dyDescent="0.3">
      <c r="B495" s="58"/>
      <c r="C495" s="60" t="s">
        <v>538</v>
      </c>
      <c r="D495" s="113">
        <v>9</v>
      </c>
      <c r="H495" s="58"/>
      <c r="I495" s="60" t="s">
        <v>599</v>
      </c>
      <c r="J495" s="405" t="s">
        <v>81</v>
      </c>
      <c r="N495" s="129"/>
      <c r="O495" s="201" t="s">
        <v>356</v>
      </c>
      <c r="P495" s="140"/>
      <c r="Q495" s="140"/>
      <c r="R495" s="140"/>
      <c r="S495" s="52"/>
      <c r="T495" s="52"/>
      <c r="U495" s="52"/>
      <c r="V495" s="66"/>
    </row>
    <row r="496" spans="1:22" ht="15.75" thickBot="1" x14ac:dyDescent="0.3">
      <c r="B496" s="237"/>
      <c r="C496" s="264" t="s">
        <v>544</v>
      </c>
      <c r="D496" s="232">
        <v>4</v>
      </c>
      <c r="H496" s="58"/>
      <c r="I496" s="122" t="s">
        <v>590</v>
      </c>
      <c r="J496" s="406"/>
      <c r="N496" s="129"/>
      <c r="O496" s="140"/>
      <c r="P496" s="140"/>
      <c r="Q496" s="140"/>
      <c r="R496" s="140"/>
      <c r="S496" s="52"/>
      <c r="T496" s="52"/>
      <c r="U496" s="52"/>
      <c r="V496" s="66"/>
    </row>
    <row r="497" spans="1:24" ht="15.75" thickBot="1" x14ac:dyDescent="0.3">
      <c r="B497" s="58"/>
      <c r="C497" s="122" t="s">
        <v>567</v>
      </c>
      <c r="D497" s="121" t="s">
        <v>75</v>
      </c>
      <c r="H497" s="58"/>
      <c r="I497" s="122" t="s">
        <v>595</v>
      </c>
      <c r="J497" s="273" t="s">
        <v>81</v>
      </c>
      <c r="N497" s="129"/>
      <c r="O497" s="202" t="s">
        <v>357</v>
      </c>
      <c r="P497" s="203" t="s">
        <v>490</v>
      </c>
      <c r="Q497" s="203"/>
      <c r="R497" s="203"/>
      <c r="S497" s="59"/>
      <c r="T497" s="59"/>
      <c r="U497" s="63"/>
      <c r="V497" s="66"/>
    </row>
    <row r="498" spans="1:24" ht="15.75" thickBot="1" x14ac:dyDescent="0.3">
      <c r="B498" s="58"/>
      <c r="C498" s="122" t="s">
        <v>2833</v>
      </c>
      <c r="D498" s="121">
        <v>100</v>
      </c>
      <c r="H498" s="58"/>
      <c r="I498" s="122" t="s">
        <v>597</v>
      </c>
      <c r="J498" s="407" t="s">
        <v>81</v>
      </c>
      <c r="N498" s="129"/>
      <c r="O498" s="140"/>
      <c r="P498" s="52"/>
      <c r="Q498" s="140"/>
      <c r="R498" s="140"/>
      <c r="S498" s="52"/>
      <c r="T498" s="52"/>
      <c r="U498" s="52"/>
      <c r="V498" s="66"/>
    </row>
    <row r="499" spans="1:24" ht="15.75" thickBot="1" x14ac:dyDescent="0.3">
      <c r="H499" s="58"/>
      <c r="I499" s="60" t="s">
        <v>602</v>
      </c>
      <c r="J499" s="408" t="s">
        <v>81</v>
      </c>
      <c r="N499" s="129"/>
      <c r="O499" s="52"/>
      <c r="P499" s="52"/>
      <c r="Q499" s="52"/>
      <c r="R499" s="52"/>
      <c r="S499" s="52"/>
      <c r="T499" s="52"/>
      <c r="U499" s="52"/>
      <c r="V499" s="66"/>
    </row>
    <row r="500" spans="1:24" ht="15.75" thickBot="1" x14ac:dyDescent="0.3">
      <c r="H500" s="50"/>
      <c r="I500" s="61" t="s">
        <v>603</v>
      </c>
      <c r="J500" s="409" t="s">
        <v>81</v>
      </c>
      <c r="N500" s="129"/>
      <c r="O500" s="52"/>
      <c r="P500" s="52"/>
      <c r="Q500" s="52"/>
      <c r="R500" s="52"/>
      <c r="S500" s="52"/>
      <c r="T500" s="52"/>
      <c r="U500" s="52"/>
      <c r="V500" s="66"/>
    </row>
    <row r="501" spans="1:24" ht="15.75" thickBot="1" x14ac:dyDescent="0.3">
      <c r="A501" s="52"/>
      <c r="H501" s="52"/>
      <c r="I501" s="52"/>
      <c r="J501" s="52"/>
      <c r="N501" s="129"/>
      <c r="O501" s="204" t="s">
        <v>358</v>
      </c>
      <c r="P501" s="207" t="str">
        <f>InstallPath &amp; "\Songs"</f>
        <v>D:\LazyD Charter\Songs</v>
      </c>
      <c r="Q501" s="207"/>
      <c r="R501" s="208"/>
      <c r="S501" s="52"/>
      <c r="T501" s="52"/>
      <c r="U501" s="52"/>
      <c r="V501" s="66"/>
    </row>
    <row r="502" spans="1:24" ht="15.75" thickBot="1" x14ac:dyDescent="0.3">
      <c r="A502" s="52" t="s">
        <v>1022</v>
      </c>
      <c r="H502" s="58"/>
      <c r="I502" s="213" t="s">
        <v>432</v>
      </c>
      <c r="J502" s="411" t="s">
        <v>81</v>
      </c>
      <c r="N502" s="129"/>
      <c r="O502" s="205" t="s">
        <v>359</v>
      </c>
      <c r="P502" s="209" t="s">
        <v>456</v>
      </c>
      <c r="Q502" s="209"/>
      <c r="R502" s="210"/>
      <c r="S502" s="52"/>
      <c r="T502" s="52"/>
      <c r="U502" s="52"/>
      <c r="V502" s="66"/>
    </row>
    <row r="503" spans="1:24" ht="15.75" thickBot="1" x14ac:dyDescent="0.3">
      <c r="A503" s="52"/>
      <c r="H503" s="58"/>
      <c r="I503" s="213" t="s">
        <v>433</v>
      </c>
      <c r="J503" s="410" t="s">
        <v>81</v>
      </c>
      <c r="N503" s="129"/>
      <c r="O503" s="206" t="s">
        <v>360</v>
      </c>
      <c r="P503" s="193" t="s">
        <v>457</v>
      </c>
      <c r="Q503" s="193"/>
      <c r="R503" s="194"/>
      <c r="S503" s="52"/>
      <c r="T503" s="52"/>
      <c r="U503" s="52"/>
      <c r="V503" s="66"/>
    </row>
    <row r="504" spans="1:24" ht="15.75" thickBot="1" x14ac:dyDescent="0.3">
      <c r="A504" s="52"/>
      <c r="B504" s="190"/>
      <c r="C504" s="62" t="s">
        <v>73</v>
      </c>
      <c r="D504" s="402" t="s">
        <v>81</v>
      </c>
      <c r="H504" s="52"/>
      <c r="I504" s="383"/>
      <c r="J504" s="383"/>
      <c r="N504" s="129"/>
      <c r="O504" s="176"/>
      <c r="P504" s="176"/>
      <c r="Q504" s="176"/>
      <c r="R504" s="176"/>
      <c r="S504" s="52"/>
      <c r="T504" s="176"/>
      <c r="U504" s="176"/>
      <c r="V504" s="66"/>
    </row>
    <row r="505" spans="1:24" ht="15.75" thickBot="1" x14ac:dyDescent="0.3">
      <c r="A505" s="52"/>
      <c r="B505" s="212"/>
      <c r="C505" s="192" t="s">
        <v>72</v>
      </c>
      <c r="D505" s="404" t="s">
        <v>81</v>
      </c>
      <c r="H505" s="58"/>
      <c r="I505" s="213" t="s">
        <v>1051</v>
      </c>
      <c r="J505" s="398"/>
      <c r="N505" s="129"/>
      <c r="O505" s="176"/>
      <c r="P505" s="236" t="s">
        <v>471</v>
      </c>
      <c r="Q505" s="176"/>
      <c r="R505" s="176"/>
      <c r="S505" s="52"/>
      <c r="T505" s="176"/>
      <c r="U505" s="176"/>
      <c r="V505" s="66"/>
    </row>
    <row r="506" spans="1:24" ht="15.75" thickBot="1" x14ac:dyDescent="0.3">
      <c r="A506" s="52"/>
      <c r="B506" s="158"/>
      <c r="C506" s="157"/>
      <c r="D506" s="434"/>
      <c r="E506" s="9"/>
      <c r="F506" s="67"/>
      <c r="N506" s="50"/>
      <c r="O506" s="130"/>
      <c r="P506" s="130"/>
      <c r="Q506" s="130"/>
      <c r="R506" s="130"/>
      <c r="S506" s="130"/>
      <c r="T506" s="130"/>
      <c r="U506" s="130"/>
      <c r="V506" s="51"/>
    </row>
    <row r="507" spans="1:24" ht="15.75" thickBot="1" x14ac:dyDescent="0.3">
      <c r="A507" s="52"/>
      <c r="B507" s="58"/>
      <c r="C507" s="60" t="s">
        <v>1223</v>
      </c>
      <c r="D507" s="399" t="s">
        <v>81</v>
      </c>
      <c r="E507" s="9"/>
      <c r="F507" s="69"/>
      <c r="H507" s="58"/>
      <c r="I507" s="213" t="s">
        <v>2667</v>
      </c>
      <c r="J507" s="601" t="s">
        <v>81</v>
      </c>
    </row>
    <row r="508" spans="1:24" ht="15.75" thickBot="1" x14ac:dyDescent="0.3">
      <c r="A508" s="52"/>
      <c r="B508" s="58"/>
      <c r="C508" s="60" t="s">
        <v>1224</v>
      </c>
      <c r="D508" s="406"/>
      <c r="E508" s="9"/>
      <c r="F508" s="70"/>
      <c r="N508" s="237"/>
      <c r="O508" s="456"/>
      <c r="P508" s="456"/>
      <c r="Q508" s="456"/>
      <c r="R508" s="456"/>
      <c r="S508" s="456"/>
      <c r="T508" s="456"/>
      <c r="U508" s="456"/>
      <c r="V508" s="238"/>
    </row>
    <row r="509" spans="1:24" ht="15.75" thickBot="1" x14ac:dyDescent="0.3">
      <c r="A509" s="52"/>
      <c r="B509" s="58"/>
      <c r="C509" s="122" t="s">
        <v>1225</v>
      </c>
      <c r="D509" s="403" t="s">
        <v>81</v>
      </c>
      <c r="E509" s="9"/>
      <c r="F509" s="71"/>
      <c r="J509" s="334" t="s">
        <v>1235</v>
      </c>
      <c r="N509" s="129"/>
      <c r="O509" s="52"/>
      <c r="P509" s="52"/>
      <c r="Q509" s="53" t="s">
        <v>965</v>
      </c>
      <c r="R509" s="53">
        <v>0</v>
      </c>
      <c r="S509" s="53">
        <v>1</v>
      </c>
      <c r="T509" s="53">
        <v>2</v>
      </c>
      <c r="U509" s="53">
        <v>3</v>
      </c>
      <c r="V509" s="68"/>
    </row>
    <row r="510" spans="1:24" ht="15.75" thickBot="1" x14ac:dyDescent="0.3">
      <c r="A510" s="52"/>
      <c r="B510" s="58"/>
      <c r="C510" s="60" t="s">
        <v>1226</v>
      </c>
      <c r="D510" s="401" t="s">
        <v>81</v>
      </c>
      <c r="E510" s="9"/>
      <c r="F510" s="72"/>
      <c r="H510" s="58"/>
      <c r="I510" s="108" t="s">
        <v>598</v>
      </c>
      <c r="J510" s="399" t="s">
        <v>81</v>
      </c>
      <c r="N510" s="129"/>
      <c r="O510" s="52"/>
      <c r="P510" s="52"/>
      <c r="Q510" s="53" t="s">
        <v>961</v>
      </c>
      <c r="R510" s="53">
        <f>POWER(256,R509)</f>
        <v>1</v>
      </c>
      <c r="S510" s="53">
        <f>POWER(256,S509)</f>
        <v>256</v>
      </c>
      <c r="T510" s="53">
        <f>POWER(256,T509)</f>
        <v>65536</v>
      </c>
      <c r="U510" s="53">
        <f>POWER(256,U509)</f>
        <v>16777216</v>
      </c>
      <c r="V510" s="68"/>
    </row>
    <row r="511" spans="1:24" ht="15.75" thickBot="1" x14ac:dyDescent="0.3">
      <c r="A511" s="52"/>
      <c r="B511" s="158"/>
      <c r="C511" s="157"/>
      <c r="D511" s="434"/>
      <c r="E511" s="9"/>
      <c r="F511" s="73"/>
      <c r="H511" s="58"/>
      <c r="I511" s="122" t="s">
        <v>589</v>
      </c>
      <c r="J511" s="400"/>
      <c r="N511" s="129"/>
      <c r="O511" s="53" t="s">
        <v>964</v>
      </c>
      <c r="P511" s="53" t="s">
        <v>963</v>
      </c>
      <c r="Q511" s="52"/>
      <c r="R511" s="146" t="s">
        <v>352</v>
      </c>
      <c r="S511" s="146" t="s">
        <v>351</v>
      </c>
      <c r="T511" s="146" t="s">
        <v>386</v>
      </c>
      <c r="U511" s="146" t="s">
        <v>966</v>
      </c>
      <c r="V511" s="68"/>
      <c r="X511" s="9"/>
    </row>
    <row r="512" spans="1:24" ht="15.75" thickBot="1" x14ac:dyDescent="0.3">
      <c r="A512" s="52"/>
      <c r="B512" s="58"/>
      <c r="C512" s="213" t="s">
        <v>432</v>
      </c>
      <c r="D512" s="511" t="s">
        <v>81</v>
      </c>
      <c r="E512" s="9"/>
      <c r="F512" s="74"/>
      <c r="H512" s="58"/>
      <c r="I512" s="122" t="s">
        <v>596</v>
      </c>
      <c r="J512" s="403" t="s">
        <v>81</v>
      </c>
      <c r="N512" s="129"/>
      <c r="O512" s="385" t="s">
        <v>2704</v>
      </c>
      <c r="P512" s="363">
        <f>HEX2DEC(O512)</f>
        <v>8421631</v>
      </c>
      <c r="Q512" s="364" t="s">
        <v>962</v>
      </c>
      <c r="R512" s="363">
        <f>ROUNDDOWN((P512-S512*S510-T512*T510-U512*U510),0)</f>
        <v>255</v>
      </c>
      <c r="S512" s="363">
        <f>ROUNDDOWN((P512-T512*T510-U512*U510)/S510,0)</f>
        <v>128</v>
      </c>
      <c r="T512" s="363">
        <f>ROUNDDOWN(($P$512-U512*U510)/$T$510,0)</f>
        <v>128</v>
      </c>
      <c r="U512" s="363">
        <f>ROUNDDOWN($P$512/$U$510,0)</f>
        <v>0</v>
      </c>
      <c r="V512" s="68"/>
    </row>
    <row r="513" spans="1:94" ht="15.75" thickBot="1" x14ac:dyDescent="0.3">
      <c r="A513" s="52"/>
      <c r="B513" s="58"/>
      <c r="C513" s="213" t="s">
        <v>433</v>
      </c>
      <c r="D513" s="512" t="s">
        <v>81</v>
      </c>
      <c r="E513" s="9"/>
      <c r="F513" s="75"/>
      <c r="G513" s="9"/>
      <c r="H513" s="58"/>
      <c r="I513" s="122" t="s">
        <v>597</v>
      </c>
      <c r="J513" s="401" t="s">
        <v>81</v>
      </c>
      <c r="K513" s="428"/>
      <c r="L513" s="428"/>
      <c r="N513" s="129"/>
      <c r="O513" s="52"/>
      <c r="P513" s="52"/>
      <c r="Q513" s="52"/>
      <c r="R513" s="94"/>
      <c r="S513" s="53"/>
      <c r="T513" s="53"/>
      <c r="U513" s="53" t="str">
        <f>IF(U512&lt;&gt;0,R512,"")</f>
        <v/>
      </c>
      <c r="V513" s="68"/>
    </row>
    <row r="514" spans="1:94" ht="15.75" thickBot="1" x14ac:dyDescent="0.3">
      <c r="A514" s="52"/>
      <c r="B514" s="52"/>
      <c r="C514" s="383"/>
      <c r="D514" s="383"/>
      <c r="E514" s="9"/>
      <c r="F514" s="99"/>
      <c r="H514" s="58"/>
      <c r="I514" s="122" t="s">
        <v>600</v>
      </c>
      <c r="J514" s="402" t="s">
        <v>81</v>
      </c>
      <c r="N514" s="129"/>
      <c r="O514" s="53" t="s">
        <v>964</v>
      </c>
      <c r="P514" s="53" t="s">
        <v>968</v>
      </c>
      <c r="Q514" s="52"/>
      <c r="R514" s="52"/>
      <c r="S514" s="52"/>
      <c r="T514" s="52"/>
      <c r="U514" s="52"/>
      <c r="V514" s="66"/>
    </row>
    <row r="515" spans="1:94" s="428" customFormat="1" ht="15.75" thickBot="1" x14ac:dyDescent="0.3">
      <c r="A515" s="52"/>
      <c r="B515" s="58"/>
      <c r="C515" s="213" t="s">
        <v>1051</v>
      </c>
      <c r="D515" s="603" t="s">
        <v>81</v>
      </c>
      <c r="E515"/>
      <c r="F515"/>
      <c r="H515" s="58"/>
      <c r="I515" s="122" t="s">
        <v>601</v>
      </c>
      <c r="J515" s="404" t="s">
        <v>81</v>
      </c>
      <c r="K515"/>
      <c r="L515"/>
      <c r="N515" s="129"/>
      <c r="O515" s="363" t="str">
        <f>LEFT("00000000",8-LEN(DEC2HEX(P515))) &amp; DEC2HEX(P515)</f>
        <v>00FFFFFF</v>
      </c>
      <c r="P515" s="363">
        <f>SUMPRODUCT(R515:U515,R510:U510)</f>
        <v>16777215</v>
      </c>
      <c r="Q515" s="364" t="s">
        <v>967</v>
      </c>
      <c r="R515" s="365">
        <v>255</v>
      </c>
      <c r="S515" s="365">
        <v>255</v>
      </c>
      <c r="T515" s="365">
        <v>255</v>
      </c>
      <c r="U515" s="365">
        <v>0</v>
      </c>
      <c r="V515" s="66"/>
      <c r="CM515"/>
      <c r="CN515"/>
      <c r="CO515"/>
      <c r="CP515"/>
    </row>
    <row r="516" spans="1:94" ht="15.75" thickBot="1" x14ac:dyDescent="0.3">
      <c r="A516" s="428"/>
      <c r="B516" s="428"/>
      <c r="C516" s="435"/>
      <c r="D516" s="435"/>
      <c r="E516" s="428"/>
      <c r="J516" s="52"/>
      <c r="N516" s="129"/>
      <c r="O516" s="52"/>
      <c r="P516" s="52"/>
      <c r="Q516" s="52"/>
      <c r="R516" s="52"/>
      <c r="S516" s="52"/>
      <c r="T516" s="52"/>
      <c r="U516" s="52"/>
      <c r="V516" s="66"/>
      <c r="CM516" s="428"/>
      <c r="CN516" s="428"/>
      <c r="CO516" s="428"/>
      <c r="CP516" s="428"/>
    </row>
    <row r="517" spans="1:94" ht="15.75" thickBot="1" x14ac:dyDescent="0.3">
      <c r="A517" s="52"/>
      <c r="B517" s="58"/>
      <c r="C517" s="213" t="s">
        <v>2667</v>
      </c>
      <c r="D517" s="618" t="s">
        <v>81</v>
      </c>
      <c r="H517" s="58"/>
      <c r="I517" s="213" t="s">
        <v>432</v>
      </c>
      <c r="J517" s="411" t="s">
        <v>81</v>
      </c>
      <c r="N517" s="129"/>
      <c r="O517" s="53" t="s">
        <v>964</v>
      </c>
      <c r="P517" s="53" t="s">
        <v>968</v>
      </c>
      <c r="Q517" s="52"/>
      <c r="R517" s="52"/>
      <c r="S517" s="52"/>
      <c r="T517" s="52"/>
      <c r="U517" s="52"/>
      <c r="V517" s="66"/>
    </row>
    <row r="518" spans="1:94" ht="15.75" thickBot="1" x14ac:dyDescent="0.3">
      <c r="A518" s="52"/>
      <c r="H518" s="58"/>
      <c r="I518" s="213" t="s">
        <v>433</v>
      </c>
      <c r="J518" s="410" t="s">
        <v>81</v>
      </c>
      <c r="N518" s="129"/>
      <c r="O518" s="363" t="str">
        <f>LEFT("00000000",8-LEN(DEC2HEX(P518))) &amp; DEC2HEX(P518)</f>
        <v>00000000</v>
      </c>
      <c r="P518" s="363">
        <f>SUMPRODUCT(R518:U518,R510:U510)</f>
        <v>0</v>
      </c>
      <c r="Q518" s="364" t="s">
        <v>967</v>
      </c>
      <c r="R518" s="128">
        <f>255-R515</f>
        <v>0</v>
      </c>
      <c r="S518" s="128">
        <f>255-S515</f>
        <v>0</v>
      </c>
      <c r="T518" s="128">
        <f>255-T515</f>
        <v>0</v>
      </c>
      <c r="U518" s="128">
        <v>0</v>
      </c>
      <c r="V518" s="66" t="s">
        <v>969</v>
      </c>
    </row>
    <row r="519" spans="1:94" ht="15.75" thickBot="1" x14ac:dyDescent="0.3">
      <c r="A519" s="52"/>
      <c r="H519" s="52"/>
      <c r="I519" s="383"/>
      <c r="J519" s="383"/>
      <c r="N519" s="129"/>
      <c r="O519" s="52"/>
      <c r="P519" s="52"/>
      <c r="Q519" s="52"/>
      <c r="R519" s="52"/>
      <c r="S519" s="52"/>
      <c r="T519" s="52"/>
      <c r="U519" s="52"/>
      <c r="V519" s="66"/>
    </row>
    <row r="520" spans="1:94" ht="15.75" thickBot="1" x14ac:dyDescent="0.3">
      <c r="A520" s="52"/>
      <c r="H520" s="58"/>
      <c r="I520" s="213" t="s">
        <v>1051</v>
      </c>
      <c r="J520" s="398"/>
      <c r="N520" s="129"/>
      <c r="O520" s="52"/>
      <c r="P520" s="53" t="s">
        <v>968</v>
      </c>
      <c r="Q520" s="52"/>
      <c r="R520" s="52"/>
      <c r="S520" s="52"/>
      <c r="T520" s="52"/>
      <c r="U520" s="52"/>
      <c r="V520" s="66"/>
    </row>
    <row r="521" spans="1:94" ht="15.75" thickBot="1" x14ac:dyDescent="0.3">
      <c r="A521" s="52"/>
      <c r="N521" s="129"/>
      <c r="O521" s="52"/>
      <c r="P521" s="365">
        <v>201703</v>
      </c>
      <c r="Q521" s="364" t="s">
        <v>962</v>
      </c>
      <c r="R521" s="363">
        <f>ROUNDDOWN(($P$521-SUMPRODUCT(S521:$U521,S510:$U510))/R510,0)</f>
        <v>231</v>
      </c>
      <c r="S521" s="363">
        <f>ROUNDDOWN(($P$521-SUMPRODUCT(T521:$U521,T510:$U510))/S510,0)</f>
        <v>19</v>
      </c>
      <c r="T521" s="363">
        <f>ROUNDDOWN(($P$521-SUMPRODUCT(U521:$U521,U510:$U510))/T510,0)</f>
        <v>3</v>
      </c>
      <c r="U521" s="363">
        <f>ROUNDDOWN($P$521/$U$510,0)</f>
        <v>0</v>
      </c>
      <c r="V521" s="66"/>
    </row>
    <row r="522" spans="1:94" ht="15.75" thickBot="1" x14ac:dyDescent="0.3">
      <c r="A522" s="52"/>
      <c r="B522" s="58"/>
      <c r="C522" s="122" t="s">
        <v>1230</v>
      </c>
      <c r="D522" s="121" t="s">
        <v>74</v>
      </c>
      <c r="H522" s="58"/>
      <c r="I522" s="213" t="s">
        <v>2667</v>
      </c>
      <c r="J522" s="601" t="s">
        <v>81</v>
      </c>
      <c r="N522" s="50"/>
      <c r="O522" s="130"/>
      <c r="P522" s="130"/>
      <c r="Q522" s="130"/>
      <c r="R522" s="130"/>
      <c r="S522" s="130"/>
      <c r="T522" s="130"/>
      <c r="U522" s="130"/>
      <c r="V522" s="51"/>
    </row>
    <row r="523" spans="1:94" ht="15.75" thickBot="1" x14ac:dyDescent="0.3">
      <c r="A523" s="52"/>
      <c r="B523" s="58"/>
      <c r="C523" s="122" t="s">
        <v>1233</v>
      </c>
      <c r="D523" s="121" t="s">
        <v>74</v>
      </c>
    </row>
    <row r="524" spans="1:94" ht="15.75" thickBot="1" x14ac:dyDescent="0.3">
      <c r="A524" s="52"/>
      <c r="B524" s="52"/>
      <c r="C524" s="412"/>
      <c r="D524" s="53"/>
    </row>
    <row r="525" spans="1:94" ht="15.75" thickBot="1" x14ac:dyDescent="0.3">
      <c r="A525" s="52"/>
      <c r="B525" s="58"/>
      <c r="C525" s="60" t="s">
        <v>1873</v>
      </c>
      <c r="D525" s="516">
        <v>568367</v>
      </c>
    </row>
    <row r="526" spans="1:94" ht="15.75" thickBot="1" x14ac:dyDescent="0.3">
      <c r="A526" s="52"/>
      <c r="B526" s="58"/>
      <c r="C526" s="60" t="s">
        <v>1874</v>
      </c>
      <c r="D526" s="506">
        <v>39423</v>
      </c>
    </row>
    <row r="527" spans="1:94" ht="15.75" thickBot="1" x14ac:dyDescent="0.3">
      <c r="A527" s="52"/>
      <c r="B527" s="58"/>
      <c r="C527" s="60" t="s">
        <v>1875</v>
      </c>
      <c r="D527" s="507">
        <v>204</v>
      </c>
    </row>
    <row r="528" spans="1:94" ht="15.75" thickBot="1" x14ac:dyDescent="0.3">
      <c r="A528" s="52"/>
      <c r="B528" s="52"/>
      <c r="C528" s="412"/>
      <c r="D528" s="53"/>
    </row>
    <row r="529" spans="1:22" ht="15.75" thickBot="1" x14ac:dyDescent="0.3">
      <c r="A529" s="52"/>
      <c r="B529" s="58"/>
      <c r="C529" s="60" t="s">
        <v>2801</v>
      </c>
      <c r="D529" s="121">
        <v>100</v>
      </c>
    </row>
    <row r="530" spans="1:22" x14ac:dyDescent="0.25">
      <c r="A530" s="52"/>
      <c r="B530" s="52"/>
      <c r="C530" s="412"/>
      <c r="D530" s="53"/>
    </row>
    <row r="531" spans="1:22" x14ac:dyDescent="0.25">
      <c r="A531" s="52"/>
      <c r="B531" s="52"/>
      <c r="C531" s="412"/>
      <c r="D531" s="53"/>
    </row>
    <row r="532" spans="1:22" ht="15.75" thickBot="1" x14ac:dyDescent="0.3">
      <c r="A532" s="52" t="s">
        <v>755</v>
      </c>
    </row>
    <row r="533" spans="1:22" ht="15.75" thickBot="1" x14ac:dyDescent="0.3">
      <c r="A533" s="52"/>
      <c r="N533" s="237"/>
      <c r="O533" s="456"/>
      <c r="P533" s="456"/>
      <c r="Q533" s="456"/>
      <c r="R533" s="456"/>
      <c r="S533" s="456"/>
      <c r="T533" s="456"/>
      <c r="U533" s="456"/>
      <c r="V533" s="238"/>
    </row>
    <row r="534" spans="1:22" ht="15.75" thickBot="1" x14ac:dyDescent="0.3">
      <c r="A534" s="52"/>
      <c r="B534" s="58"/>
      <c r="C534" s="60" t="s">
        <v>658</v>
      </c>
      <c r="D534" s="121" t="s">
        <v>2275</v>
      </c>
      <c r="H534" s="58"/>
      <c r="I534" s="60" t="s">
        <v>57</v>
      </c>
      <c r="J534" s="121">
        <v>16</v>
      </c>
      <c r="N534" s="129"/>
      <c r="O534" s="52"/>
      <c r="P534" s="52"/>
      <c r="Q534" s="52"/>
      <c r="R534" s="52"/>
      <c r="S534" s="52"/>
      <c r="T534" s="52"/>
      <c r="U534" s="52"/>
      <c r="V534" s="66"/>
    </row>
    <row r="535" spans="1:22" ht="15.75" thickBot="1" x14ac:dyDescent="0.3">
      <c r="A535" s="52"/>
      <c r="B535" s="58"/>
      <c r="C535" s="122" t="s">
        <v>659</v>
      </c>
      <c r="D535" s="121" t="s">
        <v>2275</v>
      </c>
      <c r="H535" s="58"/>
      <c r="I535" s="60" t="s">
        <v>87</v>
      </c>
      <c r="J535" s="121">
        <v>16</v>
      </c>
      <c r="N535" s="129"/>
      <c r="O535" s="52"/>
      <c r="P535" s="52"/>
      <c r="Q535" s="52"/>
      <c r="R535" s="52"/>
      <c r="S535" s="52"/>
      <c r="T535" s="52"/>
      <c r="U535" s="52"/>
      <c r="V535" s="66"/>
    </row>
    <row r="536" spans="1:22" ht="15.75" thickBot="1" x14ac:dyDescent="0.3">
      <c r="A536" s="52"/>
      <c r="N536" s="129"/>
      <c r="O536" s="52"/>
      <c r="P536" s="94"/>
      <c r="Q536" s="52"/>
      <c r="R536" s="52"/>
      <c r="S536" s="52"/>
      <c r="T536" s="52"/>
      <c r="U536" s="52"/>
      <c r="V536" s="66"/>
    </row>
    <row r="537" spans="1:22" ht="15.75" thickBot="1" x14ac:dyDescent="0.3">
      <c r="B537" s="58"/>
      <c r="C537" s="60" t="s">
        <v>557</v>
      </c>
      <c r="D537" s="121"/>
      <c r="H537" s="58"/>
      <c r="I537" s="60" t="s">
        <v>214</v>
      </c>
      <c r="J537" s="121">
        <v>0</v>
      </c>
      <c r="N537" s="129"/>
      <c r="O537" s="52"/>
      <c r="P537" s="52"/>
      <c r="Q537" s="52"/>
      <c r="R537" s="52"/>
      <c r="S537" s="52"/>
      <c r="T537" s="52"/>
      <c r="U537" s="52"/>
      <c r="V537" s="66"/>
    </row>
    <row r="538" spans="1:22" ht="15.75" thickBot="1" x14ac:dyDescent="0.3">
      <c r="B538" s="58"/>
      <c r="C538" s="122" t="s">
        <v>558</v>
      </c>
      <c r="D538" s="121"/>
      <c r="N538" s="129"/>
      <c r="O538" s="52"/>
      <c r="P538" s="94" t="s">
        <v>473</v>
      </c>
      <c r="Q538" s="52"/>
      <c r="R538" s="53">
        <f>ChVideo_hWnd</f>
        <v>0</v>
      </c>
      <c r="S538" s="52"/>
      <c r="T538" s="52"/>
      <c r="U538" s="52"/>
      <c r="V538" s="66"/>
    </row>
    <row r="539" spans="1:22" ht="15.75" thickBot="1" x14ac:dyDescent="0.3">
      <c r="H539" s="58"/>
      <c r="I539" s="60" t="s">
        <v>4271</v>
      </c>
      <c r="J539" s="121">
        <v>1</v>
      </c>
      <c r="N539" s="129"/>
      <c r="O539" s="52"/>
      <c r="P539" s="94" t="s">
        <v>474</v>
      </c>
      <c r="Q539" s="52"/>
      <c r="R539" s="53">
        <f>ChVideo_txt_hWnd</f>
        <v>0</v>
      </c>
      <c r="S539" s="52"/>
      <c r="T539" s="52"/>
      <c r="U539" s="52"/>
      <c r="V539" s="66"/>
    </row>
    <row r="540" spans="1:22" ht="15.75" thickBot="1" x14ac:dyDescent="0.3">
      <c r="B540" s="58"/>
      <c r="C540" s="60" t="s">
        <v>230</v>
      </c>
      <c r="D540" s="121" t="s">
        <v>2629</v>
      </c>
      <c r="G540" s="52"/>
      <c r="H540" s="58"/>
      <c r="I540" s="60" t="s">
        <v>4269</v>
      </c>
      <c r="J540" s="121">
        <v>2</v>
      </c>
      <c r="M540" s="52"/>
      <c r="N540" s="129"/>
      <c r="O540" s="52"/>
      <c r="P540" s="94" t="s">
        <v>478</v>
      </c>
      <c r="Q540" s="52"/>
      <c r="R540" s="53" t="s">
        <v>472</v>
      </c>
      <c r="S540" s="52"/>
      <c r="T540" s="52"/>
      <c r="U540" s="52"/>
      <c r="V540" s="66"/>
    </row>
    <row r="541" spans="1:22" ht="15.75" thickBot="1" x14ac:dyDescent="0.3">
      <c r="N541" s="129"/>
      <c r="O541" s="52"/>
      <c r="P541" s="94"/>
      <c r="Q541" s="52"/>
      <c r="R541" s="53"/>
      <c r="S541" s="52"/>
      <c r="T541" s="52"/>
      <c r="U541" s="52"/>
      <c r="V541" s="66"/>
    </row>
    <row r="542" spans="1:22" ht="15.75" thickBot="1" x14ac:dyDescent="0.3">
      <c r="B542" s="58"/>
      <c r="C542" s="60" t="s">
        <v>232</v>
      </c>
      <c r="D542" s="121">
        <v>0</v>
      </c>
      <c r="H542" s="58"/>
      <c r="I542" s="60" t="s">
        <v>1212</v>
      </c>
      <c r="J542" s="433" t="s">
        <v>667</v>
      </c>
      <c r="L542" s="52"/>
      <c r="N542" s="129"/>
      <c r="O542" s="52"/>
      <c r="P542" s="94" t="s">
        <v>462</v>
      </c>
      <c r="Q542" s="52"/>
      <c r="R542" s="53">
        <v>40000</v>
      </c>
      <c r="S542" s="52"/>
      <c r="T542" s="52" t="str">
        <f>"play " &amp; R540 &amp; " from " &amp; R542</f>
        <v>play chvideo from 40000</v>
      </c>
      <c r="U542" s="52"/>
      <c r="V542" s="66"/>
    </row>
    <row r="543" spans="1:22" ht="15.75" thickBot="1" x14ac:dyDescent="0.3">
      <c r="B543" s="52"/>
      <c r="C543" s="133"/>
      <c r="D543" s="53"/>
      <c r="H543" s="114"/>
      <c r="I543" s="114"/>
      <c r="L543" s="52"/>
      <c r="N543" s="129"/>
      <c r="O543" s="52"/>
      <c r="P543" s="94" t="s">
        <v>464</v>
      </c>
      <c r="Q543" s="52"/>
      <c r="R543" s="52"/>
      <c r="S543" s="52"/>
      <c r="T543" s="52" t="str">
        <f>"pause " &amp; R540</f>
        <v>pause chvideo</v>
      </c>
      <c r="U543" s="52"/>
      <c r="V543" s="66"/>
    </row>
    <row r="544" spans="1:22" ht="15.75" thickBot="1" x14ac:dyDescent="0.3">
      <c r="B544" s="58"/>
      <c r="C544" s="60" t="s">
        <v>2254</v>
      </c>
      <c r="D544" s="121">
        <v>-1</v>
      </c>
      <c r="H544" s="58"/>
      <c r="I544" s="60" t="s">
        <v>1743</v>
      </c>
      <c r="J544" s="121">
        <f>VideoStream</f>
        <v>0</v>
      </c>
      <c r="L544" s="52"/>
      <c r="N544" s="129"/>
      <c r="O544" s="52"/>
      <c r="P544" s="94" t="s">
        <v>465</v>
      </c>
      <c r="Q544" s="52"/>
      <c r="R544" s="52"/>
      <c r="S544" s="52"/>
      <c r="T544" s="52" t="str">
        <f>"resume " &amp; R540</f>
        <v>resume chvideo</v>
      </c>
      <c r="U544" s="52"/>
      <c r="V544" s="66"/>
    </row>
    <row r="545" spans="2:22" ht="15.75" thickBot="1" x14ac:dyDescent="0.3">
      <c r="B545" s="58"/>
      <c r="C545" s="60" t="s">
        <v>2260</v>
      </c>
      <c r="D545" s="121">
        <v>-1</v>
      </c>
      <c r="H545" s="114"/>
      <c r="I545" s="114"/>
      <c r="L545" s="52"/>
      <c r="N545" s="129"/>
      <c r="O545" s="52"/>
      <c r="P545" s="52"/>
      <c r="Q545" s="52"/>
      <c r="R545" s="52"/>
      <c r="S545" s="52"/>
      <c r="T545" s="52"/>
      <c r="U545" s="52"/>
      <c r="V545" s="66"/>
    </row>
    <row r="546" spans="2:22" ht="15.75" thickBot="1" x14ac:dyDescent="0.3">
      <c r="B546" s="58"/>
      <c r="C546" s="60" t="s">
        <v>2255</v>
      </c>
      <c r="D546" s="121">
        <v>-2</v>
      </c>
      <c r="H546" s="58"/>
      <c r="I546" s="60" t="s">
        <v>2558</v>
      </c>
      <c r="J546" s="121">
        <v>5</v>
      </c>
      <c r="K546" t="s">
        <v>2561</v>
      </c>
      <c r="L546" s="52"/>
      <c r="N546" s="129"/>
      <c r="O546" s="52"/>
      <c r="P546" s="94" t="s">
        <v>463</v>
      </c>
      <c r="Q546" s="52"/>
      <c r="R546" s="53">
        <v>100000</v>
      </c>
      <c r="S546" s="52"/>
      <c r="T546" s="52" t="str">
        <f>"seek " &amp; R540 &amp; " to " &amp; R546</f>
        <v>seek chvideo to 100000</v>
      </c>
      <c r="U546" s="52"/>
      <c r="V546" s="66"/>
    </row>
    <row r="547" spans="2:22" ht="15.75" thickBot="1" x14ac:dyDescent="0.3">
      <c r="B547" s="58"/>
      <c r="C547" s="60" t="s">
        <v>2261</v>
      </c>
      <c r="D547" s="121">
        <v>-3</v>
      </c>
      <c r="H547" s="58"/>
      <c r="I547" s="60" t="s">
        <v>2559</v>
      </c>
      <c r="J547" s="121">
        <v>0</v>
      </c>
      <c r="K547" t="s">
        <v>2561</v>
      </c>
      <c r="L547" s="52"/>
      <c r="N547" s="129"/>
      <c r="O547" s="52"/>
      <c r="P547" s="52"/>
      <c r="Q547" s="52"/>
      <c r="R547" s="52"/>
      <c r="S547" s="52"/>
      <c r="T547" s="52"/>
      <c r="U547" s="52"/>
      <c r="V547" s="66"/>
    </row>
    <row r="548" spans="2:22" ht="15.75" thickBot="1" x14ac:dyDescent="0.3">
      <c r="B548" s="58"/>
      <c r="C548" s="60" t="s">
        <v>2262</v>
      </c>
      <c r="D548" s="121">
        <v>0</v>
      </c>
      <c r="H548" s="114"/>
      <c r="I548" s="114"/>
      <c r="L548" s="52"/>
      <c r="N548" s="129"/>
      <c r="O548" s="52"/>
      <c r="P548" s="94" t="s">
        <v>470</v>
      </c>
      <c r="Q548" s="52"/>
      <c r="R548" s="53">
        <v>100</v>
      </c>
      <c r="S548" s="52"/>
      <c r="T548" s="52" t="str">
        <f>"setaudio " &amp; R540 &amp; " volume to " &amp; R548</f>
        <v>setaudio chvideo volume to 100</v>
      </c>
      <c r="U548" s="52"/>
      <c r="V548" s="66"/>
    </row>
    <row r="549" spans="2:22" ht="15.75" thickBot="1" x14ac:dyDescent="0.3">
      <c r="B549" s="58"/>
      <c r="C549" s="60" t="s">
        <v>2263</v>
      </c>
      <c r="D549" s="121">
        <v>7</v>
      </c>
      <c r="H549" s="58"/>
      <c r="I549" s="60" t="s">
        <v>231</v>
      </c>
      <c r="J549" s="121" t="s">
        <v>2630</v>
      </c>
      <c r="L549" s="52"/>
      <c r="N549" s="129"/>
      <c r="O549" s="52"/>
      <c r="P549" s="94" t="s">
        <v>466</v>
      </c>
      <c r="Q549" s="52"/>
      <c r="R549" s="52"/>
      <c r="S549" s="52"/>
      <c r="T549" s="52" t="str">
        <f>"set " &amp; R540 &amp; " audio all on"</f>
        <v>set chvideo audio all on</v>
      </c>
      <c r="U549" s="52"/>
      <c r="V549" s="66"/>
    </row>
    <row r="550" spans="2:22" ht="15.75" thickBot="1" x14ac:dyDescent="0.3">
      <c r="H550" s="114"/>
      <c r="I550" s="114"/>
      <c r="L550" s="52"/>
      <c r="N550" s="129"/>
      <c r="O550" s="52"/>
      <c r="P550" s="94" t="s">
        <v>467</v>
      </c>
      <c r="Q550" s="52"/>
      <c r="R550" s="52"/>
      <c r="S550" s="52"/>
      <c r="T550" s="52" t="str">
        <f>"set " &amp; R540 &amp; " audio all off"</f>
        <v>set chvideo audio all off</v>
      </c>
      <c r="U550" s="52"/>
      <c r="V550" s="66"/>
    </row>
    <row r="551" spans="2:22" ht="15.75" thickBot="1" x14ac:dyDescent="0.3">
      <c r="B551" s="58"/>
      <c r="C551" s="60" t="s">
        <v>2256</v>
      </c>
      <c r="D551" s="121">
        <v>1</v>
      </c>
      <c r="H551" s="58"/>
      <c r="I551" s="60" t="s">
        <v>2587</v>
      </c>
      <c r="J551" s="431" t="s">
        <v>2589</v>
      </c>
      <c r="L551" s="52"/>
      <c r="N551" s="129"/>
      <c r="O551" s="52"/>
      <c r="P551" s="52"/>
      <c r="Q551" s="52"/>
      <c r="R551" s="52"/>
      <c r="S551" s="52"/>
      <c r="T551" s="52"/>
      <c r="U551" s="52"/>
      <c r="V551" s="66"/>
    </row>
    <row r="552" spans="2:22" ht="15.75" thickBot="1" x14ac:dyDescent="0.3">
      <c r="B552" s="58"/>
      <c r="C552" s="60" t="s">
        <v>2264</v>
      </c>
      <c r="D552" s="121">
        <v>5</v>
      </c>
      <c r="H552" s="58"/>
      <c r="I552" s="60" t="s">
        <v>2590</v>
      </c>
      <c r="J552" s="431" t="s">
        <v>2589</v>
      </c>
      <c r="L552" s="52"/>
      <c r="N552" s="129"/>
      <c r="O552" s="52"/>
      <c r="P552" s="94" t="s">
        <v>469</v>
      </c>
      <c r="Q552" s="52"/>
      <c r="R552" s="52"/>
      <c r="S552" s="52"/>
      <c r="T552" s="52" t="str">
        <f>"status " &amp; R540 &amp; " position"</f>
        <v>status chvideo position</v>
      </c>
      <c r="U552" s="52"/>
      <c r="V552" s="66"/>
    </row>
    <row r="553" spans="2:22" ht="15.75" thickBot="1" x14ac:dyDescent="0.3">
      <c r="B553" s="58"/>
      <c r="C553" s="60" t="s">
        <v>2257</v>
      </c>
      <c r="D553" s="121">
        <v>0</v>
      </c>
      <c r="H553" s="114"/>
      <c r="I553" s="114"/>
      <c r="L553" s="52"/>
      <c r="N553" s="129"/>
      <c r="O553" s="52"/>
      <c r="P553" s="94" t="s">
        <v>468</v>
      </c>
      <c r="Q553" s="52"/>
      <c r="R553" s="52"/>
      <c r="S553" s="52"/>
      <c r="T553" s="52" t="str">
        <f>"status " &amp; R540 &amp; " mode"</f>
        <v>status chvideo mode</v>
      </c>
      <c r="U553" s="52"/>
      <c r="V553" s="66"/>
    </row>
    <row r="554" spans="2:22" ht="15.75" thickBot="1" x14ac:dyDescent="0.3">
      <c r="B554" s="58"/>
      <c r="C554" s="60" t="s">
        <v>2265</v>
      </c>
      <c r="D554" s="121">
        <v>-5</v>
      </c>
      <c r="H554" s="58"/>
      <c r="I554" s="60" t="s">
        <v>2625</v>
      </c>
      <c r="J554" s="431" t="s">
        <v>2623</v>
      </c>
      <c r="L554" s="52"/>
      <c r="N554" s="129"/>
      <c r="O554" s="52"/>
      <c r="P554" s="52"/>
      <c r="Q554" s="52"/>
      <c r="R554" s="52"/>
      <c r="S554" s="52"/>
      <c r="T554" s="52"/>
      <c r="U554" s="52"/>
      <c r="V554" s="66"/>
    </row>
    <row r="555" spans="2:22" ht="15.75" thickBot="1" x14ac:dyDescent="0.3">
      <c r="B555" s="58"/>
      <c r="C555" s="60" t="s">
        <v>2266</v>
      </c>
      <c r="D555" s="121">
        <v>0</v>
      </c>
      <c r="H555" s="58"/>
      <c r="I555" s="60" t="s">
        <v>2627</v>
      </c>
      <c r="J555" s="431">
        <v>0</v>
      </c>
      <c r="L555" s="52"/>
      <c r="N555" s="129"/>
      <c r="O555" s="52"/>
      <c r="P555" s="94" t="s">
        <v>480</v>
      </c>
      <c r="Q555" s="52"/>
      <c r="R555" s="52"/>
      <c r="S555" s="52"/>
      <c r="T555" s="52" t="s">
        <v>479</v>
      </c>
      <c r="U555" s="52"/>
      <c r="V555" s="66"/>
    </row>
    <row r="556" spans="2:22" ht="15.75" thickBot="1" x14ac:dyDescent="0.3">
      <c r="B556" s="58"/>
      <c r="C556" s="60" t="s">
        <v>2267</v>
      </c>
      <c r="D556" s="121">
        <v>7</v>
      </c>
      <c r="H556" s="58"/>
      <c r="I556" s="60" t="s">
        <v>2626</v>
      </c>
      <c r="J556" s="431" t="s">
        <v>667</v>
      </c>
      <c r="L556" s="52"/>
      <c r="N556" s="129"/>
      <c r="O556" s="52"/>
      <c r="P556" s="94" t="s">
        <v>481</v>
      </c>
      <c r="Q556" s="52"/>
      <c r="R556" s="52"/>
      <c r="S556" s="52"/>
      <c r="T556" s="52" t="s">
        <v>482</v>
      </c>
      <c r="U556" s="52"/>
      <c r="V556" s="66"/>
    </row>
    <row r="557" spans="2:22" ht="15.75" thickBot="1" x14ac:dyDescent="0.3">
      <c r="B557" s="52"/>
      <c r="C557" s="133"/>
      <c r="D557" s="53"/>
      <c r="H557" s="114"/>
      <c r="I557" s="114"/>
      <c r="L557" s="52"/>
      <c r="N557" s="50"/>
      <c r="O557" s="130"/>
      <c r="P557" s="130"/>
      <c r="Q557" s="130"/>
      <c r="R557" s="130"/>
      <c r="S557" s="130"/>
      <c r="T557" s="130"/>
      <c r="U557" s="130"/>
      <c r="V557" s="51"/>
    </row>
    <row r="558" spans="2:22" ht="15.75" thickBot="1" x14ac:dyDescent="0.3">
      <c r="B558" s="58"/>
      <c r="C558" s="60" t="s">
        <v>2258</v>
      </c>
      <c r="D558" s="121">
        <v>1</v>
      </c>
      <c r="H558" s="58"/>
      <c r="I558" s="60" t="s">
        <v>2677</v>
      </c>
      <c r="J558" s="121" t="s">
        <v>74</v>
      </c>
      <c r="L558" s="52"/>
    </row>
    <row r="559" spans="2:22" ht="15.75" thickBot="1" x14ac:dyDescent="0.3">
      <c r="B559" s="58"/>
      <c r="C559" s="60" t="s">
        <v>2268</v>
      </c>
      <c r="D559" s="121">
        <v>-5</v>
      </c>
      <c r="H559" s="58"/>
      <c r="I559" s="60" t="s">
        <v>2674</v>
      </c>
      <c r="J559" s="121">
        <v>-92</v>
      </c>
      <c r="L559" s="52"/>
    </row>
    <row r="560" spans="2:22" ht="15.75" thickBot="1" x14ac:dyDescent="0.3">
      <c r="B560" s="58"/>
      <c r="C560" s="60" t="s">
        <v>2259</v>
      </c>
      <c r="D560" s="121">
        <v>0</v>
      </c>
      <c r="H560" s="58"/>
      <c r="I560" s="60" t="s">
        <v>2675</v>
      </c>
      <c r="J560" s="121">
        <v>-80</v>
      </c>
      <c r="L560" s="52"/>
      <c r="N560" s="237"/>
      <c r="O560" s="456"/>
      <c r="P560" s="456"/>
      <c r="Q560" s="456"/>
      <c r="R560" s="456"/>
      <c r="S560" s="456"/>
      <c r="T560" s="456"/>
      <c r="U560" s="456"/>
      <c r="V560" s="238"/>
    </row>
    <row r="561" spans="2:22" ht="15.75" thickBot="1" x14ac:dyDescent="0.3">
      <c r="B561" s="58"/>
      <c r="C561" s="60" t="s">
        <v>2269</v>
      </c>
      <c r="D561" s="121">
        <v>0</v>
      </c>
      <c r="H561" s="58"/>
      <c r="I561" s="60" t="s">
        <v>2676</v>
      </c>
      <c r="J561" s="121">
        <v>-80</v>
      </c>
      <c r="N561" s="129"/>
      <c r="O561" s="52" t="s">
        <v>1649</v>
      </c>
      <c r="P561" s="53">
        <v>0</v>
      </c>
      <c r="Q561" s="52" t="s">
        <v>1650</v>
      </c>
      <c r="R561" s="52"/>
      <c r="S561" s="52"/>
      <c r="T561" s="52"/>
      <c r="U561" s="52"/>
      <c r="V561" s="66"/>
    </row>
    <row r="562" spans="2:22" ht="15.75" thickBot="1" x14ac:dyDescent="0.3">
      <c r="B562" s="58"/>
      <c r="C562" s="60" t="s">
        <v>2270</v>
      </c>
      <c r="D562" s="121">
        <v>1</v>
      </c>
      <c r="H562" s="114"/>
      <c r="I562" s="114"/>
      <c r="N562" s="129"/>
      <c r="O562" s="52"/>
      <c r="P562" s="53">
        <v>1</v>
      </c>
      <c r="Q562" s="52" t="s">
        <v>1685</v>
      </c>
      <c r="R562" s="52"/>
      <c r="S562" s="52"/>
      <c r="T562" s="52"/>
      <c r="U562" s="52"/>
      <c r="V562" s="66"/>
    </row>
    <row r="563" spans="2:22" ht="15.75" thickBot="1" x14ac:dyDescent="0.3">
      <c r="B563" s="58"/>
      <c r="C563" s="60" t="s">
        <v>2271</v>
      </c>
      <c r="D563" s="121">
        <v>1</v>
      </c>
      <c r="N563" s="129"/>
      <c r="O563" s="52"/>
      <c r="P563" s="53" t="s">
        <v>1663</v>
      </c>
      <c r="Q563" s="52" t="s">
        <v>1651</v>
      </c>
      <c r="R563" s="52"/>
      <c r="S563" s="52"/>
      <c r="T563" s="52"/>
      <c r="U563" s="52"/>
      <c r="V563" s="66"/>
    </row>
    <row r="564" spans="2:22" x14ac:dyDescent="0.25">
      <c r="B564" s="52"/>
      <c r="C564" s="133"/>
      <c r="D564" s="53"/>
      <c r="H564" s="114"/>
      <c r="I564" s="114"/>
      <c r="N564" s="129"/>
      <c r="O564" s="52"/>
      <c r="P564" s="53" t="s">
        <v>1664</v>
      </c>
      <c r="Q564" s="52" t="s">
        <v>1652</v>
      </c>
      <c r="R564" s="52"/>
      <c r="S564" s="52"/>
      <c r="T564" s="52"/>
      <c r="U564" s="52"/>
      <c r="V564" s="66"/>
    </row>
    <row r="565" spans="2:22" ht="15.75" thickBot="1" x14ac:dyDescent="0.3">
      <c r="N565" s="129"/>
      <c r="O565" s="52"/>
      <c r="P565" s="53" t="s">
        <v>1665</v>
      </c>
      <c r="Q565" s="52" t="s">
        <v>1653</v>
      </c>
      <c r="R565" s="52"/>
      <c r="S565" s="52"/>
      <c r="T565" s="52"/>
      <c r="U565" s="52"/>
      <c r="V565" s="66"/>
    </row>
    <row r="566" spans="2:22" ht="15.75" thickBot="1" x14ac:dyDescent="0.3">
      <c r="B566" s="134"/>
      <c r="C566" s="135" t="s">
        <v>254</v>
      </c>
      <c r="D566" s="135" t="s">
        <v>255</v>
      </c>
      <c r="E566" s="120" t="s">
        <v>256</v>
      </c>
      <c r="H566" s="58"/>
      <c r="I566" s="60" t="s">
        <v>2564</v>
      </c>
      <c r="J566" s="121">
        <v>0</v>
      </c>
      <c r="N566" s="129"/>
      <c r="O566" s="52"/>
      <c r="P566" s="53"/>
      <c r="Q566" s="52"/>
      <c r="R566" s="52"/>
      <c r="S566" s="52"/>
      <c r="T566" s="52"/>
      <c r="U566" s="52"/>
      <c r="V566" s="66"/>
    </row>
    <row r="567" spans="2:22" x14ac:dyDescent="0.25">
      <c r="B567" s="129"/>
      <c r="C567" s="133" t="s">
        <v>26</v>
      </c>
      <c r="D567" s="53" t="s">
        <v>162</v>
      </c>
      <c r="E567" s="68" t="s">
        <v>265</v>
      </c>
      <c r="N567" s="129"/>
      <c r="O567" s="52"/>
      <c r="P567" s="53"/>
      <c r="Q567" s="52"/>
      <c r="R567" s="52"/>
      <c r="S567" s="52"/>
      <c r="T567" s="52"/>
      <c r="U567" s="52"/>
      <c r="V567" s="66"/>
    </row>
    <row r="568" spans="2:22" x14ac:dyDescent="0.25">
      <c r="B568" s="129"/>
      <c r="C568" s="133" t="s">
        <v>27</v>
      </c>
      <c r="D568" s="53" t="s">
        <v>160</v>
      </c>
      <c r="E568" s="68" t="s">
        <v>266</v>
      </c>
      <c r="N568" s="129"/>
      <c r="O568" s="52" t="s">
        <v>1654</v>
      </c>
      <c r="P568" s="53">
        <v>0</v>
      </c>
      <c r="Q568" s="52" t="s">
        <v>1659</v>
      </c>
      <c r="R568" s="52"/>
      <c r="S568" s="52"/>
      <c r="T568" s="52"/>
      <c r="U568" s="52"/>
      <c r="V568" s="66"/>
    </row>
    <row r="569" spans="2:22" x14ac:dyDescent="0.25">
      <c r="B569" s="129"/>
      <c r="C569" s="133" t="s">
        <v>185</v>
      </c>
      <c r="D569" s="53" t="s">
        <v>257</v>
      </c>
      <c r="E569" s="68"/>
      <c r="N569" s="129"/>
      <c r="O569" s="52"/>
      <c r="P569" s="53">
        <v>1</v>
      </c>
      <c r="Q569" s="52" t="s">
        <v>1658</v>
      </c>
      <c r="R569" s="52"/>
      <c r="S569" s="52"/>
      <c r="T569" s="52"/>
      <c r="U569" s="52"/>
      <c r="V569" s="66"/>
    </row>
    <row r="570" spans="2:22" x14ac:dyDescent="0.25">
      <c r="B570" s="129"/>
      <c r="C570" s="133" t="s">
        <v>164</v>
      </c>
      <c r="D570" s="53" t="s">
        <v>29</v>
      </c>
      <c r="E570" s="68"/>
      <c r="N570" s="129"/>
      <c r="O570" s="52"/>
      <c r="P570" s="53">
        <v>2</v>
      </c>
      <c r="Q570" s="52" t="s">
        <v>1655</v>
      </c>
      <c r="R570" s="52"/>
      <c r="S570" s="52"/>
      <c r="T570" s="52"/>
      <c r="U570" s="52"/>
      <c r="V570" s="66"/>
    </row>
    <row r="571" spans="2:22" x14ac:dyDescent="0.25">
      <c r="B571" s="129"/>
      <c r="C571" s="133" t="s">
        <v>179</v>
      </c>
      <c r="D571" s="53" t="s">
        <v>258</v>
      </c>
      <c r="E571" s="68"/>
      <c r="N571" s="129"/>
      <c r="O571" s="52"/>
      <c r="P571" s="53">
        <v>3</v>
      </c>
      <c r="Q571" s="52" t="s">
        <v>1684</v>
      </c>
      <c r="R571" s="52"/>
      <c r="S571" s="52"/>
      <c r="T571" s="52"/>
      <c r="U571" s="52"/>
      <c r="V571" s="66"/>
    </row>
    <row r="572" spans="2:22" x14ac:dyDescent="0.25">
      <c r="B572" s="129"/>
      <c r="C572" s="133" t="s">
        <v>176</v>
      </c>
      <c r="D572" s="53" t="s">
        <v>259</v>
      </c>
      <c r="E572" s="68"/>
      <c r="N572" s="129"/>
      <c r="O572" s="52"/>
      <c r="P572" s="53" t="s">
        <v>1656</v>
      </c>
      <c r="Q572" s="52" t="s">
        <v>1657</v>
      </c>
      <c r="R572" s="52"/>
      <c r="S572" s="52"/>
      <c r="T572" s="52"/>
      <c r="U572" s="52"/>
      <c r="V572" s="66"/>
    </row>
    <row r="573" spans="2:22" x14ac:dyDescent="0.25">
      <c r="B573" s="129"/>
      <c r="C573" s="133" t="s">
        <v>177</v>
      </c>
      <c r="D573" s="53" t="s">
        <v>260</v>
      </c>
      <c r="E573" s="68"/>
      <c r="N573" s="129"/>
      <c r="O573" s="52"/>
      <c r="P573" s="52"/>
      <c r="Q573" s="52"/>
      <c r="R573" s="52"/>
      <c r="S573" s="52"/>
      <c r="T573" s="52"/>
      <c r="U573" s="52"/>
      <c r="V573" s="66"/>
    </row>
    <row r="574" spans="2:22" x14ac:dyDescent="0.25">
      <c r="B574" s="129"/>
      <c r="C574" s="133" t="s">
        <v>178</v>
      </c>
      <c r="D574" s="53" t="s">
        <v>261</v>
      </c>
      <c r="E574" s="68"/>
      <c r="N574" s="129"/>
      <c r="O574" s="52" t="s">
        <v>1666</v>
      </c>
      <c r="P574" s="52"/>
      <c r="Q574" s="52"/>
      <c r="R574" s="52"/>
      <c r="S574" s="52"/>
      <c r="T574" s="52"/>
      <c r="U574" s="52"/>
      <c r="V574" s="66"/>
    </row>
    <row r="575" spans="2:22" x14ac:dyDescent="0.25">
      <c r="B575" s="129"/>
      <c r="C575" s="133" t="s">
        <v>188</v>
      </c>
      <c r="D575" s="53" t="s">
        <v>262</v>
      </c>
      <c r="E575" s="68"/>
      <c r="N575" s="129"/>
      <c r="O575" s="52" t="s">
        <v>1668</v>
      </c>
      <c r="P575" s="52" t="s">
        <v>1669</v>
      </c>
      <c r="Q575" s="52" t="s">
        <v>1670</v>
      </c>
      <c r="R575" s="52" t="s">
        <v>1671</v>
      </c>
      <c r="S575" s="52" t="s">
        <v>1255</v>
      </c>
      <c r="T575" s="52" t="s">
        <v>93</v>
      </c>
      <c r="U575" s="52" t="s">
        <v>1256</v>
      </c>
      <c r="V575" s="66"/>
    </row>
    <row r="576" spans="2:22" x14ac:dyDescent="0.25">
      <c r="B576" s="129"/>
      <c r="C576" s="133" t="s">
        <v>181</v>
      </c>
      <c r="D576" s="53" t="s">
        <v>263</v>
      </c>
      <c r="E576" s="68"/>
      <c r="N576" s="129"/>
      <c r="O576" s="52" t="s">
        <v>1667</v>
      </c>
      <c r="P576" s="52"/>
      <c r="Q576" s="52"/>
      <c r="R576" s="52"/>
      <c r="S576" s="52"/>
      <c r="T576" s="52"/>
      <c r="U576" s="52"/>
      <c r="V576" s="66"/>
    </row>
    <row r="577" spans="1:22" ht="15.75" thickBot="1" x14ac:dyDescent="0.3">
      <c r="B577" s="50"/>
      <c r="C577" s="61" t="s">
        <v>165</v>
      </c>
      <c r="D577" s="131" t="s">
        <v>264</v>
      </c>
      <c r="E577" s="54"/>
      <c r="N577" s="50"/>
      <c r="O577" s="130"/>
      <c r="P577" s="130"/>
      <c r="Q577" s="130"/>
      <c r="R577" s="130"/>
      <c r="S577" s="130"/>
      <c r="T577" s="130"/>
      <c r="U577" s="130"/>
      <c r="V577" s="51"/>
    </row>
    <row r="578" spans="1:22" ht="15.75" thickBot="1" x14ac:dyDescent="0.3"/>
    <row r="579" spans="1:22" x14ac:dyDescent="0.25">
      <c r="N579" s="237"/>
      <c r="O579" s="456"/>
      <c r="P579" s="456"/>
      <c r="Q579" s="456"/>
      <c r="R579" s="456"/>
      <c r="S579" s="238"/>
    </row>
    <row r="580" spans="1:22" x14ac:dyDescent="0.25">
      <c r="A580" t="s">
        <v>1687</v>
      </c>
      <c r="N580" s="129"/>
      <c r="O580" s="48" t="s">
        <v>2240</v>
      </c>
      <c r="P580" s="48"/>
      <c r="Q580" s="48"/>
      <c r="R580" s="52"/>
      <c r="S580" s="66"/>
    </row>
    <row r="581" spans="1:22" ht="15.75" thickBot="1" x14ac:dyDescent="0.3">
      <c r="N581" s="129"/>
      <c r="O581" s="53">
        <v>-4105</v>
      </c>
      <c r="P581" s="53"/>
      <c r="Q581" s="52" t="s">
        <v>2239</v>
      </c>
      <c r="R581" s="52"/>
      <c r="S581" s="66"/>
    </row>
    <row r="582" spans="1:22" ht="15.75" thickBot="1" x14ac:dyDescent="0.3">
      <c r="B582" s="202" t="s">
        <v>1688</v>
      </c>
      <c r="C582" s="121">
        <v>0</v>
      </c>
      <c r="N582" s="129"/>
      <c r="O582" s="53">
        <v>-4142</v>
      </c>
      <c r="P582" s="53">
        <v>0</v>
      </c>
      <c r="Q582" s="52" t="s">
        <v>2238</v>
      </c>
      <c r="R582" s="52"/>
      <c r="S582" s="66"/>
    </row>
    <row r="583" spans="1:22" x14ac:dyDescent="0.25">
      <c r="N583" s="129"/>
      <c r="O583" s="53">
        <v>1</v>
      </c>
      <c r="P583" s="53">
        <v>1</v>
      </c>
      <c r="Q583" s="52" t="s">
        <v>2220</v>
      </c>
      <c r="R583" s="52"/>
      <c r="S583" s="66"/>
    </row>
    <row r="584" spans="1:22" x14ac:dyDescent="0.25">
      <c r="N584" s="129"/>
      <c r="O584" s="53">
        <v>-4125</v>
      </c>
      <c r="P584" s="53">
        <v>2</v>
      </c>
      <c r="Q584" s="52" t="s">
        <v>2221</v>
      </c>
      <c r="R584" s="52"/>
      <c r="S584" s="66"/>
    </row>
    <row r="585" spans="1:22" x14ac:dyDescent="0.25">
      <c r="N585" s="129"/>
      <c r="O585" s="53">
        <v>-4126</v>
      </c>
      <c r="P585" s="53">
        <v>3</v>
      </c>
      <c r="Q585" s="52" t="s">
        <v>2222</v>
      </c>
      <c r="R585" s="52"/>
      <c r="S585" s="66"/>
    </row>
    <row r="586" spans="1:22" x14ac:dyDescent="0.25">
      <c r="A586" t="s">
        <v>775</v>
      </c>
      <c r="N586" s="129"/>
      <c r="O586" s="53">
        <v>-4124</v>
      </c>
      <c r="P586" s="53">
        <v>4</v>
      </c>
      <c r="Q586" s="52" t="s">
        <v>2223</v>
      </c>
      <c r="R586" s="52"/>
      <c r="S586" s="66"/>
    </row>
    <row r="587" spans="1:22" ht="15.75" thickBot="1" x14ac:dyDescent="0.3">
      <c r="F587" s="52"/>
      <c r="N587" s="129"/>
      <c r="O587" s="53">
        <v>-4128</v>
      </c>
      <c r="P587" s="53">
        <v>5</v>
      </c>
      <c r="Q587" s="52" t="s">
        <v>2224</v>
      </c>
      <c r="R587" s="52"/>
      <c r="S587" s="66"/>
    </row>
    <row r="588" spans="1:22" ht="15.75" thickBot="1" x14ac:dyDescent="0.3">
      <c r="B588" s="58"/>
      <c r="C588" s="60" t="s">
        <v>1761</v>
      </c>
      <c r="D588" s="121">
        <v>1</v>
      </c>
      <c r="F588" s="52"/>
      <c r="N588" s="129"/>
      <c r="O588" s="53">
        <v>-4166</v>
      </c>
      <c r="P588" s="53">
        <v>6</v>
      </c>
      <c r="Q588" s="52" t="s">
        <v>2225</v>
      </c>
      <c r="R588" s="52"/>
      <c r="S588" s="66"/>
    </row>
    <row r="589" spans="1:22" ht="15.75" thickBot="1" x14ac:dyDescent="0.3">
      <c r="B589" s="58"/>
      <c r="C589" s="60" t="s">
        <v>1759</v>
      </c>
      <c r="D589" s="121">
        <v>1</v>
      </c>
      <c r="F589" s="52"/>
      <c r="N589" s="129"/>
      <c r="O589" s="53">
        <v>-4121</v>
      </c>
      <c r="P589" s="53">
        <v>7</v>
      </c>
      <c r="Q589" s="52" t="s">
        <v>2226</v>
      </c>
      <c r="R589" s="52"/>
      <c r="S589" s="66"/>
    </row>
    <row r="590" spans="1:22" ht="15.75" thickBot="1" x14ac:dyDescent="0.3">
      <c r="B590" s="58"/>
      <c r="C590" s="60" t="s">
        <v>1760</v>
      </c>
      <c r="D590" s="121">
        <v>1</v>
      </c>
      <c r="F590" s="52"/>
      <c r="N590" s="129"/>
      <c r="O590" s="53">
        <v>-4162</v>
      </c>
      <c r="P590" s="53">
        <v>8</v>
      </c>
      <c r="Q590" s="52" t="s">
        <v>2227</v>
      </c>
      <c r="R590" s="52"/>
      <c r="S590" s="66"/>
    </row>
    <row r="591" spans="1:22" ht="15.75" thickBot="1" x14ac:dyDescent="0.3">
      <c r="B591" s="58"/>
      <c r="C591" s="60" t="s">
        <v>1828</v>
      </c>
      <c r="D591" s="121">
        <v>0</v>
      </c>
      <c r="F591" s="52"/>
      <c r="N591" s="129"/>
      <c r="O591" s="53">
        <v>9</v>
      </c>
      <c r="P591" s="53">
        <v>9</v>
      </c>
      <c r="Q591" s="52" t="s">
        <v>2228</v>
      </c>
      <c r="R591" s="52"/>
      <c r="S591" s="66"/>
    </row>
    <row r="592" spans="1:22" ht="15.75" thickBot="1" x14ac:dyDescent="0.3">
      <c r="B592" s="58"/>
      <c r="C592" s="60" t="s">
        <v>1841</v>
      </c>
      <c r="D592" s="121"/>
      <c r="F592" s="52"/>
      <c r="N592" s="129"/>
      <c r="O592" s="53">
        <v>10</v>
      </c>
      <c r="P592" s="53">
        <v>10</v>
      </c>
      <c r="Q592" s="52" t="s">
        <v>2229</v>
      </c>
      <c r="R592" s="52"/>
      <c r="S592" s="66"/>
    </row>
    <row r="593" spans="1:19" ht="15.75" thickBot="1" x14ac:dyDescent="0.3">
      <c r="B593" s="58"/>
      <c r="C593" s="60" t="s">
        <v>1842</v>
      </c>
      <c r="D593" s="121"/>
      <c r="F593" s="52"/>
      <c r="N593" s="129"/>
      <c r="O593" s="53">
        <v>11</v>
      </c>
      <c r="P593" s="53">
        <v>11</v>
      </c>
      <c r="Q593" s="52" t="s">
        <v>2230</v>
      </c>
      <c r="R593" s="52"/>
      <c r="S593" s="66"/>
    </row>
    <row r="594" spans="1:19" ht="15.75" thickBot="1" x14ac:dyDescent="0.3">
      <c r="B594" s="58"/>
      <c r="C594" s="60" t="s">
        <v>1843</v>
      </c>
      <c r="D594" s="121"/>
      <c r="F594" s="52"/>
      <c r="N594" s="129"/>
      <c r="O594" s="53">
        <v>12</v>
      </c>
      <c r="P594" s="53">
        <v>12</v>
      </c>
      <c r="Q594" s="52" t="s">
        <v>2231</v>
      </c>
      <c r="R594" s="52"/>
      <c r="S594" s="66"/>
    </row>
    <row r="595" spans="1:19" ht="15.75" thickBot="1" x14ac:dyDescent="0.3">
      <c r="B595" s="58"/>
      <c r="C595" s="60" t="s">
        <v>1844</v>
      </c>
      <c r="D595" s="121"/>
      <c r="F595" s="52"/>
      <c r="N595" s="129"/>
      <c r="O595" s="53">
        <v>13</v>
      </c>
      <c r="P595" s="53">
        <v>13</v>
      </c>
      <c r="Q595" s="52" t="s">
        <v>2232</v>
      </c>
      <c r="R595" s="52"/>
      <c r="S595" s="66"/>
    </row>
    <row r="596" spans="1:19" x14ac:dyDescent="0.25">
      <c r="B596" s="52"/>
      <c r="C596" s="133"/>
      <c r="D596" s="53"/>
      <c r="F596" s="52"/>
      <c r="N596" s="129"/>
      <c r="O596" s="53">
        <v>14</v>
      </c>
      <c r="P596" s="53">
        <v>14</v>
      </c>
      <c r="Q596" s="52" t="s">
        <v>2233</v>
      </c>
      <c r="R596" s="52"/>
      <c r="S596" s="66"/>
    </row>
    <row r="597" spans="1:19" x14ac:dyDescent="0.25">
      <c r="B597" s="52"/>
      <c r="C597" s="133"/>
      <c r="D597" s="53"/>
      <c r="F597" s="52"/>
      <c r="N597" s="129"/>
      <c r="O597" s="53">
        <v>15</v>
      </c>
      <c r="P597" s="53">
        <v>15</v>
      </c>
      <c r="Q597" s="52" t="s">
        <v>2234</v>
      </c>
      <c r="R597" s="52"/>
      <c r="S597" s="66"/>
    </row>
    <row r="598" spans="1:19" x14ac:dyDescent="0.25">
      <c r="A598" t="s">
        <v>1023</v>
      </c>
      <c r="F598" s="52"/>
      <c r="N598" s="129"/>
      <c r="O598" s="53">
        <v>16</v>
      </c>
      <c r="P598" s="53">
        <v>16</v>
      </c>
      <c r="Q598" s="52" t="s">
        <v>2235</v>
      </c>
      <c r="R598" s="52"/>
      <c r="S598" s="66"/>
    </row>
    <row r="599" spans="1:19" ht="15.75" thickBot="1" x14ac:dyDescent="0.3">
      <c r="F599" s="52"/>
      <c r="N599" s="129"/>
      <c r="O599" s="53">
        <v>17</v>
      </c>
      <c r="P599" s="53">
        <v>17</v>
      </c>
      <c r="Q599" s="52" t="s">
        <v>2236</v>
      </c>
      <c r="R599" s="52"/>
      <c r="S599" s="66"/>
    </row>
    <row r="600" spans="1:19" ht="15.75" thickBot="1" x14ac:dyDescent="0.3">
      <c r="B600" s="58"/>
      <c r="C600" s="60" t="s">
        <v>483</v>
      </c>
      <c r="D600" s="59" t="s">
        <v>484</v>
      </c>
      <c r="E600" s="63"/>
      <c r="F600" s="52"/>
      <c r="N600" s="129"/>
      <c r="O600" s="53">
        <v>18</v>
      </c>
      <c r="P600" s="53">
        <v>18</v>
      </c>
      <c r="Q600" s="52" t="s">
        <v>2237</v>
      </c>
      <c r="R600" s="52"/>
      <c r="S600" s="66"/>
    </row>
    <row r="601" spans="1:19" ht="15.75" thickBot="1" x14ac:dyDescent="0.3">
      <c r="B601" s="58"/>
      <c r="C601" s="60" t="s">
        <v>485</v>
      </c>
      <c r="D601" s="358">
        <v>1</v>
      </c>
      <c r="E601" s="63"/>
      <c r="F601" s="52"/>
      <c r="N601" s="50"/>
      <c r="O601" s="130"/>
      <c r="P601" s="130"/>
      <c r="Q601" s="130"/>
      <c r="R601" s="130"/>
      <c r="S601" s="51"/>
    </row>
    <row r="602" spans="1:19" ht="15.75" thickBot="1" x14ac:dyDescent="0.3">
      <c r="B602" s="58"/>
      <c r="C602" s="60" t="s">
        <v>486</v>
      </c>
      <c r="D602" s="240" t="s">
        <v>489</v>
      </c>
      <c r="E602" s="63"/>
      <c r="F602" s="52"/>
    </row>
    <row r="603" spans="1:19" ht="15.75" thickBot="1" x14ac:dyDescent="0.3">
      <c r="B603" s="58"/>
      <c r="C603" s="60" t="s">
        <v>487</v>
      </c>
      <c r="D603" s="240" t="s">
        <v>488</v>
      </c>
      <c r="E603" s="63"/>
      <c r="F603" s="52"/>
    </row>
    <row r="604" spans="1:19" x14ac:dyDescent="0.25">
      <c r="F604" s="52"/>
    </row>
    <row r="605" spans="1:19" x14ac:dyDescent="0.25">
      <c r="A605" t="s">
        <v>1025</v>
      </c>
      <c r="F605" s="52"/>
    </row>
    <row r="606" spans="1:19" ht="15.75" thickBot="1" x14ac:dyDescent="0.3">
      <c r="E606" s="52"/>
      <c r="F606" s="52"/>
    </row>
    <row r="607" spans="1:19" ht="15.75" thickBot="1" x14ac:dyDescent="0.3">
      <c r="B607" s="58"/>
      <c r="C607" s="60" t="s">
        <v>3802</v>
      </c>
      <c r="D607" s="121">
        <v>0</v>
      </c>
      <c r="E607" s="52"/>
      <c r="F607" s="52"/>
    </row>
    <row r="608" spans="1:19" ht="15.75" thickBot="1" x14ac:dyDescent="0.3">
      <c r="E608" s="52"/>
      <c r="F608" s="52"/>
    </row>
    <row r="609" spans="2:6" ht="15.75" thickBot="1" x14ac:dyDescent="0.3">
      <c r="B609" s="58"/>
      <c r="C609" s="60" t="s">
        <v>2835</v>
      </c>
      <c r="D609" s="121">
        <v>16777215</v>
      </c>
      <c r="E609" s="52"/>
      <c r="F609" s="52"/>
    </row>
    <row r="610" spans="2:6" ht="15.75" thickBot="1" x14ac:dyDescent="0.3">
      <c r="B610" s="52"/>
      <c r="C610" s="133"/>
      <c r="D610" s="53"/>
      <c r="E610" s="52"/>
      <c r="F610" s="52"/>
    </row>
    <row r="611" spans="2:6" ht="15.75" thickBot="1" x14ac:dyDescent="0.3">
      <c r="B611" s="58"/>
      <c r="C611" s="60" t="s">
        <v>3821</v>
      </c>
      <c r="D611" s="121">
        <v>-4105</v>
      </c>
      <c r="E611" s="52"/>
      <c r="F611" s="52"/>
    </row>
    <row r="612" spans="2:6" ht="15.75" thickBot="1" x14ac:dyDescent="0.3">
      <c r="B612" s="58"/>
      <c r="C612" s="60" t="s">
        <v>3823</v>
      </c>
      <c r="D612" s="121" t="s">
        <v>75</v>
      </c>
      <c r="E612" s="52"/>
      <c r="F612" s="52"/>
    </row>
    <row r="613" spans="2:6" ht="15.75" thickBot="1" x14ac:dyDescent="0.3">
      <c r="B613" s="52"/>
      <c r="C613" s="133"/>
      <c r="D613" s="53"/>
      <c r="E613" s="52"/>
      <c r="F613" s="52"/>
    </row>
    <row r="614" spans="2:6" ht="15.75" thickBot="1" x14ac:dyDescent="0.3">
      <c r="B614" s="58"/>
      <c r="C614" s="60" t="s">
        <v>3790</v>
      </c>
      <c r="D614" s="121"/>
      <c r="E614" s="52"/>
      <c r="F614" s="52"/>
    </row>
    <row r="615" spans="2:6" ht="15.75" thickBot="1" x14ac:dyDescent="0.3">
      <c r="B615" s="58"/>
      <c r="C615" s="60" t="s">
        <v>3791</v>
      </c>
      <c r="D615" s="121" t="s">
        <v>74</v>
      </c>
      <c r="E615" s="52"/>
      <c r="F615" s="52"/>
    </row>
    <row r="616" spans="2:6" ht="15.75" thickBot="1" x14ac:dyDescent="0.3">
      <c r="B616" s="58"/>
      <c r="C616" s="60" t="s">
        <v>3800</v>
      </c>
      <c r="D616" s="121" t="s">
        <v>75</v>
      </c>
      <c r="E616" s="52"/>
      <c r="F616" s="52"/>
    </row>
    <row r="617" spans="2:6" ht="15.75" thickBot="1" x14ac:dyDescent="0.3">
      <c r="E617" s="52"/>
      <c r="F617" s="52"/>
    </row>
    <row r="618" spans="2:6" ht="15.75" thickBot="1" x14ac:dyDescent="0.3">
      <c r="B618" s="58"/>
      <c r="C618" s="60" t="s">
        <v>3792</v>
      </c>
      <c r="D618" s="121" t="s">
        <v>74</v>
      </c>
      <c r="E618" s="52"/>
      <c r="F618" s="52"/>
    </row>
    <row r="619" spans="2:6" ht="15.75" thickBot="1" x14ac:dyDescent="0.3">
      <c r="B619" s="58"/>
      <c r="C619" s="60" t="s">
        <v>3793</v>
      </c>
      <c r="D619" s="121" t="s">
        <v>74</v>
      </c>
      <c r="E619" s="52"/>
      <c r="F619" s="52"/>
    </row>
    <row r="620" spans="2:6" ht="15.75" thickBot="1" x14ac:dyDescent="0.3">
      <c r="B620" s="58"/>
      <c r="C620" s="60" t="s">
        <v>3794</v>
      </c>
      <c r="D620" s="121" t="s">
        <v>75</v>
      </c>
      <c r="E620" s="52"/>
      <c r="F620" s="52"/>
    </row>
    <row r="621" spans="2:6" ht="15.75" thickBot="1" x14ac:dyDescent="0.3">
      <c r="B621" s="58"/>
      <c r="C621" s="60" t="s">
        <v>2859</v>
      </c>
      <c r="D621" s="121">
        <v>65</v>
      </c>
      <c r="E621" s="52"/>
      <c r="F621" s="52"/>
    </row>
    <row r="622" spans="2:6" ht="15.75" thickBot="1" x14ac:dyDescent="0.3">
      <c r="B622" s="58"/>
      <c r="C622" s="60" t="s">
        <v>2860</v>
      </c>
      <c r="D622" s="121">
        <v>161</v>
      </c>
      <c r="E622" s="52"/>
      <c r="F622" s="52"/>
    </row>
    <row r="623" spans="2:6" ht="15.75" thickBot="1" x14ac:dyDescent="0.3">
      <c r="E623" s="52"/>
      <c r="F623" s="52"/>
    </row>
    <row r="624" spans="2:6" ht="15.75" thickBot="1" x14ac:dyDescent="0.3">
      <c r="B624" s="58"/>
      <c r="C624" s="60" t="s">
        <v>495</v>
      </c>
      <c r="D624" s="63"/>
      <c r="E624" s="52"/>
      <c r="F624" s="52"/>
    </row>
    <row r="625" spans="2:6" ht="15.75" thickBot="1" x14ac:dyDescent="0.3">
      <c r="B625" s="58"/>
      <c r="C625" s="60" t="s">
        <v>1158</v>
      </c>
      <c r="D625" s="121">
        <v>0</v>
      </c>
      <c r="E625" s="52"/>
      <c r="F625" s="52"/>
    </row>
    <row r="626" spans="2:6" ht="15.75" thickBot="1" x14ac:dyDescent="0.3">
      <c r="E626" s="52"/>
      <c r="F626" s="52"/>
    </row>
    <row r="627" spans="2:6" ht="15.75" thickBot="1" x14ac:dyDescent="0.3">
      <c r="B627" s="58"/>
      <c r="C627" s="60" t="s">
        <v>1925</v>
      </c>
      <c r="D627" s="121">
        <v>0</v>
      </c>
      <c r="F627" s="52"/>
    </row>
    <row r="628" spans="2:6" ht="15.75" thickBot="1" x14ac:dyDescent="0.3">
      <c r="B628" s="58"/>
      <c r="C628" s="60" t="s">
        <v>1923</v>
      </c>
      <c r="D628" s="121" t="s">
        <v>386</v>
      </c>
      <c r="F628" s="52"/>
    </row>
    <row r="629" spans="2:6" ht="15.75" thickBot="1" x14ac:dyDescent="0.3">
      <c r="B629" s="58"/>
      <c r="C629" s="60" t="s">
        <v>1910</v>
      </c>
      <c r="D629" s="121" t="s">
        <v>613</v>
      </c>
      <c r="F629" s="52"/>
    </row>
    <row r="630" spans="2:6" ht="15.75" thickBot="1" x14ac:dyDescent="0.3">
      <c r="B630" s="58"/>
      <c r="C630" s="60" t="s">
        <v>1911</v>
      </c>
      <c r="D630" s="121" t="s">
        <v>1916</v>
      </c>
      <c r="F630" s="52"/>
    </row>
    <row r="631" spans="2:6" ht="15.75" thickBot="1" x14ac:dyDescent="0.3">
      <c r="B631" s="58"/>
      <c r="C631" s="60" t="s">
        <v>1912</v>
      </c>
      <c r="D631" s="121" t="s">
        <v>38</v>
      </c>
      <c r="F631" s="52"/>
    </row>
    <row r="632" spans="2:6" ht="15.75" thickBot="1" x14ac:dyDescent="0.3">
      <c r="B632" s="58"/>
      <c r="C632" s="60" t="s">
        <v>1913</v>
      </c>
      <c r="D632" s="121" t="s">
        <v>501</v>
      </c>
      <c r="F632" s="52"/>
    </row>
    <row r="633" spans="2:6" ht="15.75" thickBot="1" x14ac:dyDescent="0.3">
      <c r="B633" s="58"/>
      <c r="C633" s="60" t="s">
        <v>1914</v>
      </c>
      <c r="D633" s="121" t="s">
        <v>502</v>
      </c>
      <c r="F633" s="52"/>
    </row>
    <row r="634" spans="2:6" ht="15.75" thickBot="1" x14ac:dyDescent="0.3">
      <c r="B634" s="58"/>
      <c r="C634" s="60" t="s">
        <v>1915</v>
      </c>
      <c r="D634" s="121" t="s">
        <v>269</v>
      </c>
      <c r="F634" s="52"/>
    </row>
    <row r="635" spans="2:6" ht="15.75" thickBot="1" x14ac:dyDescent="0.3">
      <c r="F635" s="52"/>
    </row>
    <row r="636" spans="2:6" ht="15.75" thickBot="1" x14ac:dyDescent="0.3">
      <c r="B636" s="58"/>
      <c r="C636" s="60" t="s">
        <v>2347</v>
      </c>
      <c r="D636" s="121" t="s">
        <v>75</v>
      </c>
      <c r="F636" s="52"/>
    </row>
    <row r="637" spans="2:6" ht="15.75" thickBot="1" x14ac:dyDescent="0.3">
      <c r="B637" s="58"/>
      <c r="C637" s="60" t="s">
        <v>4267</v>
      </c>
      <c r="D637" s="121" t="s">
        <v>75</v>
      </c>
      <c r="F637" s="52"/>
    </row>
    <row r="638" spans="2:6" ht="15.75" thickBot="1" x14ac:dyDescent="0.3">
      <c r="F638" s="52"/>
    </row>
    <row r="639" spans="2:6" ht="15.75" thickBot="1" x14ac:dyDescent="0.3">
      <c r="B639" s="58"/>
      <c r="C639" s="60" t="s">
        <v>2852</v>
      </c>
      <c r="D639" s="121" t="s">
        <v>2854</v>
      </c>
      <c r="F639" s="52"/>
    </row>
    <row r="640" spans="2:6" ht="15.75" thickBot="1" x14ac:dyDescent="0.3">
      <c r="B640" s="58"/>
      <c r="C640" s="60" t="s">
        <v>2857</v>
      </c>
      <c r="D640" s="121" t="s">
        <v>75</v>
      </c>
      <c r="F640" s="52"/>
    </row>
    <row r="641" spans="1:6" x14ac:dyDescent="0.25">
      <c r="B641" s="52"/>
      <c r="C641" s="133"/>
      <c r="D641" s="53"/>
      <c r="F641" s="52"/>
    </row>
    <row r="642" spans="1:6" x14ac:dyDescent="0.25">
      <c r="F642" s="52"/>
    </row>
    <row r="643" spans="1:6" x14ac:dyDescent="0.25">
      <c r="A643" t="s">
        <v>1026</v>
      </c>
      <c r="F643" s="52"/>
    </row>
    <row r="644" spans="1:6" ht="15.75" thickBot="1" x14ac:dyDescent="0.3">
      <c r="F644" s="52"/>
    </row>
    <row r="645" spans="1:6" ht="15.75" thickBot="1" x14ac:dyDescent="0.3">
      <c r="B645" s="266" t="s">
        <v>1062</v>
      </c>
      <c r="C645" s="454" t="s">
        <v>201</v>
      </c>
      <c r="D645" s="63"/>
      <c r="F645" s="52"/>
    </row>
    <row r="646" spans="1:6" ht="15.75" thickBot="1" x14ac:dyDescent="0.3">
      <c r="E646" s="52"/>
    </row>
    <row r="647" spans="1:6" x14ac:dyDescent="0.25">
      <c r="B647" s="699" t="s">
        <v>203</v>
      </c>
      <c r="C647" s="700"/>
      <c r="D647" s="700"/>
      <c r="E647" s="701"/>
      <c r="F647" s="125"/>
    </row>
    <row r="648" spans="1:6" x14ac:dyDescent="0.25">
      <c r="B648" s="101" t="s">
        <v>201</v>
      </c>
      <c r="C648" s="46" t="s">
        <v>89</v>
      </c>
      <c r="D648" s="46" t="s">
        <v>202</v>
      </c>
      <c r="E648" s="107" t="s">
        <v>206</v>
      </c>
      <c r="F648" s="127" t="s">
        <v>228</v>
      </c>
    </row>
    <row r="649" spans="1:6" x14ac:dyDescent="0.25">
      <c r="B649" s="104" t="s">
        <v>17</v>
      </c>
      <c r="C649" s="93" t="s">
        <v>104</v>
      </c>
      <c r="D649" s="93" t="s">
        <v>17</v>
      </c>
      <c r="E649" s="68"/>
      <c r="F649" s="126" t="s">
        <v>234</v>
      </c>
    </row>
    <row r="650" spans="1:6" x14ac:dyDescent="0.25">
      <c r="B650" s="104"/>
      <c r="C650" s="93" t="s">
        <v>112</v>
      </c>
      <c r="D650" s="93" t="s">
        <v>163</v>
      </c>
      <c r="E650" s="68">
        <v>0</v>
      </c>
      <c r="F650" s="96" t="s">
        <v>235</v>
      </c>
    </row>
    <row r="651" spans="1:6" x14ac:dyDescent="0.25">
      <c r="B651" s="104" t="s">
        <v>101</v>
      </c>
      <c r="C651" s="93" t="s">
        <v>103</v>
      </c>
      <c r="D651" s="93" t="s">
        <v>101</v>
      </c>
      <c r="E651" s="68"/>
      <c r="F651" s="126" t="s">
        <v>234</v>
      </c>
    </row>
    <row r="652" spans="1:6" x14ac:dyDescent="0.25">
      <c r="B652" s="104" t="s">
        <v>164</v>
      </c>
      <c r="C652" s="93"/>
      <c r="D652" s="105" t="s">
        <v>164</v>
      </c>
      <c r="E652" s="68"/>
      <c r="F652" s="96" t="s">
        <v>234</v>
      </c>
    </row>
    <row r="653" spans="1:6" x14ac:dyDescent="0.25">
      <c r="B653" s="104" t="s">
        <v>102</v>
      </c>
      <c r="C653" s="93" t="s">
        <v>110</v>
      </c>
      <c r="D653" s="93" t="s">
        <v>102</v>
      </c>
      <c r="E653" s="68"/>
      <c r="F653" s="126" t="s">
        <v>234</v>
      </c>
    </row>
    <row r="654" spans="1:6" x14ac:dyDescent="0.25">
      <c r="B654" s="104" t="s">
        <v>165</v>
      </c>
      <c r="C654" s="93"/>
      <c r="D654" s="93" t="s">
        <v>165</v>
      </c>
      <c r="E654" s="68"/>
      <c r="F654" s="126" t="s">
        <v>234</v>
      </c>
    </row>
    <row r="655" spans="1:6" x14ac:dyDescent="0.25">
      <c r="B655" s="104"/>
      <c r="C655" s="93" t="s">
        <v>198</v>
      </c>
      <c r="D655" s="93" t="s">
        <v>166</v>
      </c>
      <c r="E655" s="68">
        <v>0</v>
      </c>
      <c r="F655" s="126" t="s">
        <v>236</v>
      </c>
    </row>
    <row r="656" spans="1:6" x14ac:dyDescent="0.25">
      <c r="B656" s="104"/>
      <c r="C656" s="93" t="s">
        <v>190</v>
      </c>
      <c r="D656" s="93" t="s">
        <v>167</v>
      </c>
      <c r="E656" s="68">
        <v>-1</v>
      </c>
      <c r="F656" s="126" t="s">
        <v>235</v>
      </c>
    </row>
    <row r="657" spans="2:6" x14ac:dyDescent="0.25">
      <c r="B657" s="104"/>
      <c r="C657" s="93" t="s">
        <v>192</v>
      </c>
      <c r="D657" s="93" t="s">
        <v>168</v>
      </c>
      <c r="E657" s="68">
        <v>-1</v>
      </c>
      <c r="F657" s="126" t="s">
        <v>235</v>
      </c>
    </row>
    <row r="658" spans="2:6" x14ac:dyDescent="0.25">
      <c r="B658" s="104"/>
      <c r="C658" s="93" t="s">
        <v>195</v>
      </c>
      <c r="D658" s="93" t="s">
        <v>169</v>
      </c>
      <c r="E658" s="68">
        <v>-1</v>
      </c>
      <c r="F658" s="126" t="s">
        <v>235</v>
      </c>
    </row>
    <row r="659" spans="2:6" x14ac:dyDescent="0.25">
      <c r="B659" s="104"/>
      <c r="C659" s="93" t="s">
        <v>108</v>
      </c>
      <c r="D659" s="93" t="s">
        <v>170</v>
      </c>
      <c r="E659" s="68">
        <v>-1</v>
      </c>
      <c r="F659" s="126" t="s">
        <v>235</v>
      </c>
    </row>
    <row r="660" spans="2:6" x14ac:dyDescent="0.25">
      <c r="B660" s="104"/>
      <c r="C660" s="93" t="s">
        <v>204</v>
      </c>
      <c r="D660" s="93" t="s">
        <v>171</v>
      </c>
      <c r="E660" s="68">
        <v>-1</v>
      </c>
      <c r="F660" s="126" t="s">
        <v>235</v>
      </c>
    </row>
    <row r="661" spans="2:6" x14ac:dyDescent="0.25">
      <c r="B661" s="104"/>
      <c r="C661" s="93" t="s">
        <v>189</v>
      </c>
      <c r="D661" s="93" t="s">
        <v>172</v>
      </c>
      <c r="E661" s="68">
        <v>-1</v>
      </c>
      <c r="F661" s="126" t="s">
        <v>235</v>
      </c>
    </row>
    <row r="662" spans="2:6" x14ac:dyDescent="0.25">
      <c r="B662" s="104"/>
      <c r="C662" s="93" t="s">
        <v>194</v>
      </c>
      <c r="D662" s="93" t="s">
        <v>173</v>
      </c>
      <c r="E662" s="68">
        <v>-1</v>
      </c>
      <c r="F662" s="126" t="s">
        <v>235</v>
      </c>
    </row>
    <row r="663" spans="2:6" x14ac:dyDescent="0.25">
      <c r="B663" s="104"/>
      <c r="C663" s="93" t="s">
        <v>193</v>
      </c>
      <c r="D663" s="93" t="s">
        <v>174</v>
      </c>
      <c r="E663" s="68">
        <v>-1</v>
      </c>
      <c r="F663" s="126" t="s">
        <v>235</v>
      </c>
    </row>
    <row r="664" spans="2:6" x14ac:dyDescent="0.25">
      <c r="B664" s="104"/>
      <c r="C664" s="93" t="s">
        <v>191</v>
      </c>
      <c r="D664" s="93" t="s">
        <v>175</v>
      </c>
      <c r="E664" s="68">
        <v>-1</v>
      </c>
      <c r="F664" s="126" t="s">
        <v>235</v>
      </c>
    </row>
    <row r="665" spans="2:6" x14ac:dyDescent="0.25">
      <c r="B665" s="104" t="s">
        <v>21</v>
      </c>
      <c r="C665" s="93"/>
      <c r="D665" s="93" t="s">
        <v>21</v>
      </c>
      <c r="E665" s="68">
        <v>0</v>
      </c>
      <c r="F665" s="126" t="s">
        <v>235</v>
      </c>
    </row>
    <row r="666" spans="2:6" x14ac:dyDescent="0.25">
      <c r="B666" s="104" t="s">
        <v>176</v>
      </c>
      <c r="C666" s="93"/>
      <c r="D666" s="93" t="s">
        <v>176</v>
      </c>
      <c r="E666" s="68"/>
      <c r="F666" s="126" t="s">
        <v>234</v>
      </c>
    </row>
    <row r="667" spans="2:6" x14ac:dyDescent="0.25">
      <c r="B667" s="104" t="s">
        <v>177</v>
      </c>
      <c r="C667" s="93"/>
      <c r="D667" s="93" t="s">
        <v>177</v>
      </c>
      <c r="E667" s="68"/>
      <c r="F667" s="126" t="s">
        <v>234</v>
      </c>
    </row>
    <row r="668" spans="2:6" x14ac:dyDescent="0.25">
      <c r="B668" s="104" t="s">
        <v>178</v>
      </c>
      <c r="C668" s="93"/>
      <c r="D668" s="93" t="s">
        <v>178</v>
      </c>
      <c r="E668" s="68"/>
      <c r="F668" s="126" t="s">
        <v>234</v>
      </c>
    </row>
    <row r="669" spans="2:6" x14ac:dyDescent="0.25">
      <c r="B669" s="104" t="s">
        <v>179</v>
      </c>
      <c r="C669" s="93"/>
      <c r="D669" s="93" t="s">
        <v>179</v>
      </c>
      <c r="E669" s="68"/>
      <c r="F669" s="126" t="s">
        <v>234</v>
      </c>
    </row>
    <row r="670" spans="2:6" x14ac:dyDescent="0.25">
      <c r="B670" s="104"/>
      <c r="C670" s="93" t="s">
        <v>107</v>
      </c>
      <c r="D670" s="93" t="s">
        <v>594</v>
      </c>
      <c r="E670" s="68"/>
      <c r="F670" s="126" t="s">
        <v>236</v>
      </c>
    </row>
    <row r="671" spans="2:6" x14ac:dyDescent="0.25">
      <c r="B671" s="104" t="s">
        <v>16</v>
      </c>
      <c r="C671" s="93" t="s">
        <v>114</v>
      </c>
      <c r="D671" s="93" t="s">
        <v>16</v>
      </c>
      <c r="E671" s="68"/>
      <c r="F671" s="126" t="s">
        <v>234</v>
      </c>
    </row>
    <row r="672" spans="2:6" x14ac:dyDescent="0.25">
      <c r="B672" s="104" t="s">
        <v>24</v>
      </c>
      <c r="C672" s="93" t="s">
        <v>105</v>
      </c>
      <c r="D672" s="93" t="s">
        <v>24</v>
      </c>
      <c r="E672" s="68"/>
      <c r="F672" s="126" t="s">
        <v>234</v>
      </c>
    </row>
    <row r="673" spans="2:6" x14ac:dyDescent="0.25">
      <c r="B673" s="104" t="s">
        <v>27</v>
      </c>
      <c r="C673" s="93"/>
      <c r="D673" s="93" t="s">
        <v>27</v>
      </c>
      <c r="E673" s="68"/>
      <c r="F673" s="126" t="s">
        <v>234</v>
      </c>
    </row>
    <row r="674" spans="2:6" x14ac:dyDescent="0.25">
      <c r="B674" s="104"/>
      <c r="C674" s="93" t="s">
        <v>111</v>
      </c>
      <c r="D674" s="93" t="s">
        <v>111</v>
      </c>
      <c r="E674" s="68"/>
      <c r="F674" s="126" t="s">
        <v>234</v>
      </c>
    </row>
    <row r="675" spans="2:6" x14ac:dyDescent="0.25">
      <c r="B675" s="104" t="s">
        <v>181</v>
      </c>
      <c r="C675" s="93"/>
      <c r="D675" s="93" t="s">
        <v>181</v>
      </c>
      <c r="E675" s="68"/>
      <c r="F675" s="126" t="s">
        <v>234</v>
      </c>
    </row>
    <row r="676" spans="2:6" x14ac:dyDescent="0.25">
      <c r="B676" s="104"/>
      <c r="C676" s="93" t="s">
        <v>113</v>
      </c>
      <c r="D676" s="93" t="s">
        <v>182</v>
      </c>
      <c r="E676" s="68"/>
      <c r="F676" s="126" t="s">
        <v>234</v>
      </c>
    </row>
    <row r="677" spans="2:6" x14ac:dyDescent="0.25">
      <c r="B677" s="104" t="s">
        <v>25</v>
      </c>
      <c r="C677" s="93"/>
      <c r="D677" s="93" t="s">
        <v>25</v>
      </c>
      <c r="E677" s="68" t="s">
        <v>28</v>
      </c>
      <c r="F677" s="126" t="s">
        <v>234</v>
      </c>
    </row>
    <row r="678" spans="2:6" x14ac:dyDescent="0.25">
      <c r="B678" s="104"/>
      <c r="C678" s="93" t="s">
        <v>199</v>
      </c>
      <c r="D678" s="106" t="s">
        <v>205</v>
      </c>
      <c r="E678" s="68"/>
      <c r="F678" s="126" t="s">
        <v>234</v>
      </c>
    </row>
    <row r="679" spans="2:6" x14ac:dyDescent="0.25">
      <c r="B679" s="104" t="s">
        <v>26</v>
      </c>
      <c r="C679" s="93"/>
      <c r="D679" s="93" t="s">
        <v>26</v>
      </c>
      <c r="E679" s="68"/>
      <c r="F679" s="126" t="s">
        <v>234</v>
      </c>
    </row>
    <row r="680" spans="2:6" x14ac:dyDescent="0.25">
      <c r="B680" s="104" t="s">
        <v>19</v>
      </c>
      <c r="C680" s="93"/>
      <c r="D680" s="93" t="s">
        <v>19</v>
      </c>
      <c r="E680" s="68">
        <v>0</v>
      </c>
      <c r="F680" s="126" t="s">
        <v>236</v>
      </c>
    </row>
    <row r="681" spans="2:6" x14ac:dyDescent="0.25">
      <c r="B681" s="104" t="s">
        <v>20</v>
      </c>
      <c r="C681" s="93"/>
      <c r="D681" s="93" t="s">
        <v>20</v>
      </c>
      <c r="E681" s="68" t="s">
        <v>29</v>
      </c>
      <c r="F681" s="126" t="s">
        <v>234</v>
      </c>
    </row>
    <row r="682" spans="2:6" x14ac:dyDescent="0.25">
      <c r="B682" s="104"/>
      <c r="C682" s="93" t="s">
        <v>196</v>
      </c>
      <c r="D682" s="93" t="s">
        <v>183</v>
      </c>
      <c r="E682" s="68">
        <v>0</v>
      </c>
      <c r="F682" s="126" t="s">
        <v>235</v>
      </c>
    </row>
    <row r="683" spans="2:6" x14ac:dyDescent="0.25">
      <c r="B683" s="104" t="s">
        <v>23</v>
      </c>
      <c r="C683" s="93"/>
      <c r="D683" s="93" t="s">
        <v>23</v>
      </c>
      <c r="E683" s="68">
        <v>0</v>
      </c>
      <c r="F683" s="126" t="s">
        <v>236</v>
      </c>
    </row>
    <row r="684" spans="2:6" x14ac:dyDescent="0.25">
      <c r="B684" s="104" t="s">
        <v>22</v>
      </c>
      <c r="C684" s="93" t="s">
        <v>109</v>
      </c>
      <c r="D684" s="93" t="s">
        <v>22</v>
      </c>
      <c r="E684" s="68">
        <v>0</v>
      </c>
      <c r="F684" s="126" t="s">
        <v>236</v>
      </c>
    </row>
    <row r="685" spans="2:6" x14ac:dyDescent="0.25">
      <c r="B685" s="104"/>
      <c r="C685" s="93" t="s">
        <v>271</v>
      </c>
      <c r="D685" s="93" t="s">
        <v>184</v>
      </c>
      <c r="E685" s="68">
        <v>1</v>
      </c>
      <c r="F685" s="126" t="s">
        <v>235</v>
      </c>
    </row>
    <row r="686" spans="2:6" x14ac:dyDescent="0.25">
      <c r="B686" s="104" t="s">
        <v>0</v>
      </c>
      <c r="C686" s="93"/>
      <c r="D686" s="93" t="s">
        <v>0</v>
      </c>
      <c r="E686" s="68">
        <v>192</v>
      </c>
      <c r="F686" s="126" t="s">
        <v>235</v>
      </c>
    </row>
    <row r="687" spans="2:6" x14ac:dyDescent="0.25">
      <c r="B687" s="104" t="s">
        <v>185</v>
      </c>
      <c r="C687" s="93"/>
      <c r="D687" s="93" t="s">
        <v>185</v>
      </c>
      <c r="E687" s="68"/>
      <c r="F687" s="126" t="s">
        <v>234</v>
      </c>
    </row>
    <row r="688" spans="2:6" x14ac:dyDescent="0.25">
      <c r="B688" s="104"/>
      <c r="C688" s="93"/>
      <c r="D688" s="93" t="s">
        <v>186</v>
      </c>
      <c r="E688" s="68">
        <v>0</v>
      </c>
      <c r="F688" s="126" t="s">
        <v>236</v>
      </c>
    </row>
    <row r="689" spans="2:6" x14ac:dyDescent="0.25">
      <c r="B689" s="104"/>
      <c r="C689" s="93" t="s">
        <v>519</v>
      </c>
      <c r="D689" s="106" t="s">
        <v>492</v>
      </c>
      <c r="E689" s="68"/>
      <c r="F689" s="126" t="s">
        <v>234</v>
      </c>
    </row>
    <row r="690" spans="2:6" x14ac:dyDescent="0.25">
      <c r="B690" s="104"/>
      <c r="C690" s="93" t="s">
        <v>197</v>
      </c>
      <c r="D690" s="93" t="s">
        <v>187</v>
      </c>
      <c r="E690" s="68">
        <v>0</v>
      </c>
      <c r="F690" s="126" t="s">
        <v>236</v>
      </c>
    </row>
    <row r="691" spans="2:6" x14ac:dyDescent="0.25">
      <c r="B691" s="104" t="s">
        <v>188</v>
      </c>
      <c r="C691" s="93"/>
      <c r="D691" s="93" t="s">
        <v>188</v>
      </c>
      <c r="E691" s="68"/>
      <c r="F691" s="126" t="s">
        <v>234</v>
      </c>
    </row>
    <row r="692" spans="2:6" x14ac:dyDescent="0.25">
      <c r="B692" s="104" t="s">
        <v>18</v>
      </c>
      <c r="C692" s="93" t="s">
        <v>106</v>
      </c>
      <c r="D692" s="93" t="s">
        <v>18</v>
      </c>
      <c r="E692" s="68"/>
      <c r="F692" s="126" t="s">
        <v>234</v>
      </c>
    </row>
    <row r="693" spans="2:6" x14ac:dyDescent="0.25">
      <c r="B693" s="129"/>
      <c r="C693" s="52" t="s">
        <v>499</v>
      </c>
      <c r="D693" s="52" t="s">
        <v>499</v>
      </c>
      <c r="E693" s="68">
        <v>0</v>
      </c>
      <c r="F693" s="126" t="s">
        <v>235</v>
      </c>
    </row>
    <row r="694" spans="2:6" x14ac:dyDescent="0.25">
      <c r="B694" s="129"/>
      <c r="C694" s="106" t="s">
        <v>498</v>
      </c>
      <c r="D694" s="52" t="s">
        <v>741</v>
      </c>
      <c r="E694" s="68">
        <v>0</v>
      </c>
      <c r="F694" s="126" t="s">
        <v>235</v>
      </c>
    </row>
    <row r="695" spans="2:6" x14ac:dyDescent="0.25">
      <c r="B695" s="129"/>
      <c r="C695" s="106" t="s">
        <v>503</v>
      </c>
      <c r="D695" s="52" t="s">
        <v>503</v>
      </c>
      <c r="E695" s="430" t="s">
        <v>1879</v>
      </c>
      <c r="F695" s="126" t="s">
        <v>234</v>
      </c>
    </row>
    <row r="696" spans="2:6" x14ac:dyDescent="0.25">
      <c r="B696" s="129"/>
      <c r="C696" s="106" t="s">
        <v>504</v>
      </c>
      <c r="D696" s="52" t="s">
        <v>504</v>
      </c>
      <c r="E696" s="430" t="s">
        <v>1879</v>
      </c>
      <c r="F696" s="126" t="s">
        <v>234</v>
      </c>
    </row>
    <row r="697" spans="2:6" x14ac:dyDescent="0.25">
      <c r="B697" s="129"/>
      <c r="C697" s="106" t="s">
        <v>510</v>
      </c>
      <c r="D697" s="52" t="s">
        <v>510</v>
      </c>
      <c r="E697" s="430" t="s">
        <v>1879</v>
      </c>
      <c r="F697" s="126" t="s">
        <v>234</v>
      </c>
    </row>
    <row r="698" spans="2:6" x14ac:dyDescent="0.25">
      <c r="B698" s="129"/>
      <c r="C698" s="106" t="s">
        <v>511</v>
      </c>
      <c r="D698" s="52" t="s">
        <v>511</v>
      </c>
      <c r="E698" s="430" t="s">
        <v>1879</v>
      </c>
      <c r="F698" s="126" t="s">
        <v>234</v>
      </c>
    </row>
    <row r="699" spans="2:6" x14ac:dyDescent="0.25">
      <c r="B699" s="129"/>
      <c r="C699" s="106" t="s">
        <v>505</v>
      </c>
      <c r="D699" s="52" t="s">
        <v>505</v>
      </c>
      <c r="E699" s="68">
        <v>0</v>
      </c>
      <c r="F699" s="126" t="s">
        <v>236</v>
      </c>
    </row>
    <row r="700" spans="2:6" x14ac:dyDescent="0.25">
      <c r="B700" s="129"/>
      <c r="C700" s="106" t="s">
        <v>506</v>
      </c>
      <c r="D700" s="52" t="s">
        <v>506</v>
      </c>
      <c r="E700" s="430" t="s">
        <v>1879</v>
      </c>
      <c r="F700" s="126" t="s">
        <v>234</v>
      </c>
    </row>
    <row r="701" spans="2:6" x14ac:dyDescent="0.25">
      <c r="B701" s="129"/>
      <c r="C701" s="106" t="s">
        <v>507</v>
      </c>
      <c r="D701" s="52" t="s">
        <v>507</v>
      </c>
      <c r="E701" s="68">
        <v>-1</v>
      </c>
      <c r="F701" s="126" t="s">
        <v>235</v>
      </c>
    </row>
    <row r="702" spans="2:6" x14ac:dyDescent="0.25">
      <c r="B702" s="129"/>
      <c r="C702" s="106" t="s">
        <v>508</v>
      </c>
      <c r="D702" s="52" t="s">
        <v>508</v>
      </c>
      <c r="E702" s="68"/>
      <c r="F702" s="126" t="s">
        <v>234</v>
      </c>
    </row>
    <row r="703" spans="2:6" x14ac:dyDescent="0.25">
      <c r="B703" s="129"/>
      <c r="C703" s="106" t="s">
        <v>509</v>
      </c>
      <c r="D703" s="52" t="s">
        <v>509</v>
      </c>
      <c r="E703" s="68"/>
      <c r="F703" s="126" t="s">
        <v>234</v>
      </c>
    </row>
    <row r="704" spans="2:6" x14ac:dyDescent="0.25">
      <c r="B704" s="129"/>
      <c r="C704" s="106" t="s">
        <v>517</v>
      </c>
      <c r="D704" s="52" t="s">
        <v>517</v>
      </c>
      <c r="E704" s="68"/>
      <c r="F704" s="126" t="s">
        <v>234</v>
      </c>
    </row>
    <row r="705" spans="2:6" x14ac:dyDescent="0.25">
      <c r="B705" s="129"/>
      <c r="C705" s="106" t="s">
        <v>518</v>
      </c>
      <c r="D705" s="52" t="s">
        <v>518</v>
      </c>
      <c r="E705" s="68"/>
      <c r="F705" s="126" t="s">
        <v>234</v>
      </c>
    </row>
    <row r="706" spans="2:6" x14ac:dyDescent="0.25">
      <c r="B706" s="129"/>
      <c r="C706" s="106" t="s">
        <v>512</v>
      </c>
      <c r="D706" s="52" t="s">
        <v>512</v>
      </c>
      <c r="E706" s="68">
        <v>-1</v>
      </c>
      <c r="F706" s="126" t="s">
        <v>235</v>
      </c>
    </row>
    <row r="707" spans="2:6" x14ac:dyDescent="0.25">
      <c r="B707" s="129"/>
      <c r="C707" s="106" t="s">
        <v>513</v>
      </c>
      <c r="D707" s="52" t="s">
        <v>513</v>
      </c>
      <c r="E707" s="68">
        <v>-1</v>
      </c>
      <c r="F707" s="126" t="s">
        <v>235</v>
      </c>
    </row>
    <row r="708" spans="2:6" x14ac:dyDescent="0.25">
      <c r="B708" s="129"/>
      <c r="C708" s="52" t="s">
        <v>514</v>
      </c>
      <c r="D708" s="52" t="s">
        <v>514</v>
      </c>
      <c r="E708" s="68">
        <v>-1</v>
      </c>
      <c r="F708" s="126" t="s">
        <v>235</v>
      </c>
    </row>
    <row r="709" spans="2:6" x14ac:dyDescent="0.25">
      <c r="B709" s="129"/>
      <c r="C709" s="106" t="s">
        <v>515</v>
      </c>
      <c r="D709" s="52" t="s">
        <v>515</v>
      </c>
      <c r="E709" s="68">
        <v>-1</v>
      </c>
      <c r="F709" s="126" t="s">
        <v>235</v>
      </c>
    </row>
    <row r="710" spans="2:6" x14ac:dyDescent="0.25">
      <c r="B710" s="129"/>
      <c r="C710" s="106" t="s">
        <v>516</v>
      </c>
      <c r="D710" s="52" t="s">
        <v>516</v>
      </c>
      <c r="E710" s="68">
        <v>-1</v>
      </c>
      <c r="F710" s="126" t="s">
        <v>235</v>
      </c>
    </row>
    <row r="711" spans="2:6" x14ac:dyDescent="0.25">
      <c r="B711" s="129"/>
      <c r="C711" s="106" t="s">
        <v>520</v>
      </c>
      <c r="D711" s="52" t="s">
        <v>520</v>
      </c>
      <c r="E711" s="68">
        <v>-1</v>
      </c>
      <c r="F711" s="126" t="s">
        <v>235</v>
      </c>
    </row>
    <row r="712" spans="2:6" x14ac:dyDescent="0.25">
      <c r="B712" s="129"/>
      <c r="C712" s="106" t="s">
        <v>521</v>
      </c>
      <c r="D712" s="52" t="s">
        <v>521</v>
      </c>
      <c r="E712" s="68">
        <v>-1</v>
      </c>
      <c r="F712" s="126" t="s">
        <v>235</v>
      </c>
    </row>
    <row r="713" spans="2:6" x14ac:dyDescent="0.25">
      <c r="B713" s="129"/>
      <c r="C713" s="106" t="s">
        <v>522</v>
      </c>
      <c r="D713" s="52" t="s">
        <v>522</v>
      </c>
      <c r="E713" s="68">
        <v>-1</v>
      </c>
      <c r="F713" s="126" t="s">
        <v>235</v>
      </c>
    </row>
    <row r="714" spans="2:6" x14ac:dyDescent="0.25">
      <c r="B714" s="129"/>
      <c r="C714" s="106" t="s">
        <v>2287</v>
      </c>
      <c r="D714" s="140" t="s">
        <v>2288</v>
      </c>
      <c r="E714" s="68">
        <v>0</v>
      </c>
      <c r="F714" s="126" t="s">
        <v>236</v>
      </c>
    </row>
    <row r="715" spans="2:6" x14ac:dyDescent="0.25">
      <c r="B715" s="129"/>
      <c r="C715" s="52"/>
      <c r="D715" s="106" t="s">
        <v>237</v>
      </c>
      <c r="E715" s="68"/>
      <c r="F715" s="126" t="s">
        <v>234</v>
      </c>
    </row>
    <row r="716" spans="2:6" x14ac:dyDescent="0.25">
      <c r="B716" s="129"/>
      <c r="C716" s="52"/>
      <c r="D716" s="106" t="s">
        <v>238</v>
      </c>
      <c r="E716" s="68"/>
      <c r="F716" s="126" t="s">
        <v>235</v>
      </c>
    </row>
    <row r="717" spans="2:6" x14ac:dyDescent="0.25">
      <c r="B717" s="129"/>
      <c r="C717" s="52"/>
      <c r="D717" s="106" t="s">
        <v>239</v>
      </c>
      <c r="E717" s="68">
        <v>16</v>
      </c>
      <c r="F717" s="126" t="s">
        <v>235</v>
      </c>
    </row>
    <row r="718" spans="2:6" x14ac:dyDescent="0.25">
      <c r="B718" s="129"/>
      <c r="C718" s="52"/>
      <c r="D718" s="106" t="s">
        <v>240</v>
      </c>
      <c r="E718" s="68">
        <v>4</v>
      </c>
      <c r="F718" s="126" t="s">
        <v>235</v>
      </c>
    </row>
    <row r="719" spans="2:6" x14ac:dyDescent="0.25">
      <c r="B719" s="129"/>
      <c r="C719" s="52"/>
      <c r="D719" s="106" t="s">
        <v>241</v>
      </c>
      <c r="E719" s="68">
        <v>4</v>
      </c>
      <c r="F719" s="126" t="s">
        <v>235</v>
      </c>
    </row>
    <row r="720" spans="2:6" x14ac:dyDescent="0.25">
      <c r="B720" s="129"/>
      <c r="C720" s="52"/>
      <c r="D720" s="106" t="s">
        <v>242</v>
      </c>
      <c r="E720" s="68"/>
      <c r="F720" s="126" t="s">
        <v>234</v>
      </c>
    </row>
    <row r="721" spans="1:6" x14ac:dyDescent="0.25">
      <c r="B721" s="129"/>
      <c r="C721" s="52"/>
      <c r="D721" s="106" t="s">
        <v>243</v>
      </c>
      <c r="E721" s="68"/>
      <c r="F721" s="126" t="s">
        <v>234</v>
      </c>
    </row>
    <row r="722" spans="1:6" x14ac:dyDescent="0.25">
      <c r="B722" s="129"/>
      <c r="C722" s="52"/>
      <c r="D722" s="52" t="s">
        <v>6</v>
      </c>
      <c r="E722" s="68"/>
      <c r="F722" s="96" t="s">
        <v>236</v>
      </c>
    </row>
    <row r="723" spans="1:6" x14ac:dyDescent="0.25">
      <c r="B723" s="129"/>
      <c r="C723" s="52"/>
      <c r="D723" s="52" t="s">
        <v>275</v>
      </c>
      <c r="E723" s="68" t="s">
        <v>55</v>
      </c>
      <c r="F723" s="96" t="s">
        <v>234</v>
      </c>
    </row>
    <row r="724" spans="1:6" x14ac:dyDescent="0.25">
      <c r="B724" s="129"/>
      <c r="C724" s="52"/>
      <c r="D724" s="106" t="s">
        <v>493</v>
      </c>
      <c r="E724" s="68" t="s">
        <v>75</v>
      </c>
      <c r="F724" s="126" t="s">
        <v>234</v>
      </c>
    </row>
    <row r="725" spans="1:6" x14ac:dyDescent="0.25">
      <c r="B725" s="129"/>
      <c r="C725" s="52"/>
      <c r="D725" s="106" t="s">
        <v>742</v>
      </c>
      <c r="E725" s="68" t="s">
        <v>154</v>
      </c>
      <c r="F725" s="126" t="s">
        <v>234</v>
      </c>
    </row>
    <row r="726" spans="1:6" x14ac:dyDescent="0.25">
      <c r="B726" s="129"/>
      <c r="C726" s="52"/>
      <c r="D726" s="106" t="s">
        <v>765</v>
      </c>
      <c r="E726" s="68"/>
      <c r="F726" s="126" t="s">
        <v>234</v>
      </c>
    </row>
    <row r="727" spans="1:6" ht="15.75" thickBot="1" x14ac:dyDescent="0.3">
      <c r="B727" s="50"/>
      <c r="C727" s="130" t="s">
        <v>2984</v>
      </c>
      <c r="D727" s="453" t="s">
        <v>2983</v>
      </c>
      <c r="E727" s="54">
        <v>1</v>
      </c>
      <c r="F727" s="118" t="s">
        <v>235</v>
      </c>
    </row>
    <row r="730" spans="1:6" x14ac:dyDescent="0.25">
      <c r="A730" t="s">
        <v>2360</v>
      </c>
    </row>
    <row r="732" spans="1:6" x14ac:dyDescent="0.25">
      <c r="B732" s="187" t="s">
        <v>53</v>
      </c>
    </row>
    <row r="733" spans="1:6" x14ac:dyDescent="0.25">
      <c r="B733" s="1" t="s">
        <v>38</v>
      </c>
      <c r="C733" t="s">
        <v>2361</v>
      </c>
    </row>
    <row r="734" spans="1:6" x14ac:dyDescent="0.25">
      <c r="B734" s="1" t="s">
        <v>44</v>
      </c>
      <c r="C734" t="s">
        <v>2362</v>
      </c>
    </row>
    <row r="735" spans="1:6" x14ac:dyDescent="0.25">
      <c r="B735" s="1" t="s">
        <v>46</v>
      </c>
      <c r="C735" t="s">
        <v>2363</v>
      </c>
    </row>
    <row r="736" spans="1:6" x14ac:dyDescent="0.25">
      <c r="B736" s="1" t="s">
        <v>154</v>
      </c>
      <c r="C736" t="s">
        <v>2364</v>
      </c>
      <c r="D736" t="s">
        <v>2365</v>
      </c>
    </row>
    <row r="737" spans="2:4" x14ac:dyDescent="0.25">
      <c r="B737" s="1" t="s">
        <v>39</v>
      </c>
      <c r="C737" t="s">
        <v>2366</v>
      </c>
      <c r="D737" t="s">
        <v>2367</v>
      </c>
    </row>
    <row r="738" spans="2:4" x14ac:dyDescent="0.25">
      <c r="B738" s="1" t="s">
        <v>40</v>
      </c>
      <c r="C738" t="s">
        <v>2368</v>
      </c>
      <c r="D738" t="s">
        <v>2369</v>
      </c>
    </row>
    <row r="739" spans="2:4" x14ac:dyDescent="0.25">
      <c r="B739" s="1" t="s">
        <v>42</v>
      </c>
      <c r="C739" t="s">
        <v>2370</v>
      </c>
      <c r="D739" t="s">
        <v>2371</v>
      </c>
    </row>
    <row r="740" spans="2:4" x14ac:dyDescent="0.25">
      <c r="B740" s="1" t="s">
        <v>43</v>
      </c>
      <c r="C740" t="s">
        <v>2372</v>
      </c>
      <c r="D740" t="s">
        <v>2373</v>
      </c>
    </row>
    <row r="741" spans="2:4" x14ac:dyDescent="0.25">
      <c r="B741" s="1" t="s">
        <v>41</v>
      </c>
      <c r="C741" t="s">
        <v>2374</v>
      </c>
      <c r="D741" t="s">
        <v>2375</v>
      </c>
    </row>
    <row r="742" spans="2:4" x14ac:dyDescent="0.25">
      <c r="B742" s="1" t="s">
        <v>351</v>
      </c>
      <c r="C742" t="s">
        <v>2376</v>
      </c>
    </row>
    <row r="743" spans="2:4" x14ac:dyDescent="0.25">
      <c r="B743" s="1" t="s">
        <v>352</v>
      </c>
      <c r="C743" t="s">
        <v>2377</v>
      </c>
    </row>
    <row r="744" spans="2:4" x14ac:dyDescent="0.25">
      <c r="B744" s="1" t="s">
        <v>655</v>
      </c>
      <c r="C744" t="s">
        <v>2378</v>
      </c>
    </row>
    <row r="745" spans="2:4" x14ac:dyDescent="0.25">
      <c r="B745" s="1" t="s">
        <v>386</v>
      </c>
      <c r="C745" t="s">
        <v>2379</v>
      </c>
    </row>
    <row r="746" spans="2:4" x14ac:dyDescent="0.25">
      <c r="B746" s="1" t="s">
        <v>654</v>
      </c>
      <c r="C746" t="s">
        <v>2380</v>
      </c>
    </row>
    <row r="747" spans="2:4" x14ac:dyDescent="0.25">
      <c r="B747" s="1" t="s">
        <v>650</v>
      </c>
      <c r="C747" t="s">
        <v>2381</v>
      </c>
      <c r="D747" t="s">
        <v>2382</v>
      </c>
    </row>
    <row r="748" spans="2:4" x14ac:dyDescent="0.25">
      <c r="B748" s="1" t="s">
        <v>651</v>
      </c>
      <c r="C748" t="s">
        <v>2383</v>
      </c>
      <c r="D748" t="s">
        <v>2384</v>
      </c>
    </row>
    <row r="749" spans="2:4" x14ac:dyDescent="0.25">
      <c r="B749" s="1" t="s">
        <v>652</v>
      </c>
      <c r="C749" t="s">
        <v>2385</v>
      </c>
      <c r="D749" t="s">
        <v>2386</v>
      </c>
    </row>
    <row r="750" spans="2:4" x14ac:dyDescent="0.25">
      <c r="B750" s="1" t="s">
        <v>647</v>
      </c>
      <c r="C750" t="s">
        <v>2387</v>
      </c>
      <c r="D750" t="s">
        <v>2388</v>
      </c>
    </row>
    <row r="751" spans="2:4" x14ac:dyDescent="0.25">
      <c r="B751" s="1" t="s">
        <v>648</v>
      </c>
      <c r="C751" t="s">
        <v>2389</v>
      </c>
      <c r="D751" t="s">
        <v>2390</v>
      </c>
    </row>
    <row r="752" spans="2:4" x14ac:dyDescent="0.25">
      <c r="B752" s="1" t="s">
        <v>649</v>
      </c>
      <c r="C752" t="s">
        <v>2391</v>
      </c>
      <c r="D752" t="s">
        <v>2392</v>
      </c>
    </row>
    <row r="753" spans="2:5" x14ac:dyDescent="0.25">
      <c r="B753" s="1" t="s">
        <v>1181</v>
      </c>
      <c r="C753" t="s">
        <v>2393</v>
      </c>
      <c r="D753" t="s">
        <v>2394</v>
      </c>
    </row>
    <row r="754" spans="2:5" x14ac:dyDescent="0.25">
      <c r="B754" s="1" t="s">
        <v>1182</v>
      </c>
      <c r="C754" t="s">
        <v>2395</v>
      </c>
    </row>
    <row r="755" spans="2:5" x14ac:dyDescent="0.25">
      <c r="B755" s="1" t="s">
        <v>1183</v>
      </c>
      <c r="C755" t="s">
        <v>2396</v>
      </c>
    </row>
    <row r="757" spans="2:5" x14ac:dyDescent="0.25">
      <c r="B757" s="187" t="s">
        <v>2432</v>
      </c>
    </row>
    <row r="758" spans="2:5" x14ac:dyDescent="0.25">
      <c r="B758" s="27" t="s">
        <v>1908</v>
      </c>
      <c r="C758" t="s">
        <v>2401</v>
      </c>
    </row>
    <row r="759" spans="2:5" x14ac:dyDescent="0.25">
      <c r="B759" s="27" t="s">
        <v>2397</v>
      </c>
      <c r="C759" t="s">
        <v>2402</v>
      </c>
      <c r="D759" t="s">
        <v>2411</v>
      </c>
    </row>
    <row r="760" spans="2:5" x14ac:dyDescent="0.25">
      <c r="B760" s="27" t="s">
        <v>2398</v>
      </c>
      <c r="C760" t="s">
        <v>2412</v>
      </c>
      <c r="D760" t="s">
        <v>2413</v>
      </c>
    </row>
    <row r="761" spans="2:5" x14ac:dyDescent="0.25">
      <c r="B761" s="27" t="s">
        <v>2399</v>
      </c>
      <c r="C761" t="s">
        <v>2403</v>
      </c>
      <c r="D761" t="s">
        <v>2409</v>
      </c>
      <c r="E761" t="s">
        <v>2410</v>
      </c>
    </row>
    <row r="762" spans="2:5" x14ac:dyDescent="0.25">
      <c r="B762" s="27" t="s">
        <v>2400</v>
      </c>
      <c r="C762" t="s">
        <v>2404</v>
      </c>
    </row>
    <row r="763" spans="2:5" x14ac:dyDescent="0.25">
      <c r="B763" s="27" t="s">
        <v>2405</v>
      </c>
      <c r="C763" t="s">
        <v>2407</v>
      </c>
    </row>
    <row r="764" spans="2:5" x14ac:dyDescent="0.25">
      <c r="B764" s="27" t="s">
        <v>2406</v>
      </c>
      <c r="C764" t="s">
        <v>2408</v>
      </c>
    </row>
    <row r="765" spans="2:5" x14ac:dyDescent="0.25">
      <c r="B765" s="27" t="s">
        <v>2428</v>
      </c>
      <c r="C765" t="s">
        <v>2430</v>
      </c>
    </row>
    <row r="766" spans="2:5" x14ac:dyDescent="0.25">
      <c r="B766" s="27" t="s">
        <v>2429</v>
      </c>
      <c r="C766" t="s">
        <v>2431</v>
      </c>
    </row>
    <row r="767" spans="2:5" x14ac:dyDescent="0.25">
      <c r="B767" s="27" t="s">
        <v>2414</v>
      </c>
      <c r="C767" t="s">
        <v>2433</v>
      </c>
      <c r="D767" t="s">
        <v>2434</v>
      </c>
      <c r="E767" t="s">
        <v>2438</v>
      </c>
    </row>
    <row r="768" spans="2:5" x14ac:dyDescent="0.25">
      <c r="B768" s="27" t="s">
        <v>2415</v>
      </c>
      <c r="C768" t="s">
        <v>2440</v>
      </c>
      <c r="D768" t="s">
        <v>2441</v>
      </c>
      <c r="E768" t="s">
        <v>2439</v>
      </c>
    </row>
    <row r="769" spans="2:6" x14ac:dyDescent="0.25">
      <c r="B769" s="27" t="s">
        <v>1906</v>
      </c>
      <c r="C769" t="s">
        <v>2442</v>
      </c>
      <c r="D769" t="s">
        <v>2443</v>
      </c>
      <c r="E769" t="s">
        <v>2444</v>
      </c>
      <c r="F769" t="s">
        <v>2445</v>
      </c>
    </row>
    <row r="770" spans="2:6" x14ac:dyDescent="0.25">
      <c r="B770" s="27" t="s">
        <v>1907</v>
      </c>
      <c r="C770" t="s">
        <v>2446</v>
      </c>
      <c r="D770" t="s">
        <v>2447</v>
      </c>
      <c r="E770" t="s">
        <v>2448</v>
      </c>
      <c r="F770" t="s">
        <v>2449</v>
      </c>
    </row>
    <row r="771" spans="2:6" x14ac:dyDescent="0.25">
      <c r="B771" s="27" t="s">
        <v>2416</v>
      </c>
      <c r="C771" t="s">
        <v>2450</v>
      </c>
      <c r="D771" t="s">
        <v>2451</v>
      </c>
      <c r="E771" t="s">
        <v>2452</v>
      </c>
    </row>
    <row r="772" spans="2:6" x14ac:dyDescent="0.25">
      <c r="B772" s="27" t="s">
        <v>2417</v>
      </c>
      <c r="C772" t="s">
        <v>2453</v>
      </c>
      <c r="D772" t="s">
        <v>2454</v>
      </c>
      <c r="E772" t="s">
        <v>2455</v>
      </c>
    </row>
    <row r="773" spans="2:6" x14ac:dyDescent="0.25">
      <c r="B773" s="27" t="s">
        <v>2435</v>
      </c>
      <c r="C773" t="s">
        <v>2436</v>
      </c>
      <c r="D773" t="s">
        <v>2437</v>
      </c>
    </row>
    <row r="774" spans="2:6" x14ac:dyDescent="0.25">
      <c r="B774" s="27" t="s">
        <v>2419</v>
      </c>
      <c r="C774" t="s">
        <v>2420</v>
      </c>
      <c r="D774" t="s">
        <v>2421</v>
      </c>
    </row>
    <row r="775" spans="2:6" x14ac:dyDescent="0.25">
      <c r="B775" s="518" t="s">
        <v>2425</v>
      </c>
      <c r="C775" t="s">
        <v>2424</v>
      </c>
    </row>
    <row r="776" spans="2:6" x14ac:dyDescent="0.25">
      <c r="B776" s="27" t="s">
        <v>2418</v>
      </c>
      <c r="C776" t="s">
        <v>2422</v>
      </c>
      <c r="D776" t="s">
        <v>2423</v>
      </c>
    </row>
    <row r="777" spans="2:6" x14ac:dyDescent="0.25">
      <c r="C777" t="s">
        <v>2426</v>
      </c>
    </row>
    <row r="778" spans="2:6" x14ac:dyDescent="0.25">
      <c r="C778" t="s">
        <v>2427</v>
      </c>
    </row>
    <row r="779" spans="2:6" x14ac:dyDescent="0.25">
      <c r="B779" s="27"/>
    </row>
    <row r="780" spans="2:6" ht="15.75" thickBot="1" x14ac:dyDescent="0.3">
      <c r="B780" s="27"/>
    </row>
    <row r="781" spans="2:6" ht="15.75" thickBot="1" x14ac:dyDescent="0.3">
      <c r="B781" s="266" t="s">
        <v>2555</v>
      </c>
      <c r="C781" s="63"/>
    </row>
    <row r="782" spans="2:6" ht="15.75" thickBot="1" x14ac:dyDescent="0.3"/>
    <row r="783" spans="2:6" ht="15.75" thickBot="1" x14ac:dyDescent="0.3">
      <c r="B783" s="266" t="s">
        <v>2466</v>
      </c>
      <c r="C783" s="63"/>
    </row>
    <row r="785" spans="1:3" ht="15.75" thickBot="1" x14ac:dyDescent="0.3">
      <c r="B785" s="185" t="s">
        <v>2465</v>
      </c>
    </row>
    <row r="786" spans="1:3" x14ac:dyDescent="0.25">
      <c r="B786" s="519" t="s">
        <v>70</v>
      </c>
      <c r="C786" s="522" t="s">
        <v>246</v>
      </c>
    </row>
    <row r="787" spans="1:3" x14ac:dyDescent="0.25">
      <c r="B787" s="520" t="s">
        <v>995</v>
      </c>
      <c r="C787" s="523" t="s">
        <v>138</v>
      </c>
    </row>
    <row r="788" spans="1:3" x14ac:dyDescent="0.25">
      <c r="B788" s="520"/>
      <c r="C788" s="523"/>
    </row>
    <row r="789" spans="1:3" x14ac:dyDescent="0.25">
      <c r="B789" s="520"/>
      <c r="C789" s="523"/>
    </row>
    <row r="790" spans="1:3" x14ac:dyDescent="0.25">
      <c r="B790" s="520"/>
      <c r="C790" s="523"/>
    </row>
    <row r="791" spans="1:3" x14ac:dyDescent="0.25">
      <c r="B791" s="520"/>
      <c r="C791" s="523"/>
    </row>
    <row r="792" spans="1:3" x14ac:dyDescent="0.25">
      <c r="B792" s="520"/>
      <c r="C792" s="523"/>
    </row>
    <row r="793" spans="1:3" x14ac:dyDescent="0.25">
      <c r="B793" s="520"/>
      <c r="C793" s="523"/>
    </row>
    <row r="794" spans="1:3" x14ac:dyDescent="0.25">
      <c r="B794" s="520"/>
      <c r="C794" s="523"/>
    </row>
    <row r="795" spans="1:3" ht="15.75" thickBot="1" x14ac:dyDescent="0.3">
      <c r="B795" s="521"/>
      <c r="C795" s="524"/>
    </row>
    <row r="798" spans="1:3" x14ac:dyDescent="0.25">
      <c r="A798" t="s">
        <v>2925</v>
      </c>
    </row>
    <row r="799" spans="1:3" ht="15.75" thickBot="1" x14ac:dyDescent="0.3"/>
    <row r="800" spans="1:3" ht="15.75" thickBot="1" x14ac:dyDescent="0.3">
      <c r="A800" s="58"/>
      <c r="B800" s="60" t="s">
        <v>2945</v>
      </c>
      <c r="C800" s="121">
        <v>1</v>
      </c>
    </row>
    <row r="801" spans="1:3" ht="15.75" thickBot="1" x14ac:dyDescent="0.3">
      <c r="A801" s="59"/>
      <c r="B801" s="60"/>
      <c r="C801" s="358"/>
    </row>
    <row r="802" spans="1:3" ht="15.75" thickBot="1" x14ac:dyDescent="0.3">
      <c r="A802" s="58"/>
      <c r="B802" s="60" t="s">
        <v>2968</v>
      </c>
      <c r="C802" s="121">
        <v>0</v>
      </c>
    </row>
    <row r="803" spans="1:3" ht="15.75" thickBot="1" x14ac:dyDescent="0.3">
      <c r="A803" s="59"/>
      <c r="B803" s="60"/>
      <c r="C803" s="358"/>
    </row>
    <row r="804" spans="1:3" ht="15.75" thickBot="1" x14ac:dyDescent="0.3">
      <c r="A804" s="58"/>
      <c r="B804" s="60" t="s">
        <v>2965</v>
      </c>
      <c r="C804" s="121">
        <v>0</v>
      </c>
    </row>
    <row r="805" spans="1:3" ht="15.75" thickBot="1" x14ac:dyDescent="0.3">
      <c r="A805" s="59"/>
      <c r="B805" s="60"/>
      <c r="C805" s="358"/>
    </row>
    <row r="806" spans="1:3" ht="15.75" thickBot="1" x14ac:dyDescent="0.3">
      <c r="A806" s="58"/>
      <c r="B806" s="60" t="s">
        <v>2946</v>
      </c>
      <c r="C806" s="121">
        <v>0</v>
      </c>
    </row>
    <row r="807" spans="1:3" ht="15.75" thickBot="1" x14ac:dyDescent="0.3">
      <c r="A807" s="58"/>
      <c r="B807" s="60" t="s">
        <v>2947</v>
      </c>
      <c r="C807" s="121">
        <v>0</v>
      </c>
    </row>
    <row r="808" spans="1:3" ht="15.75" thickBot="1" x14ac:dyDescent="0.3">
      <c r="A808" s="58"/>
      <c r="B808" s="60" t="s">
        <v>2948</v>
      </c>
      <c r="C808" s="121">
        <v>0</v>
      </c>
    </row>
    <row r="809" spans="1:3" ht="15.75" thickBot="1" x14ac:dyDescent="0.3">
      <c r="A809" s="59"/>
      <c r="B809" s="60"/>
      <c r="C809" s="358"/>
    </row>
    <row r="810" spans="1:3" ht="15.75" thickBot="1" x14ac:dyDescent="0.3">
      <c r="A810" s="58"/>
      <c r="B810" s="60" t="s">
        <v>2949</v>
      </c>
      <c r="C810" s="121">
        <v>1</v>
      </c>
    </row>
    <row r="811" spans="1:3" ht="15.75" thickBot="1" x14ac:dyDescent="0.3">
      <c r="A811" s="58"/>
      <c r="B811" s="60" t="s">
        <v>2950</v>
      </c>
      <c r="C811" s="121">
        <v>0</v>
      </c>
    </row>
    <row r="812" spans="1:3" ht="15.75" thickBot="1" x14ac:dyDescent="0.3">
      <c r="A812" s="58"/>
      <c r="B812" s="60" t="s">
        <v>2951</v>
      </c>
      <c r="C812" s="121">
        <v>0</v>
      </c>
    </row>
    <row r="813" spans="1:3" ht="15.75" thickBot="1" x14ac:dyDescent="0.3">
      <c r="A813" s="58"/>
      <c r="B813" s="60" t="s">
        <v>2952</v>
      </c>
      <c r="C813" s="121">
        <v>1</v>
      </c>
    </row>
    <row r="814" spans="1:3" ht="15.75" thickBot="1" x14ac:dyDescent="0.3">
      <c r="A814" s="58"/>
      <c r="B814" s="60" t="s">
        <v>2953</v>
      </c>
      <c r="C814" s="121">
        <v>0</v>
      </c>
    </row>
    <row r="815" spans="1:3" ht="15.75" thickBot="1" x14ac:dyDescent="0.3">
      <c r="A815" s="59"/>
      <c r="B815" s="60"/>
      <c r="C815" s="358"/>
    </row>
    <row r="816" spans="1:3" ht="15.75" thickBot="1" x14ac:dyDescent="0.3">
      <c r="A816" s="58"/>
      <c r="B816" s="60" t="s">
        <v>2954</v>
      </c>
      <c r="C816" s="121">
        <v>0</v>
      </c>
    </row>
    <row r="817" spans="1:3" ht="15.75" thickBot="1" x14ac:dyDescent="0.3">
      <c r="A817" s="58"/>
      <c r="B817" s="60" t="s">
        <v>2955</v>
      </c>
      <c r="C817" s="121">
        <v>0</v>
      </c>
    </row>
    <row r="818" spans="1:3" ht="15.75" thickBot="1" x14ac:dyDescent="0.3">
      <c r="A818" s="59"/>
      <c r="B818" s="60"/>
      <c r="C818" s="358"/>
    </row>
    <row r="819" spans="1:3" ht="15.75" thickBot="1" x14ac:dyDescent="0.3">
      <c r="A819" s="58"/>
      <c r="B819" s="60" t="s">
        <v>2956</v>
      </c>
      <c r="C819" s="121">
        <v>1</v>
      </c>
    </row>
    <row r="820" spans="1:3" ht="15.75" thickBot="1" x14ac:dyDescent="0.3">
      <c r="A820" s="59"/>
      <c r="B820" s="60"/>
      <c r="C820" s="358"/>
    </row>
    <row r="821" spans="1:3" ht="15.75" thickBot="1" x14ac:dyDescent="0.3">
      <c r="A821" s="58"/>
      <c r="B821" s="60" t="s">
        <v>2957</v>
      </c>
      <c r="C821" s="121">
        <v>0</v>
      </c>
    </row>
    <row r="822" spans="1:3" ht="15.75" thickBot="1" x14ac:dyDescent="0.3">
      <c r="A822" s="59"/>
      <c r="B822" s="60"/>
      <c r="C822" s="358"/>
    </row>
    <row r="823" spans="1:3" ht="15.75" thickBot="1" x14ac:dyDescent="0.3">
      <c r="A823" s="58"/>
      <c r="B823" s="60" t="s">
        <v>2958</v>
      </c>
      <c r="C823" s="121">
        <v>1</v>
      </c>
    </row>
    <row r="824" spans="1:3" ht="15.75" thickBot="1" x14ac:dyDescent="0.3">
      <c r="A824" s="58"/>
      <c r="B824" s="60" t="s">
        <v>2959</v>
      </c>
      <c r="C824" s="121">
        <v>0</v>
      </c>
    </row>
    <row r="825" spans="1:3" ht="15.75" thickBot="1" x14ac:dyDescent="0.3">
      <c r="A825" s="59"/>
      <c r="B825" s="60"/>
      <c r="C825" s="358"/>
    </row>
    <row r="826" spans="1:3" ht="15.75" thickBot="1" x14ac:dyDescent="0.3">
      <c r="A826" s="58"/>
      <c r="B826" s="60" t="s">
        <v>2960</v>
      </c>
      <c r="C826" s="121">
        <v>1</v>
      </c>
    </row>
    <row r="827" spans="1:3" ht="15.75" thickBot="1" x14ac:dyDescent="0.3">
      <c r="A827" s="58"/>
      <c r="B827" s="60" t="s">
        <v>2961</v>
      </c>
      <c r="C827" s="121">
        <v>1</v>
      </c>
    </row>
    <row r="828" spans="1:3" ht="15.75" thickBot="1" x14ac:dyDescent="0.3">
      <c r="A828" s="58"/>
      <c r="B828" s="60" t="s">
        <v>2962</v>
      </c>
      <c r="C828" s="121">
        <v>1</v>
      </c>
    </row>
    <row r="829" spans="1:3" ht="15.75" thickBot="1" x14ac:dyDescent="0.3">
      <c r="A829" s="58"/>
      <c r="B829" s="60" t="s">
        <v>2963</v>
      </c>
      <c r="C829" s="121">
        <v>1</v>
      </c>
    </row>
    <row r="830" spans="1:3" ht="15.75" thickBot="1" x14ac:dyDescent="0.3">
      <c r="A830" s="52"/>
      <c r="B830" s="133"/>
      <c r="C830" s="53"/>
    </row>
    <row r="831" spans="1:3" ht="15.75" thickBot="1" x14ac:dyDescent="0.3">
      <c r="A831" s="58"/>
      <c r="B831" s="60" t="s">
        <v>3819</v>
      </c>
      <c r="C831" s="121">
        <v>0</v>
      </c>
    </row>
    <row r="835" spans="1:1" x14ac:dyDescent="0.25">
      <c r="A835" t="s">
        <v>212</v>
      </c>
    </row>
  </sheetData>
  <mergeCells count="1">
    <mergeCell ref="B647:E647"/>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3" r:id="rId4" name="Button 3">
              <controlPr defaultSize="0" print="0" autoFill="0" autoPict="0" macro="[0]!mdlFileOperations.Create_MKLink_String">
                <anchor moveWithCells="1">
                  <from>
                    <xdr:col>18</xdr:col>
                    <xdr:colOff>38100</xdr:colOff>
                    <xdr:row>500</xdr:row>
                    <xdr:rowOff>38100</xdr:rowOff>
                  </from>
                  <to>
                    <xdr:col>20</xdr:col>
                    <xdr:colOff>438150</xdr:colOff>
                    <xdr:row>501</xdr:row>
                    <xdr:rowOff>95250</xdr:rowOff>
                  </to>
                </anchor>
              </controlPr>
            </control>
          </mc:Choice>
        </mc:AlternateContent>
        <mc:AlternateContent xmlns:mc="http://schemas.openxmlformats.org/markup-compatibility/2006">
          <mc:Choice Requires="x14">
            <control shapeId="107524" r:id="rId5" name="Button 4">
              <controlPr defaultSize="0" print="0" autoFill="0" autoPict="0" macro="[0]!mdlOther.CMD_Execute">
                <anchor moveWithCells="1">
                  <from>
                    <xdr:col>14</xdr:col>
                    <xdr:colOff>19050</xdr:colOff>
                    <xdr:row>497</xdr:row>
                    <xdr:rowOff>133350</xdr:rowOff>
                  </from>
                  <to>
                    <xdr:col>16</xdr:col>
                    <xdr:colOff>381000</xdr:colOff>
                    <xdr:row>499</xdr:row>
                    <xdr:rowOff>0</xdr:rowOff>
                  </to>
                </anchor>
              </controlPr>
            </control>
          </mc:Choice>
        </mc:AlternateContent>
        <mc:AlternateContent xmlns:mc="http://schemas.openxmlformats.org/markup-compatibility/2006">
          <mc:Choice Requires="x14">
            <control shapeId="107525" r:id="rId6" name="Button 5">
              <controlPr defaultSize="0" print="0" autoFill="0" autoPict="0" macro="[0]!mdlChVideo.Play_Video">
                <anchor moveWithCells="1">
                  <from>
                    <xdr:col>15</xdr:col>
                    <xdr:colOff>381000</xdr:colOff>
                    <xdr:row>533</xdr:row>
                    <xdr:rowOff>19050</xdr:rowOff>
                  </from>
                  <to>
                    <xdr:col>17</xdr:col>
                    <xdr:colOff>38100</xdr:colOff>
                    <xdr:row>534</xdr:row>
                    <xdr:rowOff>66675</xdr:rowOff>
                  </to>
                </anchor>
              </controlPr>
            </control>
          </mc:Choice>
        </mc:AlternateContent>
        <mc:AlternateContent xmlns:mc="http://schemas.openxmlformats.org/markup-compatibility/2006">
          <mc:Choice Requires="x14">
            <control shapeId="107527" r:id="rId7" name="Button 7">
              <controlPr defaultSize="0" print="0" autoFill="0" autoPict="0" macro="[0]!mdlGlobals.Get_Globals">
                <anchor moveWithCells="1">
                  <from>
                    <xdr:col>1</xdr:col>
                    <xdr:colOff>0</xdr:colOff>
                    <xdr:row>832</xdr:row>
                    <xdr:rowOff>0</xdr:rowOff>
                  </from>
                  <to>
                    <xdr:col>1</xdr:col>
                    <xdr:colOff>1562100</xdr:colOff>
                    <xdr:row>833</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22396C15-307D-4ACC-BD9E-26BD57856F3C}">
          <x14:formula1>
            <xm:f>Lists!$AF$17:$AF$18</xm:f>
          </x14:formula1>
          <xm:sqref>D438 D485:D487 D454 D456 D492 D497 D522:D523 J558 K446 D472:D473 D640 D612 J370 D636:D637</xm:sqref>
        </x14:dataValidation>
        <x14:dataValidation type="list" allowBlank="1" showInputMessage="1" showErrorMessage="1" xr:uid="{B286A63F-A83A-488F-A179-B73668FDA6C0}">
          <x14:formula1>
            <xm:f>Lists!$X$30:$X$32</xm:f>
          </x14:formula1>
          <xm:sqref>D639</xm:sqref>
        </x14:dataValidation>
        <x14:dataValidation type="list" allowBlank="1" showInputMessage="1" showErrorMessage="1" xr:uid="{8717F607-09E8-4B52-BDD9-E1C0603D36B3}">
          <x14:formula1>
            <xm:f>Lists!$Z$26:$Z$27</xm:f>
          </x14:formula1>
          <xm:sqref>C800 C806:C808 C810:C814 C816:C817 C819 C821 C823:C824 C804 C802 C826:C829 C831</xm:sqref>
        </x14:dataValidation>
        <x14:dataValidation type="list" allowBlank="1" showInputMessage="1" showErrorMessage="1" xr:uid="{B02ABE10-AFB7-4BA4-8954-D075AF22088F}">
          <x14:formula1>
            <xm:f>Lists!$AB$12:$AB$15</xm:f>
          </x14:formula1>
          <xm:sqref>K479</xm:sqref>
        </x14:dataValidation>
        <x14:dataValidation type="list" allowBlank="1" showInputMessage="1" showErrorMessage="1" xr:uid="{6D425378-39FB-4FDB-9D44-77BFE99997CF}">
          <x14:formula1>
            <xm:f>Lists!$AB$19:$AB$20</xm:f>
          </x14:formula1>
          <xm:sqref>K480</xm:sqref>
        </x14:dataValidation>
        <x14:dataValidation type="list" allowBlank="1" showInputMessage="1" showErrorMessage="1" xr:uid="{66BF9711-B2D8-4EE8-867C-81BED8BC22D7}">
          <x14:formula1>
            <xm:f>Lists!$AF$27:$AF$31</xm:f>
          </x14:formula1>
          <xm:sqref>D398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8D689-A4CF-491F-B1D3-DCAFAE6A4F75}">
  <sheetPr codeName="Lists"/>
  <dimension ref="A1:EZ555"/>
  <sheetViews>
    <sheetView topLeftCell="BD1" zoomScale="85" zoomScaleNormal="85" workbookViewId="0">
      <selection activeCell="BJ6" sqref="BJ6"/>
    </sheetView>
  </sheetViews>
  <sheetFormatPr defaultRowHeight="15" x14ac:dyDescent="0.25"/>
  <cols>
    <col min="1" max="1" width="18.5703125" style="2" customWidth="1"/>
    <col min="2" max="2" width="39.7109375" style="2" bestFit="1" customWidth="1"/>
    <col min="3" max="3" width="5.5703125" customWidth="1"/>
    <col min="4" max="4" width="20.7109375" style="1" customWidth="1"/>
    <col min="5" max="5" width="18" customWidth="1"/>
    <col min="6" max="6" width="18" style="1" customWidth="1"/>
    <col min="7" max="7" width="23.42578125" style="1" bestFit="1" customWidth="1"/>
    <col min="8" max="8" width="20.7109375" style="1" bestFit="1" customWidth="1"/>
    <col min="11" max="11" width="19.7109375" style="396" customWidth="1"/>
    <col min="12" max="12" width="30" style="396" customWidth="1"/>
    <col min="13" max="14" width="6.7109375" style="1" customWidth="1"/>
    <col min="15" max="15" width="17.28515625" style="1" customWidth="1"/>
    <col min="16" max="16" width="23.28515625" customWidth="1"/>
    <col min="17" max="17" width="14.7109375" customWidth="1"/>
    <col min="18" max="18" width="23.42578125" bestFit="1" customWidth="1"/>
    <col min="19" max="19" width="20.7109375" bestFit="1" customWidth="1"/>
    <col min="22" max="22" width="16.5703125" style="1" bestFit="1" customWidth="1"/>
    <col min="23" max="23" width="3.5703125" style="1" customWidth="1"/>
    <col min="24" max="24" width="16.7109375" style="1" bestFit="1" customWidth="1"/>
    <col min="25" max="25" width="3.5703125" style="1" customWidth="1"/>
    <col min="26" max="26" width="14.5703125" style="1" bestFit="1" customWidth="1"/>
    <col min="27" max="27" width="3.5703125" style="1" customWidth="1"/>
    <col min="28" max="28" width="12.5703125" style="1" bestFit="1" customWidth="1"/>
    <col min="29" max="29" width="3.5703125" style="1" customWidth="1"/>
    <col min="30" max="30" width="15.5703125" style="1" bestFit="1" customWidth="1"/>
    <col min="31" max="31" width="3.5703125" style="1" customWidth="1"/>
    <col min="32" max="32" width="12.28515625" style="1" bestFit="1" customWidth="1"/>
    <col min="35" max="35" width="27.7109375" customWidth="1"/>
    <col min="36" max="37" width="23.7109375" customWidth="1"/>
    <col min="40" max="40" width="36.85546875" style="132" customWidth="1"/>
    <col min="41" max="41" width="31" bestFit="1" customWidth="1"/>
    <col min="42" max="42" width="22.7109375" bestFit="1" customWidth="1"/>
    <col min="45" max="45" width="22.42578125" style="132" customWidth="1"/>
    <col min="47" max="47" width="30" style="1" bestFit="1" customWidth="1"/>
    <col min="48" max="48" width="39.7109375" bestFit="1" customWidth="1"/>
    <col min="49" max="49" width="51.28515625" bestFit="1" customWidth="1"/>
    <col min="50" max="50" width="45.7109375" bestFit="1" customWidth="1"/>
    <col min="51" max="51" width="32.5703125" customWidth="1"/>
    <col min="52" max="52" width="31.28515625" customWidth="1"/>
    <col min="53" max="53" width="37.28515625" customWidth="1"/>
    <col min="54" max="54" width="28.28515625" customWidth="1"/>
    <col min="55" max="55" width="26.5703125" customWidth="1"/>
    <col min="56" max="56" width="26" customWidth="1"/>
    <col min="57" max="57" width="20.7109375" customWidth="1"/>
    <col min="58" max="58" width="10.7109375" bestFit="1" customWidth="1"/>
    <col min="59" max="59" width="12.28515625" bestFit="1" customWidth="1"/>
    <col min="62" max="63" width="32.28515625" customWidth="1"/>
    <col min="64" max="64" width="28.5703125" customWidth="1"/>
    <col min="65" max="65" width="77" customWidth="1"/>
    <col min="100" max="100" width="44.5703125" bestFit="1" customWidth="1"/>
    <col min="103" max="103" width="10.42578125" customWidth="1"/>
    <col min="104" max="104" width="12.42578125" bestFit="1" customWidth="1"/>
    <col min="105" max="105" width="12.7109375" customWidth="1"/>
    <col min="106" max="106" width="25.28515625" bestFit="1" customWidth="1"/>
    <col min="107" max="107" width="27.7109375" bestFit="1" customWidth="1"/>
    <col min="111" max="111" width="5.7109375" customWidth="1"/>
    <col min="114" max="115" width="11.28515625" customWidth="1"/>
    <col min="116" max="117" width="12.5703125" customWidth="1"/>
    <col min="126" max="127" width="4.28515625" customWidth="1"/>
    <col min="128" max="128" width="5.42578125" customWidth="1"/>
    <col min="129" max="129" width="23.7109375" customWidth="1"/>
    <col min="131" max="131" width="5.7109375" customWidth="1"/>
    <col min="132" max="132" width="8" customWidth="1"/>
    <col min="133" max="133" width="4.5703125" customWidth="1"/>
    <col min="134" max="135" width="4.28515625" customWidth="1"/>
    <col min="138" max="138" width="12" customWidth="1"/>
    <col min="139" max="139" width="15.28515625" bestFit="1" customWidth="1"/>
    <col min="140" max="140" width="15.7109375" customWidth="1"/>
    <col min="141" max="142" width="12.7109375" customWidth="1"/>
  </cols>
  <sheetData>
    <row r="1" spans="1:156" ht="15.75" thickBot="1" x14ac:dyDescent="0.3">
      <c r="A1" s="2" t="s">
        <v>750</v>
      </c>
      <c r="O1" s="2"/>
      <c r="Q1" s="1"/>
      <c r="R1" s="1"/>
      <c r="S1" s="1"/>
    </row>
    <row r="2" spans="1:156" ht="15.75" thickBot="1" x14ac:dyDescent="0.3">
      <c r="Q2" s="1"/>
      <c r="R2" s="1"/>
      <c r="S2" s="1"/>
      <c r="CY2" s="495"/>
      <c r="CZ2" s="620" t="s">
        <v>3038</v>
      </c>
      <c r="DA2" s="368"/>
      <c r="DB2" s="368"/>
      <c r="DC2" s="368"/>
      <c r="DD2" s="456"/>
      <c r="DE2" s="456"/>
      <c r="DF2" s="238"/>
      <c r="DG2" s="237"/>
      <c r="DH2" s="456"/>
      <c r="DI2" s="456"/>
      <c r="DJ2" s="456"/>
      <c r="DK2" s="456"/>
      <c r="DL2" s="456"/>
      <c r="DM2" s="456"/>
      <c r="DN2" s="456"/>
      <c r="DO2" s="456"/>
      <c r="DP2" s="456"/>
      <c r="DQ2" s="456"/>
      <c r="DR2" s="456"/>
      <c r="DS2" s="456"/>
      <c r="DT2" s="238"/>
      <c r="DV2" s="185" t="s">
        <v>3040</v>
      </c>
    </row>
    <row r="3" spans="1:156" ht="15.75" thickBot="1" x14ac:dyDescent="0.3">
      <c r="A3" s="186" t="s">
        <v>1141</v>
      </c>
      <c r="D3" s="186" t="s">
        <v>784</v>
      </c>
      <c r="K3" s="397" t="s">
        <v>1142</v>
      </c>
      <c r="O3" s="186" t="s">
        <v>2302</v>
      </c>
      <c r="P3" s="185"/>
      <c r="Q3" s="187"/>
      <c r="R3" s="187"/>
      <c r="S3" s="187"/>
      <c r="V3" s="186" t="s">
        <v>1757</v>
      </c>
      <c r="AO3" s="370" t="s">
        <v>3504</v>
      </c>
      <c r="AP3" s="238"/>
      <c r="AS3" s="655"/>
      <c r="AT3" s="147"/>
      <c r="AU3" s="147" t="s">
        <v>3071</v>
      </c>
      <c r="AV3" s="456"/>
      <c r="AW3" s="456"/>
      <c r="AX3" s="456"/>
      <c r="AY3" s="456"/>
      <c r="AZ3" s="456"/>
      <c r="BA3" s="456"/>
      <c r="BB3" s="456"/>
      <c r="BC3" s="456"/>
      <c r="BD3" s="456"/>
      <c r="BE3" s="456"/>
      <c r="BF3" s="456"/>
      <c r="BG3" s="238"/>
      <c r="BJ3" s="370" t="s">
        <v>4044</v>
      </c>
      <c r="BK3" s="147"/>
      <c r="BL3" s="456"/>
      <c r="BM3" s="238"/>
      <c r="CY3" s="129"/>
      <c r="CZ3" s="53"/>
      <c r="DA3" s="53"/>
      <c r="DB3" s="52"/>
      <c r="DC3" s="52"/>
      <c r="DD3" s="52"/>
      <c r="DE3" s="52"/>
      <c r="DF3" s="66"/>
      <c r="DG3" s="129"/>
      <c r="DH3" s="52"/>
      <c r="DI3" s="52"/>
      <c r="DJ3" s="52"/>
      <c r="DK3" s="52"/>
      <c r="DL3" s="52"/>
      <c r="DM3" s="52"/>
      <c r="DN3" s="52"/>
      <c r="DO3" s="52"/>
      <c r="DP3" s="52"/>
      <c r="DQ3" s="52"/>
      <c r="DR3" s="52"/>
      <c r="DS3" s="52"/>
      <c r="DT3" s="66"/>
      <c r="EX3" s="185" t="s">
        <v>3041</v>
      </c>
    </row>
    <row r="4" spans="1:156" ht="15.75" thickBot="1" x14ac:dyDescent="0.3">
      <c r="Q4" s="1"/>
      <c r="R4" s="1"/>
      <c r="S4" s="1"/>
      <c r="AO4" s="129"/>
      <c r="AP4" s="66"/>
      <c r="AS4" s="639"/>
      <c r="AT4" s="146"/>
      <c r="AU4" s="146" t="s">
        <v>3072</v>
      </c>
      <c r="AV4" s="48" t="s">
        <v>3073</v>
      </c>
      <c r="AW4" s="48" t="s">
        <v>70</v>
      </c>
      <c r="AX4" s="48" t="s">
        <v>3090</v>
      </c>
      <c r="AY4" s="52"/>
      <c r="AZ4" s="52"/>
      <c r="BA4" s="52"/>
      <c r="BB4" s="52"/>
      <c r="BC4" s="52"/>
      <c r="BD4" s="52"/>
      <c r="BE4" s="52"/>
      <c r="BF4" s="52"/>
      <c r="BG4" s="66"/>
      <c r="BJ4" s="613" t="s">
        <v>3072</v>
      </c>
      <c r="BK4" s="146" t="s">
        <v>3073</v>
      </c>
      <c r="BL4" s="48" t="s">
        <v>4077</v>
      </c>
      <c r="BM4" s="660" t="s">
        <v>1933</v>
      </c>
      <c r="CY4" s="65"/>
      <c r="CZ4" s="53" t="s">
        <v>3037</v>
      </c>
      <c r="DA4" s="53" t="s">
        <v>3039</v>
      </c>
      <c r="DB4" s="53"/>
      <c r="DC4" s="53"/>
      <c r="DD4" s="53"/>
      <c r="DE4" s="53"/>
      <c r="DF4" s="68"/>
      <c r="DG4" s="65"/>
      <c r="DH4" s="370" t="s">
        <v>2865</v>
      </c>
      <c r="DI4" s="148"/>
      <c r="DJ4" s="370" t="s">
        <v>2912</v>
      </c>
      <c r="DK4" s="232"/>
      <c r="DL4" s="52"/>
      <c r="DM4" s="52" t="s">
        <v>2913</v>
      </c>
      <c r="DN4" s="52"/>
      <c r="DO4" s="52"/>
      <c r="DP4" s="52"/>
      <c r="DQ4" s="52"/>
      <c r="DR4" s="52"/>
      <c r="DS4" s="52"/>
      <c r="DT4" s="66"/>
      <c r="DV4" s="237"/>
      <c r="DW4" s="456"/>
      <c r="DX4" s="461">
        <v>-3</v>
      </c>
      <c r="DY4" s="368"/>
      <c r="DZ4" s="368"/>
      <c r="EA4" s="456"/>
      <c r="EB4" s="456"/>
      <c r="EC4" s="456"/>
      <c r="ED4" s="456"/>
      <c r="EE4" s="238"/>
      <c r="EH4" t="s">
        <v>2560</v>
      </c>
      <c r="EI4" s="514"/>
      <c r="EJ4" s="514"/>
      <c r="EK4" s="1"/>
      <c r="EL4" s="1"/>
      <c r="EX4" t="s">
        <v>2314</v>
      </c>
      <c r="EZ4" t="s">
        <v>2217</v>
      </c>
    </row>
    <row r="5" spans="1:156" ht="15.75" thickBot="1" x14ac:dyDescent="0.3">
      <c r="A5" s="186" t="s">
        <v>751</v>
      </c>
      <c r="B5" s="186" t="s">
        <v>752</v>
      </c>
      <c r="D5" s="187" t="s">
        <v>785</v>
      </c>
      <c r="E5" s="185" t="s">
        <v>786</v>
      </c>
      <c r="F5" s="187" t="s">
        <v>19</v>
      </c>
      <c r="G5" s="187" t="s">
        <v>789</v>
      </c>
      <c r="H5" s="187" t="s">
        <v>792</v>
      </c>
      <c r="K5" s="397" t="s">
        <v>751</v>
      </c>
      <c r="L5" s="397" t="s">
        <v>752</v>
      </c>
      <c r="O5" s="187" t="s">
        <v>785</v>
      </c>
      <c r="P5" s="185" t="s">
        <v>786</v>
      </c>
      <c r="Q5" s="187" t="s">
        <v>19</v>
      </c>
      <c r="R5" s="187" t="s">
        <v>789</v>
      </c>
      <c r="S5" s="187" t="s">
        <v>792</v>
      </c>
      <c r="AO5" s="65" t="s">
        <v>2419</v>
      </c>
      <c r="AP5" s="68" t="s">
        <v>3508</v>
      </c>
      <c r="AS5" s="639"/>
      <c r="AT5" s="53"/>
      <c r="AU5" s="53"/>
      <c r="AV5" s="52"/>
      <c r="AW5" s="52"/>
      <c r="AX5" s="52"/>
      <c r="AY5" s="52"/>
      <c r="AZ5" s="52"/>
      <c r="BA5" s="52"/>
      <c r="BB5" s="52"/>
      <c r="BC5" s="52"/>
      <c r="BD5" s="52"/>
      <c r="BE5" s="52"/>
      <c r="BF5" s="52"/>
      <c r="BG5" s="66"/>
      <c r="BJ5" s="65"/>
      <c r="BK5" s="53"/>
      <c r="BL5" s="52"/>
      <c r="BM5" s="66"/>
      <c r="CY5" s="65"/>
      <c r="CZ5" s="53"/>
      <c r="DA5" s="53"/>
      <c r="DB5" s="53"/>
      <c r="DC5" s="53"/>
      <c r="DD5" s="53"/>
      <c r="DE5" s="53"/>
      <c r="DF5" s="68"/>
      <c r="DG5" s="65"/>
      <c r="DH5" s="613" t="s">
        <v>2631</v>
      </c>
      <c r="DI5" s="614" t="s">
        <v>2911</v>
      </c>
      <c r="DJ5" s="65" t="s">
        <v>2631</v>
      </c>
      <c r="DK5" s="68" t="s">
        <v>2911</v>
      </c>
      <c r="DL5" s="52"/>
      <c r="DM5" s="52" t="s">
        <v>2917</v>
      </c>
      <c r="DN5" s="52"/>
      <c r="DO5" s="52"/>
      <c r="DP5" s="52"/>
      <c r="DQ5" s="52"/>
      <c r="DR5" s="52"/>
      <c r="DS5" s="52"/>
      <c r="DT5" s="66"/>
      <c r="DV5" s="129"/>
      <c r="DW5" s="52"/>
      <c r="DX5" s="52"/>
      <c r="DY5" s="53"/>
      <c r="DZ5" s="53"/>
      <c r="EA5" s="52"/>
      <c r="EB5" s="52"/>
      <c r="EC5" s="52"/>
      <c r="ED5" s="52"/>
      <c r="EE5" s="66"/>
      <c r="EH5" s="224" t="s">
        <v>440</v>
      </c>
      <c r="EI5" s="225" t="s">
        <v>800</v>
      </c>
      <c r="EJ5" s="225">
        <v>1</v>
      </c>
      <c r="EK5" s="225" t="s">
        <v>160</v>
      </c>
      <c r="EL5" s="225" t="s">
        <v>266</v>
      </c>
      <c r="EM5" s="225" t="s">
        <v>461</v>
      </c>
      <c r="EN5" s="226" t="s">
        <v>497</v>
      </c>
      <c r="EO5" s="225">
        <v>0</v>
      </c>
      <c r="EP5" s="225">
        <v>258970</v>
      </c>
      <c r="EQ5" s="225"/>
      <c r="ER5" s="225">
        <v>538</v>
      </c>
      <c r="ES5" s="225">
        <v>0</v>
      </c>
      <c r="ET5" s="225">
        <v>1000</v>
      </c>
      <c r="EU5" s="225">
        <v>0</v>
      </c>
      <c r="EX5" t="s">
        <v>2315</v>
      </c>
      <c r="EZ5" t="s">
        <v>2313</v>
      </c>
    </row>
    <row r="6" spans="1:156" ht="15.75" thickBot="1" x14ac:dyDescent="0.3">
      <c r="A6" s="2" t="s">
        <v>755</v>
      </c>
      <c r="B6" s="2" t="s">
        <v>1065</v>
      </c>
      <c r="D6" s="1">
        <f>LEN(E6)</f>
        <v>11</v>
      </c>
      <c r="E6" t="s">
        <v>787</v>
      </c>
      <c r="F6" s="1">
        <v>2</v>
      </c>
      <c r="G6" s="1">
        <v>2</v>
      </c>
      <c r="H6" s="1">
        <v>0</v>
      </c>
      <c r="K6" s="396" t="s">
        <v>755</v>
      </c>
      <c r="L6" s="396" t="s">
        <v>1065</v>
      </c>
      <c r="O6" s="1">
        <f>LEN(P6)</f>
        <v>11</v>
      </c>
      <c r="P6" t="s">
        <v>787</v>
      </c>
      <c r="Q6" s="1">
        <v>2</v>
      </c>
      <c r="R6" s="1">
        <v>2</v>
      </c>
      <c r="S6" s="1">
        <v>0</v>
      </c>
      <c r="Y6" s="53"/>
      <c r="Z6" s="95" t="s">
        <v>57</v>
      </c>
      <c r="AA6" s="53"/>
      <c r="AB6" s="95" t="s">
        <v>76</v>
      </c>
      <c r="AC6" s="53"/>
      <c r="AD6" s="95" t="s">
        <v>129</v>
      </c>
      <c r="AE6" s="53"/>
      <c r="AF6" s="95" t="s">
        <v>208</v>
      </c>
      <c r="AO6" s="65" t="s">
        <v>3346</v>
      </c>
      <c r="AP6" s="68" t="s">
        <v>3514</v>
      </c>
      <c r="AS6" s="639"/>
      <c r="AT6" s="53"/>
      <c r="AU6" s="53" t="s">
        <v>2647</v>
      </c>
      <c r="AV6" s="52" t="s">
        <v>4094</v>
      </c>
      <c r="AW6" s="52" t="s">
        <v>3089</v>
      </c>
      <c r="AX6" s="52" t="s">
        <v>3738</v>
      </c>
      <c r="AY6" s="52"/>
      <c r="AZ6" s="52"/>
      <c r="BA6" s="52"/>
      <c r="BB6" s="52"/>
      <c r="BC6" s="52"/>
      <c r="BD6" s="52"/>
      <c r="BE6" s="52"/>
      <c r="BF6" s="52"/>
      <c r="BG6" s="66"/>
      <c r="BJ6" s="65" t="s">
        <v>2770</v>
      </c>
      <c r="BK6" s="53" t="s">
        <v>4053</v>
      </c>
      <c r="BL6" s="52" t="s">
        <v>4414</v>
      </c>
      <c r="BM6" s="66" t="s">
        <v>4439</v>
      </c>
      <c r="CY6" s="65" t="s">
        <v>2902</v>
      </c>
      <c r="CZ6" s="53" t="s">
        <v>2865</v>
      </c>
      <c r="DA6" s="53" t="s">
        <v>2866</v>
      </c>
      <c r="DB6" s="53"/>
      <c r="DC6" s="53"/>
      <c r="DD6" s="53"/>
      <c r="DE6" s="53"/>
      <c r="DF6" s="68"/>
      <c r="DG6" s="65"/>
      <c r="DH6" s="371">
        <v>1</v>
      </c>
      <c r="DI6" s="155">
        <v>0</v>
      </c>
      <c r="DJ6" s="367">
        <v>1</v>
      </c>
      <c r="DK6" s="54">
        <v>0</v>
      </c>
      <c r="DL6" s="52"/>
      <c r="DM6" s="52"/>
      <c r="DN6" s="52"/>
      <c r="DO6" s="52"/>
      <c r="DP6" s="52"/>
      <c r="DQ6" s="52"/>
      <c r="DR6" s="52"/>
      <c r="DS6" s="52"/>
      <c r="DT6" s="66"/>
      <c r="DV6" s="129"/>
      <c r="DW6" s="52"/>
      <c r="DX6" s="52"/>
      <c r="DY6" s="53"/>
      <c r="DZ6" s="53"/>
      <c r="EA6" s="52"/>
      <c r="EB6" s="52"/>
      <c r="EC6" s="52"/>
      <c r="ED6" s="52"/>
      <c r="EE6" s="66"/>
      <c r="EH6" s="179" t="s">
        <v>41</v>
      </c>
      <c r="EI6" s="55">
        <v>1</v>
      </c>
      <c r="EJ6" s="227">
        <v>4</v>
      </c>
      <c r="EK6" s="55" t="s">
        <v>674</v>
      </c>
      <c r="EL6" s="55" t="s">
        <v>266</v>
      </c>
      <c r="EM6" s="55" t="s">
        <v>338</v>
      </c>
      <c r="EN6" s="55" t="s">
        <v>119</v>
      </c>
      <c r="EO6" s="55">
        <v>0</v>
      </c>
      <c r="EP6" s="55">
        <v>1393</v>
      </c>
      <c r="EQ6" s="55"/>
      <c r="ER6" s="55">
        <v>500</v>
      </c>
      <c r="ES6" s="55">
        <v>30</v>
      </c>
      <c r="ET6" s="55">
        <v>1200</v>
      </c>
      <c r="EU6" s="55">
        <v>30</v>
      </c>
    </row>
    <row r="7" spans="1:156" ht="15.75" thickBot="1" x14ac:dyDescent="0.3">
      <c r="A7" s="2" t="s">
        <v>755</v>
      </c>
      <c r="B7" s="2" t="s">
        <v>1065</v>
      </c>
      <c r="D7" s="1">
        <f>LEN(E7)</f>
        <v>13</v>
      </c>
      <c r="E7" t="s">
        <v>788</v>
      </c>
      <c r="F7" s="1">
        <v>3</v>
      </c>
      <c r="G7" s="1">
        <v>3</v>
      </c>
      <c r="H7" s="1">
        <v>1</v>
      </c>
      <c r="K7" t="s">
        <v>755</v>
      </c>
      <c r="L7" t="s">
        <v>17</v>
      </c>
      <c r="O7" s="1">
        <f>LEN(P7)</f>
        <v>10</v>
      </c>
      <c r="P7" t="s">
        <v>1145</v>
      </c>
      <c r="Q7" s="1">
        <v>0</v>
      </c>
      <c r="R7" s="1">
        <v>0</v>
      </c>
      <c r="S7" s="1">
        <v>0</v>
      </c>
      <c r="V7" s="95" t="s">
        <v>21</v>
      </c>
      <c r="X7" s="95" t="s">
        <v>200</v>
      </c>
      <c r="Y7" s="53"/>
      <c r="Z7" s="96">
        <v>2</v>
      </c>
      <c r="AA7" s="53"/>
      <c r="AB7" s="96" t="s">
        <v>74</v>
      </c>
      <c r="AC7" s="53"/>
      <c r="AD7" s="96" t="s">
        <v>130</v>
      </c>
      <c r="AE7" s="53"/>
      <c r="AF7" s="96" t="s">
        <v>89</v>
      </c>
      <c r="AO7" s="65" t="s">
        <v>3836</v>
      </c>
      <c r="AP7" s="68" t="s">
        <v>3837</v>
      </c>
      <c r="AS7" s="639"/>
      <c r="AT7" s="53"/>
      <c r="AU7" s="53" t="s">
        <v>3109</v>
      </c>
      <c r="AV7" s="52" t="s">
        <v>4095</v>
      </c>
      <c r="AW7" s="52" t="s">
        <v>3705</v>
      </c>
      <c r="AX7" s="52" t="s">
        <v>3739</v>
      </c>
      <c r="AY7" s="52"/>
      <c r="AZ7" s="52"/>
      <c r="BA7" s="52"/>
      <c r="BB7" s="52"/>
      <c r="BC7" s="52"/>
      <c r="BD7" s="52"/>
      <c r="BE7" s="52"/>
      <c r="BF7" s="52"/>
      <c r="BG7" s="66"/>
      <c r="BJ7" s="65" t="s">
        <v>2770</v>
      </c>
      <c r="BK7" s="53" t="s">
        <v>4049</v>
      </c>
      <c r="BL7" s="52" t="s">
        <v>4414</v>
      </c>
      <c r="BM7" s="66" t="s">
        <v>4434</v>
      </c>
      <c r="BN7" t="s">
        <v>4435</v>
      </c>
      <c r="CY7" s="65" t="s">
        <v>2902</v>
      </c>
      <c r="CZ7" s="53" t="s">
        <v>2865</v>
      </c>
      <c r="DA7" s="53" t="s">
        <v>2867</v>
      </c>
      <c r="DB7" s="53"/>
      <c r="DC7" s="53"/>
      <c r="DD7" s="53"/>
      <c r="DE7" s="53"/>
      <c r="DF7" s="68"/>
      <c r="DG7" s="65"/>
      <c r="DH7" s="53"/>
      <c r="DI7" s="53"/>
      <c r="DJ7" s="52"/>
      <c r="DK7" s="52"/>
      <c r="DL7" s="52"/>
      <c r="DM7" s="52"/>
      <c r="DN7" s="52"/>
      <c r="DO7" s="52"/>
      <c r="DP7" s="52"/>
      <c r="DQ7" s="52"/>
      <c r="DR7" s="52"/>
      <c r="DS7" s="52"/>
      <c r="DT7" s="66"/>
      <c r="DV7" s="129">
        <v>-2</v>
      </c>
      <c r="DW7" s="52"/>
      <c r="DX7" s="237" t="s">
        <v>1733</v>
      </c>
      <c r="DY7" s="368"/>
      <c r="DZ7" s="368"/>
      <c r="EA7" s="456"/>
      <c r="EB7" s="456"/>
      <c r="EC7" s="238"/>
      <c r="ED7" s="52"/>
      <c r="EE7" s="66"/>
      <c r="EH7" s="178" t="s">
        <v>41</v>
      </c>
      <c r="EI7" s="170">
        <v>0</v>
      </c>
      <c r="EJ7" s="170">
        <v>4</v>
      </c>
      <c r="EK7" s="170" t="s">
        <v>36</v>
      </c>
      <c r="EL7" s="170" t="s">
        <v>266</v>
      </c>
      <c r="EM7" s="170" t="s">
        <v>338</v>
      </c>
      <c r="EN7" s="191" t="s">
        <v>119</v>
      </c>
      <c r="EO7" s="170">
        <v>0</v>
      </c>
      <c r="EP7" s="170">
        <v>1132</v>
      </c>
      <c r="EQ7" s="170"/>
      <c r="ER7" s="170">
        <v>110</v>
      </c>
      <c r="ES7" s="170">
        <v>25</v>
      </c>
      <c r="ET7" s="170">
        <v>1200</v>
      </c>
      <c r="EU7" s="170">
        <v>30</v>
      </c>
      <c r="EX7" s="185" t="s">
        <v>2349</v>
      </c>
    </row>
    <row r="8" spans="1:156" ht="15.75" thickBot="1" x14ac:dyDescent="0.3">
      <c r="A8" s="2" t="s">
        <v>755</v>
      </c>
      <c r="B8" s="2" t="s">
        <v>17</v>
      </c>
      <c r="D8" s="1">
        <f>LEN(E8)</f>
        <v>9</v>
      </c>
      <c r="E8" t="s">
        <v>791</v>
      </c>
      <c r="F8" s="1">
        <v>0</v>
      </c>
      <c r="G8" s="1">
        <v>0</v>
      </c>
      <c r="H8" s="1">
        <v>1</v>
      </c>
      <c r="K8" t="s">
        <v>755</v>
      </c>
      <c r="L8" t="s">
        <v>163</v>
      </c>
      <c r="O8" s="1">
        <f>LEN(P8)</f>
        <v>11</v>
      </c>
      <c r="P8" t="s">
        <v>1157</v>
      </c>
      <c r="Q8" s="1">
        <v>0</v>
      </c>
      <c r="R8" s="1">
        <v>0</v>
      </c>
      <c r="S8" s="1">
        <v>0</v>
      </c>
      <c r="V8" s="96"/>
      <c r="X8" s="96"/>
      <c r="Y8" s="53"/>
      <c r="Z8" s="96">
        <v>4</v>
      </c>
      <c r="AA8" s="53"/>
      <c r="AB8" s="97" t="s">
        <v>75</v>
      </c>
      <c r="AC8" s="53"/>
      <c r="AD8" s="97" t="s">
        <v>131</v>
      </c>
      <c r="AE8" s="53"/>
      <c r="AF8" s="97" t="s">
        <v>201</v>
      </c>
      <c r="AO8" s="65" t="s">
        <v>3357</v>
      </c>
      <c r="AP8" s="68" t="s">
        <v>3515</v>
      </c>
      <c r="AS8" s="639"/>
      <c r="AT8" s="53"/>
      <c r="AU8" s="53" t="s">
        <v>3113</v>
      </c>
      <c r="AV8" s="52" t="s">
        <v>4096</v>
      </c>
      <c r="AW8" s="52" t="s">
        <v>3706</v>
      </c>
      <c r="AX8" s="52" t="s">
        <v>3740</v>
      </c>
      <c r="AY8" s="52"/>
      <c r="AZ8" s="52"/>
      <c r="BA8" s="52"/>
      <c r="BB8" s="52"/>
      <c r="BC8" s="52"/>
      <c r="BD8" s="52"/>
      <c r="BE8" s="52"/>
      <c r="BF8" s="52"/>
      <c r="BG8" s="66"/>
      <c r="BJ8" s="65" t="s">
        <v>2770</v>
      </c>
      <c r="BK8" s="53" t="s">
        <v>4057</v>
      </c>
      <c r="BL8" s="52" t="s">
        <v>4414</v>
      </c>
      <c r="BM8" s="66" t="s">
        <v>4427</v>
      </c>
      <c r="CY8" s="65"/>
      <c r="CZ8" s="53"/>
      <c r="DA8" s="53"/>
      <c r="DB8" s="53"/>
      <c r="DC8" s="53"/>
      <c r="DD8" s="53"/>
      <c r="DE8" s="53"/>
      <c r="DF8" s="68"/>
      <c r="DG8" s="65"/>
      <c r="DH8" s="52"/>
      <c r="DI8" s="52"/>
      <c r="DJ8" s="370" t="s">
        <v>84</v>
      </c>
      <c r="DK8" s="148"/>
      <c r="DL8" s="370" t="s">
        <v>2873</v>
      </c>
      <c r="DM8" s="148"/>
      <c r="DN8" s="370" t="s">
        <v>2874</v>
      </c>
      <c r="DO8" s="148"/>
      <c r="DP8" s="370" t="s">
        <v>2875</v>
      </c>
      <c r="DQ8" s="148"/>
      <c r="DR8" s="370" t="s">
        <v>2876</v>
      </c>
      <c r="DS8" s="232"/>
      <c r="DT8" s="66"/>
      <c r="DV8" s="129"/>
      <c r="DW8" s="52"/>
      <c r="DX8" s="129"/>
      <c r="DY8" s="53"/>
      <c r="DZ8" s="53"/>
      <c r="EA8" s="52"/>
      <c r="EB8" s="52"/>
      <c r="EC8" s="66"/>
      <c r="ED8" s="52"/>
      <c r="EE8" s="66"/>
      <c r="EH8" s="179" t="s">
        <v>40</v>
      </c>
      <c r="EI8" s="55">
        <v>1</v>
      </c>
      <c r="EJ8" s="227">
        <v>4</v>
      </c>
      <c r="EK8" s="55" t="s">
        <v>37</v>
      </c>
      <c r="EL8" s="55" t="s">
        <v>266</v>
      </c>
      <c r="EM8" s="55" t="s">
        <v>338</v>
      </c>
      <c r="EN8" s="55" t="s">
        <v>119</v>
      </c>
      <c r="EO8" s="55">
        <v>0</v>
      </c>
      <c r="EP8" s="55">
        <v>870</v>
      </c>
      <c r="EQ8" s="55"/>
      <c r="ER8" s="56">
        <v>70</v>
      </c>
      <c r="ES8" s="56">
        <v>27</v>
      </c>
      <c r="ET8" s="1">
        <v>1200</v>
      </c>
      <c r="EU8" s="1">
        <v>30</v>
      </c>
      <c r="EX8" t="s">
        <v>2351</v>
      </c>
    </row>
    <row r="9" spans="1:156" ht="15.75" thickBot="1" x14ac:dyDescent="0.3">
      <c r="A9" s="2" t="s">
        <v>755</v>
      </c>
      <c r="B9" s="2" t="s">
        <v>163</v>
      </c>
      <c r="D9" s="1">
        <f>LEN(E9)</f>
        <v>21</v>
      </c>
      <c r="E9" t="s">
        <v>1248</v>
      </c>
      <c r="F9" s="1">
        <v>1</v>
      </c>
      <c r="G9" s="1">
        <v>1</v>
      </c>
      <c r="H9" s="1">
        <v>0</v>
      </c>
      <c r="K9" t="s">
        <v>755</v>
      </c>
      <c r="L9" t="s">
        <v>101</v>
      </c>
      <c r="O9" s="1">
        <f>LEN(P9)</f>
        <v>11</v>
      </c>
      <c r="P9" t="s">
        <v>2293</v>
      </c>
      <c r="Q9" s="1">
        <v>2</v>
      </c>
      <c r="R9" s="1">
        <v>0</v>
      </c>
      <c r="S9" s="1">
        <v>1</v>
      </c>
      <c r="V9" s="463" t="s">
        <v>126</v>
      </c>
      <c r="W9" s="457"/>
      <c r="X9" s="463" t="s">
        <v>119</v>
      </c>
      <c r="Y9" s="53"/>
      <c r="Z9" s="96">
        <v>8</v>
      </c>
      <c r="AA9" s="53"/>
      <c r="AB9" s="53"/>
      <c r="AC9" s="53"/>
      <c r="AD9" s="53"/>
      <c r="AE9" s="53"/>
      <c r="AF9" s="53"/>
      <c r="AO9" s="65" t="s">
        <v>3205</v>
      </c>
      <c r="AP9" s="68" t="s">
        <v>3513</v>
      </c>
      <c r="AS9" s="639"/>
      <c r="AT9" s="53"/>
      <c r="AU9" s="53" t="s">
        <v>3119</v>
      </c>
      <c r="AV9" s="52" t="s">
        <v>4097</v>
      </c>
      <c r="AW9" s="52" t="s">
        <v>3707</v>
      </c>
      <c r="AX9" s="52" t="s">
        <v>3741</v>
      </c>
      <c r="AY9" s="52"/>
      <c r="AZ9" s="52"/>
      <c r="BA9" s="52"/>
      <c r="BB9" s="52"/>
      <c r="BC9" s="52"/>
      <c r="BD9" s="52"/>
      <c r="BE9" s="52"/>
      <c r="BF9" s="52"/>
      <c r="BG9" s="66"/>
      <c r="BJ9" s="65" t="s">
        <v>2770</v>
      </c>
      <c r="BK9" s="111" t="s">
        <v>4428</v>
      </c>
      <c r="BL9" s="52" t="s">
        <v>4414</v>
      </c>
      <c r="BM9" t="s">
        <v>4436</v>
      </c>
      <c r="BN9" t="s">
        <v>4437</v>
      </c>
      <c r="BO9" t="s">
        <v>4438</v>
      </c>
      <c r="CY9" s="65" t="s">
        <v>2902</v>
      </c>
      <c r="CZ9" s="53" t="s">
        <v>2868</v>
      </c>
      <c r="DA9" s="53" t="s">
        <v>2882</v>
      </c>
      <c r="DB9" s="53" t="s">
        <v>2870</v>
      </c>
      <c r="DC9" s="53" t="s">
        <v>2873</v>
      </c>
      <c r="DD9" s="53" t="s">
        <v>2874</v>
      </c>
      <c r="DE9" s="53" t="s">
        <v>2875</v>
      </c>
      <c r="DF9" s="68" t="s">
        <v>2876</v>
      </c>
      <c r="DG9" s="65"/>
      <c r="DH9" s="52"/>
      <c r="DI9" s="52"/>
      <c r="DJ9" s="65" t="s">
        <v>2631</v>
      </c>
      <c r="DK9" s="68" t="s">
        <v>2911</v>
      </c>
      <c r="DL9" s="65" t="s">
        <v>2631</v>
      </c>
      <c r="DM9" s="68" t="s">
        <v>2911</v>
      </c>
      <c r="DN9" s="65" t="s">
        <v>2631</v>
      </c>
      <c r="DO9" s="68" t="s">
        <v>2911</v>
      </c>
      <c r="DP9" s="65" t="s">
        <v>2631</v>
      </c>
      <c r="DQ9" s="68" t="s">
        <v>2911</v>
      </c>
      <c r="DR9" s="65" t="s">
        <v>2631</v>
      </c>
      <c r="DS9" s="68" t="s">
        <v>2911</v>
      </c>
      <c r="DT9" s="66"/>
      <c r="DV9" s="129"/>
      <c r="DW9" s="52"/>
      <c r="DX9" s="129"/>
      <c r="DY9" s="53"/>
      <c r="DZ9" s="53"/>
      <c r="EA9" s="52"/>
      <c r="EB9" s="52"/>
      <c r="EC9" s="66"/>
      <c r="ED9" s="52"/>
      <c r="EE9" s="66"/>
      <c r="EH9" s="178" t="s">
        <v>41</v>
      </c>
      <c r="EI9" s="170">
        <v>3</v>
      </c>
      <c r="EJ9" s="170">
        <v>4</v>
      </c>
      <c r="EK9" s="170" t="s">
        <v>675</v>
      </c>
      <c r="EL9" s="170" t="s">
        <v>266</v>
      </c>
      <c r="EM9" s="170" t="s">
        <v>338</v>
      </c>
      <c r="EN9" s="191" t="s">
        <v>119</v>
      </c>
      <c r="EO9" s="170">
        <v>0</v>
      </c>
      <c r="EP9" s="170">
        <v>2229</v>
      </c>
      <c r="EQ9" s="170"/>
      <c r="ER9" s="170">
        <v>500</v>
      </c>
      <c r="ES9" s="170">
        <v>30</v>
      </c>
      <c r="ET9" s="170">
        <v>1200</v>
      </c>
      <c r="EU9" s="170">
        <v>30</v>
      </c>
      <c r="EX9" s="515" t="s">
        <v>2350</v>
      </c>
    </row>
    <row r="10" spans="1:156" ht="15.75" thickBot="1" x14ac:dyDescent="0.3">
      <c r="A10" s="2" t="s">
        <v>755</v>
      </c>
      <c r="B10" s="2" t="s">
        <v>101</v>
      </c>
      <c r="K10" t="s">
        <v>755</v>
      </c>
      <c r="L10" t="s">
        <v>508</v>
      </c>
      <c r="Q10" s="1"/>
      <c r="R10" s="1"/>
      <c r="S10" s="1"/>
      <c r="V10" s="463" t="s">
        <v>125</v>
      </c>
      <c r="W10" s="457"/>
      <c r="X10" s="463" t="s">
        <v>115</v>
      </c>
      <c r="Y10" s="53"/>
      <c r="Z10" s="96">
        <v>16</v>
      </c>
      <c r="AA10" s="53"/>
      <c r="AB10" s="243" t="s">
        <v>2972</v>
      </c>
      <c r="AC10" s="53"/>
      <c r="AD10" s="95" t="s">
        <v>284</v>
      </c>
      <c r="AE10" s="53"/>
      <c r="AF10" s="95" t="s">
        <v>215</v>
      </c>
      <c r="AO10" s="65" t="s">
        <v>3178</v>
      </c>
      <c r="AP10" s="68" t="s">
        <v>3516</v>
      </c>
      <c r="AS10" s="639"/>
      <c r="AT10" s="53"/>
      <c r="AU10" s="53" t="s">
        <v>3129</v>
      </c>
      <c r="AV10" s="52" t="s">
        <v>4098</v>
      </c>
      <c r="AW10" s="52" t="s">
        <v>3708</v>
      </c>
      <c r="AX10" s="52" t="s">
        <v>3742</v>
      </c>
      <c r="AY10" s="52"/>
      <c r="AZ10" s="52"/>
      <c r="BA10" s="52"/>
      <c r="BB10" s="52"/>
      <c r="BC10" s="52"/>
      <c r="BD10" s="52"/>
      <c r="BE10" s="52"/>
      <c r="BF10" s="52"/>
      <c r="BG10" s="66"/>
      <c r="BJ10" s="65" t="s">
        <v>949</v>
      </c>
      <c r="BK10" s="53" t="s">
        <v>4047</v>
      </c>
      <c r="BL10" s="52" t="s">
        <v>4414</v>
      </c>
      <c r="BM10" s="66" t="s">
        <v>4297</v>
      </c>
      <c r="CY10" s="65" t="s">
        <v>2902</v>
      </c>
      <c r="CZ10" s="53" t="s">
        <v>2868</v>
      </c>
      <c r="DA10" s="53" t="s">
        <v>2882</v>
      </c>
      <c r="DB10" s="53" t="s">
        <v>2871</v>
      </c>
      <c r="DC10" s="53" t="s">
        <v>2873</v>
      </c>
      <c r="DD10" s="53" t="s">
        <v>2874</v>
      </c>
      <c r="DE10" s="53" t="s">
        <v>2875</v>
      </c>
      <c r="DF10" s="68" t="s">
        <v>2876</v>
      </c>
      <c r="DG10" s="65"/>
      <c r="DH10" s="52"/>
      <c r="DI10" s="52"/>
      <c r="DJ10" s="367">
        <v>1</v>
      </c>
      <c r="DK10" s="54">
        <v>0</v>
      </c>
      <c r="DL10" s="367">
        <v>1</v>
      </c>
      <c r="DM10" s="54">
        <v>0</v>
      </c>
      <c r="DN10" s="367">
        <v>1</v>
      </c>
      <c r="DO10" s="54">
        <v>0</v>
      </c>
      <c r="DP10" s="367">
        <v>1</v>
      </c>
      <c r="DQ10" s="54">
        <v>0</v>
      </c>
      <c r="DR10" s="367">
        <v>1</v>
      </c>
      <c r="DS10" s="54">
        <v>0</v>
      </c>
      <c r="DT10" s="66"/>
      <c r="DV10" s="129"/>
      <c r="DW10" s="52"/>
      <c r="DX10" s="129"/>
      <c r="DY10" s="53"/>
      <c r="DZ10" s="53"/>
      <c r="EA10" s="52"/>
      <c r="EB10" s="52"/>
      <c r="EC10" s="66"/>
      <c r="ED10" s="52"/>
      <c r="EE10" s="66"/>
      <c r="EH10" s="179" t="s">
        <v>44</v>
      </c>
      <c r="EI10" s="55">
        <v>0</v>
      </c>
      <c r="EJ10" s="227">
        <v>4</v>
      </c>
      <c r="EK10" s="55" t="s">
        <v>672</v>
      </c>
      <c r="EL10" s="55" t="s">
        <v>266</v>
      </c>
      <c r="EM10" s="55" t="s">
        <v>338</v>
      </c>
      <c r="EN10" s="55" t="s">
        <v>119</v>
      </c>
      <c r="EO10" s="55">
        <v>0</v>
      </c>
      <c r="EP10" s="55">
        <v>450</v>
      </c>
      <c r="EQ10" s="55"/>
      <c r="ER10" s="55">
        <v>50</v>
      </c>
      <c r="ES10" s="55">
        <v>10</v>
      </c>
      <c r="ET10" s="55">
        <v>1000</v>
      </c>
      <c r="EU10" s="55">
        <v>5</v>
      </c>
    </row>
    <row r="11" spans="1:156" ht="15.75" thickBot="1" x14ac:dyDescent="0.3">
      <c r="A11" s="2" t="s">
        <v>755</v>
      </c>
      <c r="B11" s="2" t="s">
        <v>508</v>
      </c>
      <c r="D11" s="1">
        <f>LEN(E11)</f>
        <v>18</v>
      </c>
      <c r="E11" t="s">
        <v>2812</v>
      </c>
      <c r="F11" s="1">
        <v>1</v>
      </c>
      <c r="G11" s="1">
        <v>1</v>
      </c>
      <c r="H11" s="1">
        <v>1</v>
      </c>
      <c r="K11" t="s">
        <v>755</v>
      </c>
      <c r="L11" t="s">
        <v>517</v>
      </c>
      <c r="Q11" s="1"/>
      <c r="R11" s="1"/>
      <c r="S11" s="1"/>
      <c r="V11" s="463" t="s">
        <v>124</v>
      </c>
      <c r="W11" s="457"/>
      <c r="X11" s="463" t="s">
        <v>116</v>
      </c>
      <c r="Y11" s="53"/>
      <c r="Z11" s="96">
        <v>32</v>
      </c>
      <c r="AA11" s="53"/>
      <c r="AB11" s="95" t="s">
        <v>19</v>
      </c>
      <c r="AC11" s="53"/>
      <c r="AD11" s="96" t="s">
        <v>285</v>
      </c>
      <c r="AE11" s="53"/>
      <c r="AF11" s="96" t="s">
        <v>67</v>
      </c>
      <c r="AO11" s="65" t="s">
        <v>3137</v>
      </c>
      <c r="AP11" s="68" t="s">
        <v>3509</v>
      </c>
      <c r="AS11" s="639"/>
      <c r="AT11" s="53"/>
      <c r="AU11" s="53" t="s">
        <v>3476</v>
      </c>
      <c r="AV11" s="52" t="s">
        <v>4099</v>
      </c>
      <c r="AW11" s="52" t="s">
        <v>3709</v>
      </c>
      <c r="AX11" s="52" t="s">
        <v>3743</v>
      </c>
      <c r="AY11" s="52"/>
      <c r="AZ11" s="52"/>
      <c r="BA11" s="52"/>
      <c r="BB11" s="52"/>
      <c r="BC11" s="52"/>
      <c r="BD11" s="52"/>
      <c r="BE11" s="52"/>
      <c r="BF11" s="52"/>
      <c r="BG11" s="66"/>
      <c r="BJ11" s="65" t="s">
        <v>949</v>
      </c>
      <c r="BK11" s="53" t="s">
        <v>4425</v>
      </c>
      <c r="BL11" s="52" t="s">
        <v>4414</v>
      </c>
      <c r="BM11" s="66" t="s">
        <v>4426</v>
      </c>
      <c r="CY11" s="65" t="s">
        <v>2902</v>
      </c>
      <c r="CZ11" s="53" t="s">
        <v>2868</v>
      </c>
      <c r="DA11" s="53" t="s">
        <v>2882</v>
      </c>
      <c r="DB11" s="53" t="s">
        <v>927</v>
      </c>
      <c r="DC11" s="53" t="s">
        <v>2872</v>
      </c>
      <c r="DD11" s="53"/>
      <c r="DE11" s="53"/>
      <c r="DF11" s="68"/>
      <c r="DG11" s="65"/>
      <c r="DH11" s="53"/>
      <c r="DI11" s="53"/>
      <c r="DJ11" s="52"/>
      <c r="DK11" s="52"/>
      <c r="DL11" s="52"/>
      <c r="DM11" s="52"/>
      <c r="DN11" s="52"/>
      <c r="DO11" s="52"/>
      <c r="DP11" s="52"/>
      <c r="DQ11" s="52"/>
      <c r="DR11" s="52"/>
      <c r="DS11" s="52"/>
      <c r="DT11" s="66"/>
      <c r="DV11" s="129"/>
      <c r="DW11" s="52"/>
      <c r="DX11" s="129"/>
      <c r="DY11" s="53"/>
      <c r="DZ11" s="53"/>
      <c r="EA11" s="52"/>
      <c r="EB11" s="52"/>
      <c r="EC11" s="66"/>
      <c r="ED11" s="52"/>
      <c r="EE11" s="66"/>
      <c r="EH11" s="178" t="s">
        <v>154</v>
      </c>
      <c r="EI11" s="170">
        <v>0</v>
      </c>
      <c r="EJ11" s="170">
        <v>4</v>
      </c>
      <c r="EK11" s="170" t="s">
        <v>673</v>
      </c>
      <c r="EL11" s="170" t="s">
        <v>266</v>
      </c>
      <c r="EM11" s="170" t="s">
        <v>338</v>
      </c>
      <c r="EN11" s="191" t="s">
        <v>119</v>
      </c>
      <c r="EO11" s="170">
        <v>0</v>
      </c>
      <c r="EP11" s="170">
        <v>659</v>
      </c>
      <c r="EQ11" s="170"/>
      <c r="ER11" s="170">
        <v>500</v>
      </c>
      <c r="ES11" s="170">
        <v>30</v>
      </c>
      <c r="ET11" s="170">
        <v>1000</v>
      </c>
      <c r="EU11" s="170">
        <v>5</v>
      </c>
    </row>
    <row r="12" spans="1:156" ht="15.75" thickBot="1" x14ac:dyDescent="0.3">
      <c r="A12" s="2" t="s">
        <v>755</v>
      </c>
      <c r="B12" s="2" t="s">
        <v>517</v>
      </c>
      <c r="K12" t="s">
        <v>755</v>
      </c>
      <c r="L12" t="s">
        <v>164</v>
      </c>
      <c r="Q12" s="1"/>
      <c r="R12" s="1"/>
      <c r="S12" s="1"/>
      <c r="V12" s="463" t="s">
        <v>123</v>
      </c>
      <c r="W12" s="457"/>
      <c r="X12" s="463" t="s">
        <v>117</v>
      </c>
      <c r="Y12" s="53"/>
      <c r="Z12" s="96">
        <v>64</v>
      </c>
      <c r="AA12" s="53"/>
      <c r="AB12" s="96" t="s">
        <v>2474</v>
      </c>
      <c r="AC12" s="53"/>
      <c r="AD12" s="118" t="s">
        <v>286</v>
      </c>
      <c r="AE12" s="53"/>
      <c r="AF12" s="96" t="s">
        <v>211</v>
      </c>
      <c r="AO12" s="65" t="s">
        <v>3209</v>
      </c>
      <c r="AP12" s="68" t="s">
        <v>3503</v>
      </c>
      <c r="AS12" s="639"/>
      <c r="AT12" s="53"/>
      <c r="AU12" s="53" t="s">
        <v>3141</v>
      </c>
      <c r="AV12" s="52" t="s">
        <v>4100</v>
      </c>
      <c r="AW12" s="52" t="s">
        <v>3710</v>
      </c>
      <c r="AX12" s="52" t="s">
        <v>3744</v>
      </c>
      <c r="AY12" s="52"/>
      <c r="AZ12" s="52"/>
      <c r="BA12" s="52"/>
      <c r="BB12" s="52"/>
      <c r="BC12" s="52"/>
      <c r="BD12" s="52"/>
      <c r="BE12" s="52"/>
      <c r="BF12" s="52"/>
      <c r="BG12" s="66"/>
      <c r="BJ12" s="65" t="s">
        <v>949</v>
      </c>
      <c r="BK12" s="111" t="s">
        <v>4074</v>
      </c>
      <c r="BL12" s="52" t="s">
        <v>4414</v>
      </c>
      <c r="BM12" s="66" t="s">
        <v>4278</v>
      </c>
      <c r="CY12" s="65"/>
      <c r="CZ12" s="53"/>
      <c r="DA12" s="53"/>
      <c r="DB12" s="53"/>
      <c r="DC12" s="53"/>
      <c r="DD12" s="53"/>
      <c r="DE12" s="53"/>
      <c r="DF12" s="68"/>
      <c r="DG12" s="65"/>
      <c r="DH12" s="53"/>
      <c r="DI12" s="53"/>
      <c r="DJ12" s="495" t="s">
        <v>2914</v>
      </c>
      <c r="DK12" s="456"/>
      <c r="DL12" s="456"/>
      <c r="DM12" s="238"/>
      <c r="DN12" s="52"/>
      <c r="DO12" s="52"/>
      <c r="DP12" s="52"/>
      <c r="DQ12" s="52"/>
      <c r="DR12" s="52"/>
      <c r="DS12" s="52"/>
      <c r="DT12" s="66"/>
      <c r="DV12" s="129"/>
      <c r="DW12" s="52"/>
      <c r="DX12" s="50"/>
      <c r="DY12" s="131"/>
      <c r="DZ12" s="131"/>
      <c r="EA12" s="130"/>
      <c r="EB12" s="130"/>
      <c r="EC12" s="622" t="s">
        <v>1731</v>
      </c>
      <c r="ED12" s="52"/>
      <c r="EE12" s="66"/>
      <c r="EH12" s="179" t="s">
        <v>46</v>
      </c>
      <c r="EI12" s="55">
        <v>0</v>
      </c>
      <c r="EJ12" s="227">
        <v>4</v>
      </c>
      <c r="EK12" s="55" t="s">
        <v>45</v>
      </c>
      <c r="EL12" s="55" t="s">
        <v>266</v>
      </c>
      <c r="EM12" s="55" t="s">
        <v>338</v>
      </c>
      <c r="EN12" s="55" t="s">
        <v>119</v>
      </c>
      <c r="EO12" s="55">
        <v>0</v>
      </c>
      <c r="EP12" s="55">
        <v>659</v>
      </c>
      <c r="EQ12" s="55"/>
      <c r="ER12" s="55">
        <v>500</v>
      </c>
      <c r="ES12" s="55">
        <v>13</v>
      </c>
      <c r="ET12" s="55">
        <v>1000</v>
      </c>
      <c r="EU12" s="55">
        <v>5</v>
      </c>
    </row>
    <row r="13" spans="1:156" ht="15.75" thickBot="1" x14ac:dyDescent="0.3">
      <c r="A13" s="2" t="s">
        <v>755</v>
      </c>
      <c r="B13" s="2" t="s">
        <v>164</v>
      </c>
      <c r="K13" t="s">
        <v>755</v>
      </c>
      <c r="L13" t="s">
        <v>6</v>
      </c>
      <c r="Q13" s="1"/>
      <c r="R13" s="1"/>
      <c r="S13" s="1"/>
      <c r="V13" s="463"/>
      <c r="W13" s="457"/>
      <c r="X13" s="463" t="s">
        <v>118</v>
      </c>
      <c r="Y13" s="53"/>
      <c r="Z13" s="97">
        <v>128</v>
      </c>
      <c r="AA13" s="53"/>
      <c r="AB13" s="96" t="s">
        <v>2971</v>
      </c>
      <c r="AC13" s="53"/>
      <c r="AD13" s="53"/>
      <c r="AE13" s="53"/>
      <c r="AF13" s="118" t="s">
        <v>68</v>
      </c>
      <c r="AO13" s="65" t="s">
        <v>3671</v>
      </c>
      <c r="AP13" s="68" t="s">
        <v>3512</v>
      </c>
      <c r="AS13" s="639"/>
      <c r="AT13" s="53"/>
      <c r="AU13" s="53" t="s">
        <v>294</v>
      </c>
      <c r="AV13" s="52" t="s">
        <v>4101</v>
      </c>
      <c r="AW13" s="52" t="s">
        <v>3711</v>
      </c>
      <c r="AX13" s="52" t="s">
        <v>3745</v>
      </c>
      <c r="AY13" s="52"/>
      <c r="AZ13" s="52"/>
      <c r="BA13" s="52"/>
      <c r="BB13" s="52"/>
      <c r="BC13" s="52"/>
      <c r="BD13" s="52"/>
      <c r="BE13" s="52"/>
      <c r="BF13" s="52"/>
      <c r="BG13" s="66"/>
      <c r="BJ13" s="65" t="s">
        <v>949</v>
      </c>
      <c r="BK13" s="53" t="s">
        <v>4050</v>
      </c>
      <c r="BL13" s="52" t="s">
        <v>4414</v>
      </c>
      <c r="BM13" s="66" t="s">
        <v>4276</v>
      </c>
      <c r="CY13" s="65" t="s">
        <v>2889</v>
      </c>
      <c r="CZ13" s="53" t="s">
        <v>755</v>
      </c>
      <c r="DA13" s="53" t="s">
        <v>2878</v>
      </c>
      <c r="DB13" s="53" t="s">
        <v>2879</v>
      </c>
      <c r="DC13" s="621" t="s">
        <v>2886</v>
      </c>
      <c r="DD13" s="53"/>
      <c r="DE13" s="53"/>
      <c r="DF13" s="68"/>
      <c r="DG13" s="65"/>
      <c r="DH13" s="53"/>
      <c r="DI13" s="53"/>
      <c r="DJ13" s="129" t="s">
        <v>2879</v>
      </c>
      <c r="DK13" s="52" t="s">
        <v>2915</v>
      </c>
      <c r="DL13" s="52"/>
      <c r="DM13" s="66"/>
      <c r="DN13" s="52"/>
      <c r="DO13" s="52"/>
      <c r="DP13" s="52"/>
      <c r="DQ13" s="52"/>
      <c r="DR13" s="52"/>
      <c r="DS13" s="52"/>
      <c r="DT13" s="66"/>
      <c r="DV13" s="129"/>
      <c r="DW13" s="52"/>
      <c r="DX13" s="52"/>
      <c r="DY13" s="53"/>
      <c r="DZ13" s="53"/>
      <c r="EA13" s="52"/>
      <c r="EB13" s="52"/>
      <c r="EC13" s="94" t="s">
        <v>1732</v>
      </c>
      <c r="ED13" s="52"/>
      <c r="EE13" s="66"/>
      <c r="EH13" s="178" t="s">
        <v>154</v>
      </c>
      <c r="EI13" s="170">
        <v>1</v>
      </c>
      <c r="EJ13" s="170">
        <v>4</v>
      </c>
      <c r="EK13" s="170" t="s">
        <v>813</v>
      </c>
      <c r="EL13" s="170" t="s">
        <v>266</v>
      </c>
      <c r="EM13" s="170" t="s">
        <v>338</v>
      </c>
      <c r="EN13" s="191" t="s">
        <v>119</v>
      </c>
      <c r="EO13" s="170">
        <v>0</v>
      </c>
      <c r="EP13" s="170">
        <v>374</v>
      </c>
      <c r="EQ13" s="170"/>
      <c r="ER13" s="170">
        <v>500</v>
      </c>
      <c r="ES13" s="170">
        <v>30</v>
      </c>
      <c r="ET13" s="170">
        <v>1000</v>
      </c>
      <c r="EU13" s="170">
        <v>5</v>
      </c>
    </row>
    <row r="14" spans="1:156" ht="15.75" thickBot="1" x14ac:dyDescent="0.3">
      <c r="A14" s="2" t="s">
        <v>755</v>
      </c>
      <c r="B14" s="2" t="s">
        <v>6</v>
      </c>
      <c r="K14" s="396" t="s">
        <v>755</v>
      </c>
      <c r="L14" s="396" t="s">
        <v>1064</v>
      </c>
      <c r="Q14" s="1"/>
      <c r="R14" s="1"/>
      <c r="S14" s="1"/>
      <c r="V14" s="463"/>
      <c r="W14" s="457"/>
      <c r="X14" s="463" t="s">
        <v>120</v>
      </c>
      <c r="Y14" s="53"/>
      <c r="AA14" s="53"/>
      <c r="AB14" s="96" t="s">
        <v>526</v>
      </c>
      <c r="AC14" s="53"/>
      <c r="AD14" s="95" t="s">
        <v>340</v>
      </c>
      <c r="AE14" s="53"/>
      <c r="AF14" s="53"/>
      <c r="AO14" s="65" t="s">
        <v>3495</v>
      </c>
      <c r="AP14" s="68" t="s">
        <v>3510</v>
      </c>
      <c r="AS14" s="639"/>
      <c r="AT14" s="53"/>
      <c r="AU14" s="53" t="s">
        <v>3164</v>
      </c>
      <c r="AV14" s="52" t="s">
        <v>4102</v>
      </c>
      <c r="AW14" s="52" t="s">
        <v>3712</v>
      </c>
      <c r="AX14" s="52" t="s">
        <v>3746</v>
      </c>
      <c r="AY14" s="52"/>
      <c r="AZ14" s="52"/>
      <c r="BA14" s="52"/>
      <c r="BB14" s="52"/>
      <c r="BC14" s="52"/>
      <c r="BD14" s="52"/>
      <c r="BE14" s="52"/>
      <c r="BF14" s="52"/>
      <c r="BG14" s="66"/>
      <c r="BJ14" s="65" t="s">
        <v>949</v>
      </c>
      <c r="BK14" s="53" t="s">
        <v>4051</v>
      </c>
      <c r="BL14" s="52" t="s">
        <v>4414</v>
      </c>
      <c r="BM14" s="66" t="s">
        <v>4277</v>
      </c>
      <c r="CY14" s="65" t="s">
        <v>2889</v>
      </c>
      <c r="CZ14" s="53" t="s">
        <v>755</v>
      </c>
      <c r="DA14" s="53" t="s">
        <v>2878</v>
      </c>
      <c r="DB14" s="53" t="s">
        <v>2884</v>
      </c>
      <c r="DC14" s="53" t="s">
        <v>338</v>
      </c>
      <c r="DD14" s="53"/>
      <c r="DE14" s="53"/>
      <c r="DF14" s="68"/>
      <c r="DG14" s="65"/>
      <c r="DH14" s="53"/>
      <c r="DI14" s="53"/>
      <c r="DJ14" s="129" t="s">
        <v>2880</v>
      </c>
      <c r="DK14" s="52"/>
      <c r="DL14" s="52"/>
      <c r="DM14" s="66"/>
      <c r="DN14" s="52"/>
      <c r="DO14" s="52"/>
      <c r="DP14" s="52"/>
      <c r="DQ14" s="52"/>
      <c r="DR14" s="52"/>
      <c r="DS14" s="52"/>
      <c r="DT14" s="66"/>
      <c r="DV14" s="129"/>
      <c r="DW14" s="52"/>
      <c r="DX14" s="52"/>
      <c r="DY14" s="53"/>
      <c r="DZ14" s="53"/>
      <c r="EA14" s="52"/>
      <c r="EB14" s="52"/>
      <c r="EC14" s="52"/>
      <c r="ED14" s="52"/>
      <c r="EE14" s="66"/>
      <c r="EH14" s="179" t="s">
        <v>46</v>
      </c>
      <c r="EI14" s="55">
        <v>1</v>
      </c>
      <c r="EJ14" s="227">
        <v>4</v>
      </c>
      <c r="EK14" s="55" t="s">
        <v>812</v>
      </c>
      <c r="EL14" s="55" t="s">
        <v>266</v>
      </c>
      <c r="EM14" s="55" t="s">
        <v>338</v>
      </c>
      <c r="EN14" s="55" t="s">
        <v>119</v>
      </c>
      <c r="EO14" s="55">
        <v>0</v>
      </c>
      <c r="EP14" s="55">
        <v>374</v>
      </c>
      <c r="EQ14" s="55"/>
      <c r="ER14" s="55">
        <v>500</v>
      </c>
      <c r="ES14" s="55">
        <v>30</v>
      </c>
      <c r="ET14" s="55">
        <v>1000</v>
      </c>
      <c r="EU14" s="55">
        <v>5</v>
      </c>
    </row>
    <row r="15" spans="1:156" ht="15.75" thickBot="1" x14ac:dyDescent="0.3">
      <c r="A15" s="2" t="s">
        <v>755</v>
      </c>
      <c r="B15" s="2" t="s">
        <v>1064</v>
      </c>
      <c r="K15" t="s">
        <v>755</v>
      </c>
      <c r="L15" t="s">
        <v>102</v>
      </c>
      <c r="Q15" s="1"/>
      <c r="R15" s="1"/>
      <c r="S15" s="1"/>
      <c r="V15" s="463"/>
      <c r="W15" s="457"/>
      <c r="X15" s="463" t="s">
        <v>121</v>
      </c>
      <c r="Y15" s="53"/>
      <c r="AA15" s="53"/>
      <c r="AB15" s="126" t="s">
        <v>527</v>
      </c>
      <c r="AC15" s="53"/>
      <c r="AD15" s="96"/>
      <c r="AE15" s="53"/>
      <c r="AF15" s="265" t="s">
        <v>663</v>
      </c>
      <c r="AO15" s="65" t="s">
        <v>3425</v>
      </c>
      <c r="AP15" s="68" t="s">
        <v>62</v>
      </c>
      <c r="AS15" s="639"/>
      <c r="AT15" s="53"/>
      <c r="AU15" s="53" t="s">
        <v>3670</v>
      </c>
      <c r="AV15" s="52" t="s">
        <v>4126</v>
      </c>
      <c r="AW15" s="52" t="s">
        <v>3713</v>
      </c>
      <c r="AX15" s="52" t="s">
        <v>3747</v>
      </c>
      <c r="AY15" s="52"/>
      <c r="AZ15" s="52"/>
      <c r="BA15" s="52"/>
      <c r="BB15" s="52"/>
      <c r="BC15" s="52"/>
      <c r="BD15" s="52"/>
      <c r="BE15" s="52"/>
      <c r="BF15" s="52"/>
      <c r="BG15" s="66"/>
      <c r="BJ15" s="65" t="s">
        <v>949</v>
      </c>
      <c r="BK15" s="111" t="s">
        <v>3113</v>
      </c>
      <c r="BL15" s="52" t="s">
        <v>4414</v>
      </c>
      <c r="BM15" s="66" t="s">
        <v>4275</v>
      </c>
      <c r="CY15" s="65" t="s">
        <v>2889</v>
      </c>
      <c r="CZ15" s="53" t="s">
        <v>755</v>
      </c>
      <c r="DA15" s="53" t="s">
        <v>2878</v>
      </c>
      <c r="DB15" s="53" t="s">
        <v>2880</v>
      </c>
      <c r="DC15" s="53"/>
      <c r="DD15" s="53"/>
      <c r="DE15" s="53"/>
      <c r="DF15" s="68"/>
      <c r="DG15" s="65"/>
      <c r="DH15" s="53"/>
      <c r="DI15" s="53"/>
      <c r="DJ15" s="129" t="s">
        <v>2881</v>
      </c>
      <c r="DK15" s="52"/>
      <c r="DL15" s="52" t="s">
        <v>2884</v>
      </c>
      <c r="DM15" s="66"/>
      <c r="DN15" s="52"/>
      <c r="DO15" s="52"/>
      <c r="DP15" s="52"/>
      <c r="DQ15" s="52"/>
      <c r="DR15" s="52"/>
      <c r="DS15" s="52"/>
      <c r="DT15" s="66"/>
      <c r="DV15" s="50"/>
      <c r="DW15" s="130"/>
      <c r="DX15" s="130"/>
      <c r="DY15" s="131"/>
      <c r="DZ15" s="131"/>
      <c r="EA15" s="130"/>
      <c r="EB15" s="130"/>
      <c r="EC15" s="130"/>
      <c r="ED15" s="130"/>
      <c r="EE15" s="51"/>
      <c r="EH15" s="178" t="s">
        <v>41</v>
      </c>
      <c r="EI15" s="170">
        <v>2</v>
      </c>
      <c r="EJ15" s="170">
        <v>4</v>
      </c>
      <c r="EK15" s="170" t="s">
        <v>676</v>
      </c>
      <c r="EL15" s="170" t="s">
        <v>266</v>
      </c>
      <c r="EM15" s="170" t="s">
        <v>338</v>
      </c>
      <c r="EN15" s="191" t="s">
        <v>119</v>
      </c>
      <c r="EO15" s="170">
        <v>0</v>
      </c>
      <c r="EP15" s="170">
        <v>2255</v>
      </c>
      <c r="EQ15" s="170"/>
      <c r="ER15" s="525">
        <v>500</v>
      </c>
      <c r="ES15" s="525">
        <v>30</v>
      </c>
      <c r="ET15" s="526">
        <v>1200</v>
      </c>
      <c r="EU15" s="526">
        <v>30</v>
      </c>
    </row>
    <row r="16" spans="1:156" ht="15.75" thickBot="1" x14ac:dyDescent="0.3">
      <c r="A16" s="2" t="s">
        <v>755</v>
      </c>
      <c r="B16" s="2" t="s">
        <v>1064</v>
      </c>
      <c r="D16" s="1">
        <f>LEN(E16)</f>
        <v>9</v>
      </c>
      <c r="E16" t="s">
        <v>790</v>
      </c>
      <c r="F16" s="1">
        <v>1</v>
      </c>
      <c r="G16" s="1">
        <v>1</v>
      </c>
      <c r="H16" s="1">
        <v>0</v>
      </c>
      <c r="K16" t="s">
        <v>755</v>
      </c>
      <c r="L16" t="s">
        <v>165</v>
      </c>
      <c r="Q16" s="1"/>
      <c r="R16" s="1"/>
      <c r="S16" s="1"/>
      <c r="V16" s="464"/>
      <c r="W16" s="457"/>
      <c r="X16" s="464" t="s">
        <v>122</v>
      </c>
      <c r="Y16" s="53"/>
      <c r="AA16" s="53"/>
      <c r="AB16" s="118" t="s">
        <v>528</v>
      </c>
      <c r="AC16" s="53"/>
      <c r="AD16" s="118" t="s">
        <v>321</v>
      </c>
      <c r="AE16" s="53"/>
      <c r="AF16" s="126" t="s">
        <v>664</v>
      </c>
      <c r="AO16" s="65" t="s">
        <v>3206</v>
      </c>
      <c r="AP16" s="68" t="s">
        <v>2540</v>
      </c>
      <c r="AS16" s="639"/>
      <c r="AT16" s="53"/>
      <c r="AU16" s="53" t="s">
        <v>24</v>
      </c>
      <c r="AV16" s="140" t="s">
        <v>4103</v>
      </c>
      <c r="AW16" s="140" t="s">
        <v>4019</v>
      </c>
      <c r="AX16" s="52" t="s">
        <v>4020</v>
      </c>
      <c r="AY16" s="52"/>
      <c r="AZ16" s="52"/>
      <c r="BA16" s="52"/>
      <c r="BB16" s="52"/>
      <c r="BC16" s="52"/>
      <c r="BD16" s="52"/>
      <c r="BE16" s="52"/>
      <c r="BF16" s="52"/>
      <c r="BG16" s="66"/>
      <c r="BJ16" s="65" t="s">
        <v>949</v>
      </c>
      <c r="BK16" s="53" t="s">
        <v>1065</v>
      </c>
      <c r="BL16" s="52" t="s">
        <v>4414</v>
      </c>
      <c r="BM16" s="66" t="s">
        <v>4274</v>
      </c>
      <c r="CY16" s="65" t="s">
        <v>2889</v>
      </c>
      <c r="CZ16" s="53" t="s">
        <v>755</v>
      </c>
      <c r="DA16" s="53" t="s">
        <v>2878</v>
      </c>
      <c r="DB16" s="53" t="s">
        <v>2881</v>
      </c>
      <c r="DC16" s="53"/>
      <c r="DD16" s="53"/>
      <c r="DE16" s="53"/>
      <c r="DF16" s="68"/>
      <c r="DG16" s="65"/>
      <c r="DH16" s="53"/>
      <c r="DI16" s="53"/>
      <c r="DJ16" s="65" t="s">
        <v>2631</v>
      </c>
      <c r="DK16" s="53" t="s">
        <v>2911</v>
      </c>
      <c r="DL16" s="53" t="s">
        <v>2631</v>
      </c>
      <c r="DM16" s="68" t="s">
        <v>2911</v>
      </c>
      <c r="DN16" s="52"/>
      <c r="DO16" s="52"/>
      <c r="DP16" s="52"/>
      <c r="DQ16" s="52"/>
      <c r="DR16" s="52"/>
      <c r="DS16" s="52"/>
      <c r="DT16" s="66"/>
      <c r="EH16" s="179" t="s">
        <v>41</v>
      </c>
      <c r="EI16" s="55">
        <v>4</v>
      </c>
      <c r="EJ16" s="227">
        <v>4</v>
      </c>
      <c r="EK16" s="55" t="s">
        <v>677</v>
      </c>
      <c r="EL16" s="55" t="s">
        <v>266</v>
      </c>
      <c r="EM16" s="55" t="s">
        <v>338</v>
      </c>
      <c r="EN16" s="55" t="s">
        <v>119</v>
      </c>
      <c r="EO16" s="55">
        <v>0</v>
      </c>
      <c r="EP16" s="55">
        <v>1262</v>
      </c>
      <c r="EQ16" s="55"/>
      <c r="ER16" s="55">
        <v>500</v>
      </c>
      <c r="ES16" s="55">
        <v>30</v>
      </c>
      <c r="ET16" s="55">
        <v>1200</v>
      </c>
      <c r="EU16" s="55">
        <v>30</v>
      </c>
    </row>
    <row r="17" spans="1:151" ht="15.75" thickBot="1" x14ac:dyDescent="0.3">
      <c r="A17" s="2" t="s">
        <v>755</v>
      </c>
      <c r="B17" s="2" t="s">
        <v>102</v>
      </c>
      <c r="K17" t="s">
        <v>755</v>
      </c>
      <c r="L17" t="s">
        <v>166</v>
      </c>
      <c r="O17" s="2"/>
      <c r="Q17" s="1"/>
      <c r="R17" s="1"/>
      <c r="S17" s="1"/>
      <c r="V17" s="53"/>
      <c r="W17" s="53"/>
      <c r="X17" s="53"/>
      <c r="Y17" s="53"/>
      <c r="AA17" s="53"/>
      <c r="AC17" s="53"/>
      <c r="AD17" s="53"/>
      <c r="AE17" s="53"/>
      <c r="AF17" s="126" t="s">
        <v>74</v>
      </c>
      <c r="AO17" s="65" t="s">
        <v>3179</v>
      </c>
      <c r="AP17" s="68" t="s">
        <v>3517</v>
      </c>
      <c r="AS17" s="639" t="s">
        <v>4037</v>
      </c>
      <c r="AT17" s="53" t="s">
        <v>246</v>
      </c>
      <c r="AU17" s="53" t="s">
        <v>70</v>
      </c>
      <c r="AV17" s="52" t="s">
        <v>4104</v>
      </c>
      <c r="AW17" s="52" t="s">
        <v>3714</v>
      </c>
      <c r="AX17" s="52" t="s">
        <v>3748</v>
      </c>
      <c r="AY17" s="52"/>
      <c r="AZ17" s="52"/>
      <c r="BA17" s="52"/>
      <c r="BB17" s="52"/>
      <c r="BC17" s="52"/>
      <c r="BD17" s="52"/>
      <c r="BE17" s="52"/>
      <c r="BF17" s="52"/>
      <c r="BG17" s="66"/>
      <c r="BJ17" s="65" t="s">
        <v>949</v>
      </c>
      <c r="BK17" s="111" t="s">
        <v>4065</v>
      </c>
      <c r="BL17" s="52" t="s">
        <v>4414</v>
      </c>
      <c r="BM17" s="66" t="s">
        <v>4279</v>
      </c>
      <c r="CY17" s="65" t="s">
        <v>2889</v>
      </c>
      <c r="CZ17" s="53" t="s">
        <v>755</v>
      </c>
      <c r="DA17" s="53" t="s">
        <v>2878</v>
      </c>
      <c r="DB17" s="53" t="s">
        <v>2870</v>
      </c>
      <c r="DC17" s="53" t="s">
        <v>2873</v>
      </c>
      <c r="DD17" s="53" t="s">
        <v>2874</v>
      </c>
      <c r="DE17" s="53" t="s">
        <v>2875</v>
      </c>
      <c r="DF17" s="68" t="s">
        <v>2876</v>
      </c>
      <c r="DG17" s="65"/>
      <c r="DH17" s="53"/>
      <c r="DI17" s="53"/>
      <c r="DJ17" s="367">
        <v>1</v>
      </c>
      <c r="DK17" s="131">
        <v>0</v>
      </c>
      <c r="DL17" s="131">
        <v>1</v>
      </c>
      <c r="DM17" s="54">
        <v>0</v>
      </c>
      <c r="DN17" s="52"/>
      <c r="DO17" s="52"/>
      <c r="DP17" s="52"/>
      <c r="DQ17" s="52"/>
      <c r="DR17" s="52"/>
      <c r="DS17" s="52"/>
      <c r="DT17" s="66"/>
      <c r="DW17" s="237"/>
      <c r="DX17" s="456"/>
      <c r="DY17" s="456"/>
      <c r="DZ17" s="456"/>
      <c r="EA17" s="456"/>
      <c r="EB17" s="456"/>
      <c r="EC17" s="238"/>
      <c r="EH17" s="178" t="s">
        <v>38</v>
      </c>
      <c r="EI17" s="170">
        <v>0</v>
      </c>
      <c r="EJ17" s="170">
        <v>4</v>
      </c>
      <c r="EK17" s="170" t="s">
        <v>31</v>
      </c>
      <c r="EL17" s="170" t="s">
        <v>266</v>
      </c>
      <c r="EM17" s="170" t="s">
        <v>338</v>
      </c>
      <c r="EN17" s="191" t="s">
        <v>119</v>
      </c>
      <c r="EO17" s="170">
        <v>0</v>
      </c>
      <c r="EP17" s="170">
        <v>920</v>
      </c>
      <c r="EQ17" s="170"/>
      <c r="ER17" s="170">
        <v>305</v>
      </c>
      <c r="ES17" s="170">
        <v>18</v>
      </c>
      <c r="ET17" s="170">
        <v>1000</v>
      </c>
      <c r="EU17" s="170">
        <v>5</v>
      </c>
    </row>
    <row r="18" spans="1:151" ht="15.75" thickBot="1" x14ac:dyDescent="0.3">
      <c r="A18" s="2" t="s">
        <v>755</v>
      </c>
      <c r="B18" s="2" t="s">
        <v>165</v>
      </c>
      <c r="K18" t="s">
        <v>755</v>
      </c>
      <c r="L18" t="s">
        <v>167</v>
      </c>
      <c r="Q18" s="1"/>
      <c r="R18" s="1"/>
      <c r="S18" s="1"/>
      <c r="V18" s="53"/>
      <c r="X18" s="53"/>
      <c r="Y18" s="53"/>
      <c r="Z18" s="53"/>
      <c r="AA18" s="53"/>
      <c r="AB18" s="95" t="s">
        <v>2973</v>
      </c>
      <c r="AC18" s="53"/>
      <c r="AD18" s="243" t="s">
        <v>893</v>
      </c>
      <c r="AE18" s="53"/>
      <c r="AF18" s="126" t="s">
        <v>75</v>
      </c>
      <c r="AJ18" s="1"/>
      <c r="AO18" s="65" t="s">
        <v>3497</v>
      </c>
      <c r="AP18" s="68" t="s">
        <v>3507</v>
      </c>
      <c r="AS18" s="639" t="s">
        <v>4037</v>
      </c>
      <c r="AT18" s="53" t="s">
        <v>887</v>
      </c>
      <c r="AU18" s="53" t="s">
        <v>70</v>
      </c>
      <c r="AV18" s="52" t="s">
        <v>4105</v>
      </c>
      <c r="AW18" s="52" t="s">
        <v>3715</v>
      </c>
      <c r="AX18" s="52" t="s">
        <v>3749</v>
      </c>
      <c r="AY18" s="52"/>
      <c r="AZ18" s="52"/>
      <c r="BA18" s="52"/>
      <c r="BB18" s="52"/>
      <c r="BC18" s="52"/>
      <c r="BD18" s="52"/>
      <c r="BE18" s="52"/>
      <c r="BF18" s="52"/>
      <c r="BG18" s="66"/>
      <c r="BJ18" s="65" t="s">
        <v>949</v>
      </c>
      <c r="BK18" s="53" t="s">
        <v>4066</v>
      </c>
      <c r="BL18" s="52" t="s">
        <v>4414</v>
      </c>
      <c r="BM18" s="66" t="s">
        <v>4391</v>
      </c>
      <c r="CY18" s="65" t="s">
        <v>2889</v>
      </c>
      <c r="CZ18" s="53" t="s">
        <v>755</v>
      </c>
      <c r="DA18" s="53" t="s">
        <v>2878</v>
      </c>
      <c r="DB18" s="53" t="s">
        <v>2884</v>
      </c>
      <c r="DC18" s="53" t="s">
        <v>2883</v>
      </c>
      <c r="DD18" s="53"/>
      <c r="DE18" s="53"/>
      <c r="DF18" s="68"/>
      <c r="DG18" s="65"/>
      <c r="DH18" s="53"/>
      <c r="DI18" s="53"/>
      <c r="DJ18" s="52"/>
      <c r="DK18" s="52"/>
      <c r="DL18" s="52"/>
      <c r="DM18" s="52"/>
      <c r="DN18" s="52"/>
      <c r="DO18" s="52"/>
      <c r="DP18" s="52"/>
      <c r="DQ18" s="52"/>
      <c r="DR18" s="52"/>
      <c r="DS18" s="52"/>
      <c r="DT18" s="66"/>
      <c r="DW18" s="129"/>
      <c r="DX18" s="447" t="s">
        <v>866</v>
      </c>
      <c r="DY18" s="52"/>
      <c r="DZ18" s="52"/>
      <c r="EA18" s="52"/>
      <c r="EB18" s="52"/>
      <c r="EC18" s="66"/>
      <c r="EH18" s="179" t="s">
        <v>38</v>
      </c>
      <c r="EI18" s="55" t="s">
        <v>319</v>
      </c>
      <c r="EJ18" s="227">
        <v>4</v>
      </c>
      <c r="EK18" s="55" t="s">
        <v>671</v>
      </c>
      <c r="EL18" s="55" t="s">
        <v>266</v>
      </c>
      <c r="EM18" s="55" t="s">
        <v>338</v>
      </c>
      <c r="EN18" s="55" t="s">
        <v>119</v>
      </c>
      <c r="EO18" s="55">
        <v>0</v>
      </c>
      <c r="EP18" s="55">
        <v>450</v>
      </c>
      <c r="EQ18" s="55"/>
      <c r="ER18" s="55">
        <v>500</v>
      </c>
      <c r="ES18" s="55">
        <v>13</v>
      </c>
      <c r="ET18" s="55">
        <v>1000</v>
      </c>
      <c r="EU18" s="55">
        <v>5</v>
      </c>
    </row>
    <row r="19" spans="1:151" ht="15.75" thickBot="1" x14ac:dyDescent="0.3">
      <c r="A19" s="2" t="s">
        <v>755</v>
      </c>
      <c r="B19" s="2" t="s">
        <v>166</v>
      </c>
      <c r="K19" t="s">
        <v>755</v>
      </c>
      <c r="L19" t="s">
        <v>168</v>
      </c>
      <c r="O19" s="187"/>
      <c r="P19" s="185"/>
      <c r="Q19" s="187"/>
      <c r="R19" s="187"/>
      <c r="S19" s="187"/>
      <c r="V19" s="243" t="s">
        <v>680</v>
      </c>
      <c r="W19" s="53"/>
      <c r="X19" s="243" t="s">
        <v>903</v>
      </c>
      <c r="Y19" s="53"/>
      <c r="Z19" s="53"/>
      <c r="AA19" s="53"/>
      <c r="AB19" s="96" t="s">
        <v>2974</v>
      </c>
      <c r="AC19" s="53"/>
      <c r="AD19" s="459">
        <v>4</v>
      </c>
      <c r="AE19" s="53"/>
      <c r="AF19" s="118" t="s">
        <v>666</v>
      </c>
      <c r="AJ19" s="1"/>
      <c r="AO19" s="367" t="s">
        <v>3496</v>
      </c>
      <c r="AP19" s="54" t="s">
        <v>3511</v>
      </c>
      <c r="AS19" s="639" t="s">
        <v>4037</v>
      </c>
      <c r="AT19" s="53" t="s">
        <v>1214</v>
      </c>
      <c r="AU19" s="53" t="s">
        <v>70</v>
      </c>
      <c r="AV19" s="52" t="s">
        <v>4106</v>
      </c>
      <c r="AW19" s="52" t="s">
        <v>3716</v>
      </c>
      <c r="AX19" s="52" t="s">
        <v>3750</v>
      </c>
      <c r="AY19" s="52"/>
      <c r="AZ19" s="52"/>
      <c r="BA19" s="52"/>
      <c r="BB19" s="52"/>
      <c r="BC19" s="52"/>
      <c r="BD19" s="52"/>
      <c r="BE19" s="52"/>
      <c r="BF19" s="52"/>
      <c r="BG19" s="66"/>
      <c r="BJ19" s="65" t="s">
        <v>949</v>
      </c>
      <c r="BK19" s="111" t="s">
        <v>3535</v>
      </c>
      <c r="BL19" s="52" t="s">
        <v>4414</v>
      </c>
      <c r="BM19" s="66" t="s">
        <v>4280</v>
      </c>
      <c r="CY19" s="65" t="s">
        <v>2889</v>
      </c>
      <c r="CZ19" s="53" t="s">
        <v>755</v>
      </c>
      <c r="DA19" s="53" t="s">
        <v>2878</v>
      </c>
      <c r="DB19" s="53" t="s">
        <v>2871</v>
      </c>
      <c r="DC19" s="53" t="s">
        <v>2873</v>
      </c>
      <c r="DD19" s="53" t="s">
        <v>2874</v>
      </c>
      <c r="DE19" s="53" t="s">
        <v>2875</v>
      </c>
      <c r="DF19" s="68" t="s">
        <v>2876</v>
      </c>
      <c r="DG19" s="65"/>
      <c r="DH19" s="53"/>
      <c r="DI19" s="53"/>
      <c r="DJ19" s="52"/>
      <c r="DK19" s="52"/>
      <c r="DL19" s="52"/>
      <c r="DM19" s="52"/>
      <c r="DN19" s="52"/>
      <c r="DO19" s="52"/>
      <c r="DP19" s="52"/>
      <c r="DQ19" s="52"/>
      <c r="DR19" s="52"/>
      <c r="DS19" s="52"/>
      <c r="DT19" s="66"/>
      <c r="DW19" s="129"/>
      <c r="DX19" s="52" t="s">
        <v>868</v>
      </c>
      <c r="DY19" s="52" t="s">
        <v>874</v>
      </c>
      <c r="DZ19" s="53" t="s">
        <v>290</v>
      </c>
      <c r="EA19" s="52"/>
      <c r="EB19" s="52"/>
      <c r="EC19" s="66"/>
      <c r="EH19" s="178" t="s">
        <v>39</v>
      </c>
      <c r="EI19" s="170">
        <v>0</v>
      </c>
      <c r="EJ19" s="170">
        <v>4</v>
      </c>
      <c r="EK19" s="170" t="s">
        <v>32</v>
      </c>
      <c r="EL19" s="170" t="s">
        <v>266</v>
      </c>
      <c r="EM19" s="170" t="s">
        <v>338</v>
      </c>
      <c r="EN19" s="191" t="s">
        <v>119</v>
      </c>
      <c r="EO19" s="170">
        <v>0</v>
      </c>
      <c r="EP19" s="170">
        <v>322</v>
      </c>
      <c r="EQ19" s="170"/>
      <c r="ER19" s="170">
        <v>350</v>
      </c>
      <c r="ES19" s="170">
        <v>11</v>
      </c>
      <c r="ET19" s="170">
        <v>1000</v>
      </c>
      <c r="EU19" s="170">
        <v>5</v>
      </c>
    </row>
    <row r="20" spans="1:151" ht="15.75" thickBot="1" x14ac:dyDescent="0.3">
      <c r="A20" s="2" t="s">
        <v>755</v>
      </c>
      <c r="B20" s="2" t="s">
        <v>167</v>
      </c>
      <c r="K20" t="s">
        <v>755</v>
      </c>
      <c r="L20" t="s">
        <v>513</v>
      </c>
      <c r="Q20" s="1"/>
      <c r="R20" s="1"/>
      <c r="S20" s="1"/>
      <c r="V20" s="96" t="s">
        <v>681</v>
      </c>
      <c r="W20" s="53"/>
      <c r="X20" s="126" t="s">
        <v>1033</v>
      </c>
      <c r="Y20" s="53"/>
      <c r="Z20" s="243" t="s">
        <v>900</v>
      </c>
      <c r="AA20" s="53"/>
      <c r="AB20" s="97" t="s">
        <v>2975</v>
      </c>
      <c r="AC20" s="53"/>
      <c r="AD20" s="459">
        <v>8</v>
      </c>
      <c r="AE20" s="53"/>
      <c r="AF20" s="53"/>
      <c r="AJ20" s="1"/>
      <c r="AS20" s="639" t="s">
        <v>4037</v>
      </c>
      <c r="AT20" s="53" t="s">
        <v>424</v>
      </c>
      <c r="AU20" s="53" t="s">
        <v>70</v>
      </c>
      <c r="AV20" s="52" t="s">
        <v>4107</v>
      </c>
      <c r="AW20" s="52" t="s">
        <v>3717</v>
      </c>
      <c r="AX20" s="52" t="s">
        <v>3751</v>
      </c>
      <c r="AY20" s="52"/>
      <c r="AZ20" s="52"/>
      <c r="BA20" s="52"/>
      <c r="BB20" s="52"/>
      <c r="BC20" s="52"/>
      <c r="BD20" s="52"/>
      <c r="BE20" s="52"/>
      <c r="BF20" s="52"/>
      <c r="BG20" s="66"/>
      <c r="BJ20" s="65" t="s">
        <v>949</v>
      </c>
      <c r="BK20" s="53" t="s">
        <v>4046</v>
      </c>
      <c r="BL20" s="52" t="s">
        <v>4414</v>
      </c>
      <c r="BM20" s="66" t="s">
        <v>4281</v>
      </c>
      <c r="CY20" s="65" t="s">
        <v>2889</v>
      </c>
      <c r="CZ20" s="53" t="s">
        <v>755</v>
      </c>
      <c r="DA20" s="53" t="s">
        <v>2878</v>
      </c>
      <c r="DB20" s="53" t="s">
        <v>927</v>
      </c>
      <c r="DC20" s="53" t="s">
        <v>2885</v>
      </c>
      <c r="DD20" s="52"/>
      <c r="DE20" s="52"/>
      <c r="DF20" s="66"/>
      <c r="DG20" s="65"/>
      <c r="DH20" s="53"/>
      <c r="DI20" s="53"/>
      <c r="DJ20" s="370" t="s">
        <v>2891</v>
      </c>
      <c r="DK20" s="232"/>
      <c r="DL20" s="52"/>
      <c r="DM20" s="52"/>
      <c r="DN20" s="52"/>
      <c r="DO20" s="52"/>
      <c r="DP20" s="52"/>
      <c r="DQ20" s="52"/>
      <c r="DR20" s="52"/>
      <c r="DS20" s="52"/>
      <c r="DT20" s="66"/>
      <c r="DW20" s="129"/>
      <c r="DX20" s="52"/>
      <c r="DY20" s="52" t="s">
        <v>869</v>
      </c>
      <c r="DZ20" s="53">
        <v>16</v>
      </c>
      <c r="EA20" s="52"/>
      <c r="EB20" s="52"/>
      <c r="EC20" s="66"/>
      <c r="EH20" s="179" t="s">
        <v>42</v>
      </c>
      <c r="EI20" s="55">
        <v>0</v>
      </c>
      <c r="EJ20" s="227">
        <v>4</v>
      </c>
      <c r="EK20" s="55" t="s">
        <v>33</v>
      </c>
      <c r="EL20" s="55" t="s">
        <v>266</v>
      </c>
      <c r="EM20" s="55" t="s">
        <v>338</v>
      </c>
      <c r="EN20" s="55" t="s">
        <v>119</v>
      </c>
      <c r="EO20" s="55">
        <v>0</v>
      </c>
      <c r="EP20" s="55">
        <v>296</v>
      </c>
      <c r="EQ20" s="55"/>
      <c r="ER20" s="55">
        <v>350</v>
      </c>
      <c r="ES20" s="55">
        <v>15</v>
      </c>
      <c r="ET20" s="55">
        <v>1000</v>
      </c>
      <c r="EU20" s="55">
        <v>5</v>
      </c>
    </row>
    <row r="21" spans="1:151" ht="15.75" thickBot="1" x14ac:dyDescent="0.3">
      <c r="A21" s="2" t="s">
        <v>755</v>
      </c>
      <c r="B21" s="2" t="s">
        <v>168</v>
      </c>
      <c r="K21" t="s">
        <v>755</v>
      </c>
      <c r="L21" t="s">
        <v>516</v>
      </c>
      <c r="Q21" s="1"/>
      <c r="R21" s="1"/>
      <c r="S21" s="1"/>
      <c r="V21" s="96" t="s">
        <v>682</v>
      </c>
      <c r="W21" s="53"/>
      <c r="X21" s="126" t="s">
        <v>904</v>
      </c>
      <c r="Y21" s="53"/>
      <c r="Z21" s="96">
        <v>11025</v>
      </c>
      <c r="AA21" s="53"/>
      <c r="AC21" s="53"/>
      <c r="AD21" s="460">
        <v>16</v>
      </c>
      <c r="AE21" s="53"/>
      <c r="AF21" s="265" t="s">
        <v>899</v>
      </c>
      <c r="AS21" s="639" t="s">
        <v>4037</v>
      </c>
      <c r="AT21" s="53" t="s">
        <v>1055</v>
      </c>
      <c r="AU21" s="53" t="s">
        <v>70</v>
      </c>
      <c r="AV21" s="52" t="s">
        <v>4108</v>
      </c>
      <c r="AW21" s="52" t="s">
        <v>3718</v>
      </c>
      <c r="AX21" s="52" t="s">
        <v>3752</v>
      </c>
      <c r="AY21" s="52"/>
      <c r="AZ21" s="52"/>
      <c r="BA21" s="52"/>
      <c r="BB21" s="52"/>
      <c r="BC21" s="52"/>
      <c r="BD21" s="52"/>
      <c r="BE21" s="52"/>
      <c r="BF21" s="52"/>
      <c r="BG21" s="66"/>
      <c r="BJ21" s="65" t="s">
        <v>949</v>
      </c>
      <c r="BK21" s="53" t="s">
        <v>3164</v>
      </c>
      <c r="BL21" s="52" t="s">
        <v>4414</v>
      </c>
      <c r="BM21" s="66" t="s">
        <v>4282</v>
      </c>
      <c r="CY21" s="65" t="s">
        <v>2889</v>
      </c>
      <c r="CZ21" s="53" t="s">
        <v>755</v>
      </c>
      <c r="DA21" s="53" t="s">
        <v>2878</v>
      </c>
      <c r="DB21" s="53" t="s">
        <v>2879</v>
      </c>
      <c r="DC21" s="621" t="s">
        <v>2887</v>
      </c>
      <c r="DD21" s="53"/>
      <c r="DE21" s="53"/>
      <c r="DF21" s="68"/>
      <c r="DG21" s="65"/>
      <c r="DH21" s="53"/>
      <c r="DI21" s="53"/>
      <c r="DJ21" s="65" t="s">
        <v>2631</v>
      </c>
      <c r="DK21" s="68" t="s">
        <v>2911</v>
      </c>
      <c r="DL21" s="52"/>
      <c r="DM21" s="52"/>
      <c r="DN21" s="52"/>
      <c r="DO21" s="52"/>
      <c r="DP21" s="52"/>
      <c r="DQ21" s="52"/>
      <c r="DR21" s="52"/>
      <c r="DS21" s="52"/>
      <c r="DT21" s="66"/>
      <c r="DW21" s="129"/>
      <c r="DX21" s="52"/>
      <c r="DY21" s="52" t="s">
        <v>871</v>
      </c>
      <c r="DZ21" s="53">
        <v>2</v>
      </c>
      <c r="EA21" s="52"/>
      <c r="EB21" s="52"/>
      <c r="EC21" s="66"/>
      <c r="EH21" s="178" t="s">
        <v>43</v>
      </c>
      <c r="EI21" s="170">
        <v>0</v>
      </c>
      <c r="EJ21" s="170">
        <v>4</v>
      </c>
      <c r="EK21" s="170" t="s">
        <v>34</v>
      </c>
      <c r="EL21" s="170" t="s">
        <v>266</v>
      </c>
      <c r="EM21" s="170" t="s">
        <v>338</v>
      </c>
      <c r="EN21" s="191" t="s">
        <v>119</v>
      </c>
      <c r="EO21" s="170">
        <v>0</v>
      </c>
      <c r="EP21" s="170">
        <v>452</v>
      </c>
      <c r="EQ21" s="170"/>
      <c r="ER21" s="170">
        <v>350</v>
      </c>
      <c r="ES21" s="170">
        <v>15</v>
      </c>
      <c r="ET21" s="170">
        <v>1000</v>
      </c>
      <c r="EU21" s="170">
        <v>5</v>
      </c>
    </row>
    <row r="22" spans="1:151" ht="15.75" thickBot="1" x14ac:dyDescent="0.3">
      <c r="A22" s="2" t="s">
        <v>755</v>
      </c>
      <c r="B22" s="2" t="s">
        <v>513</v>
      </c>
      <c r="K22" t="s">
        <v>755</v>
      </c>
      <c r="L22" t="s">
        <v>169</v>
      </c>
      <c r="Q22" s="1"/>
      <c r="R22" s="1"/>
      <c r="S22" s="1"/>
      <c r="V22" s="118" t="s">
        <v>683</v>
      </c>
      <c r="W22" s="53"/>
      <c r="X22" s="97" t="s">
        <v>905</v>
      </c>
      <c r="Y22" s="53"/>
      <c r="Z22" s="96">
        <v>22050</v>
      </c>
      <c r="AA22" s="53"/>
      <c r="AC22" s="53"/>
      <c r="AD22" s="53"/>
      <c r="AE22" s="53"/>
      <c r="AF22" s="96">
        <v>1</v>
      </c>
      <c r="AJ22" s="656"/>
      <c r="AK22" s="657" t="s">
        <v>3836</v>
      </c>
      <c r="AN22" s="655"/>
      <c r="AO22" s="148" t="s">
        <v>3357</v>
      </c>
      <c r="AS22" s="639" t="s">
        <v>4037</v>
      </c>
      <c r="AT22" s="53" t="s">
        <v>2279</v>
      </c>
      <c r="AU22" s="53" t="s">
        <v>70</v>
      </c>
      <c r="AV22" s="52" t="s">
        <v>4109</v>
      </c>
      <c r="AW22" s="52" t="s">
        <v>3719</v>
      </c>
      <c r="AX22" s="52" t="s">
        <v>3753</v>
      </c>
      <c r="AY22" s="52"/>
      <c r="AZ22" s="52"/>
      <c r="BA22" s="52"/>
      <c r="BB22" s="52"/>
      <c r="BC22" s="52"/>
      <c r="BD22" s="52"/>
      <c r="BE22" s="52"/>
      <c r="BF22" s="52"/>
      <c r="BG22" s="66"/>
      <c r="BJ22" s="65" t="s">
        <v>949</v>
      </c>
      <c r="BK22" s="111" t="s">
        <v>4068</v>
      </c>
      <c r="BL22" s="52" t="s">
        <v>4414</v>
      </c>
      <c r="BM22" s="66" t="s">
        <v>4283</v>
      </c>
      <c r="CY22" s="65"/>
      <c r="CZ22" s="53"/>
      <c r="DA22" s="53"/>
      <c r="DB22" s="53"/>
      <c r="DC22" s="53"/>
      <c r="DD22" s="53"/>
      <c r="DE22" s="53"/>
      <c r="DF22" s="68"/>
      <c r="DG22" s="65"/>
      <c r="DH22" s="53"/>
      <c r="DI22" s="53"/>
      <c r="DJ22" s="367">
        <v>1</v>
      </c>
      <c r="DK22" s="54">
        <v>0</v>
      </c>
      <c r="DL22" s="52"/>
      <c r="DM22" s="52"/>
      <c r="DN22" s="52"/>
      <c r="DO22" s="52"/>
      <c r="DP22" s="52"/>
      <c r="DQ22" s="52"/>
      <c r="DR22" s="52"/>
      <c r="DS22" s="52"/>
      <c r="DT22" s="66"/>
      <c r="DW22" s="129"/>
      <c r="DX22" s="52"/>
      <c r="DY22" s="52" t="s">
        <v>873</v>
      </c>
      <c r="DZ22" s="53">
        <v>44100</v>
      </c>
      <c r="EA22" s="52" t="s">
        <v>876</v>
      </c>
      <c r="EB22" s="52"/>
      <c r="EC22" s="66"/>
      <c r="EK22" s="1"/>
      <c r="EL22" s="1"/>
    </row>
    <row r="23" spans="1:151" ht="15.75" thickBot="1" x14ac:dyDescent="0.3">
      <c r="A23" s="2" t="s">
        <v>755</v>
      </c>
      <c r="B23" s="2" t="s">
        <v>516</v>
      </c>
      <c r="K23" t="s">
        <v>755</v>
      </c>
      <c r="L23" t="s">
        <v>514</v>
      </c>
      <c r="Q23" s="1"/>
      <c r="R23" s="1"/>
      <c r="S23" s="1"/>
      <c r="V23" s="53"/>
      <c r="W23" s="53"/>
      <c r="X23" s="53"/>
      <c r="Y23" s="53"/>
      <c r="Z23" s="97">
        <v>44100</v>
      </c>
      <c r="AA23" s="53"/>
      <c r="AB23" s="265" t="s">
        <v>592</v>
      </c>
      <c r="AC23" s="53"/>
      <c r="AD23" s="243" t="s">
        <v>2273</v>
      </c>
      <c r="AE23" s="53"/>
      <c r="AF23" s="96">
        <v>2</v>
      </c>
      <c r="AJ23" s="639" t="s">
        <v>3891</v>
      </c>
      <c r="AK23" s="68" t="s">
        <v>3891</v>
      </c>
      <c r="AN23" s="638" t="s">
        <v>3663</v>
      </c>
      <c r="AO23" s="54" t="s">
        <v>3668</v>
      </c>
      <c r="AS23" s="639" t="s">
        <v>4037</v>
      </c>
      <c r="AT23" s="53" t="s">
        <v>326</v>
      </c>
      <c r="AU23" s="53" t="s">
        <v>70</v>
      </c>
      <c r="AV23" s="52" t="s">
        <v>4110</v>
      </c>
      <c r="AW23" s="52" t="s">
        <v>3720</v>
      </c>
      <c r="AX23" s="52" t="s">
        <v>3754</v>
      </c>
      <c r="AY23" s="52"/>
      <c r="AZ23" s="52"/>
      <c r="BA23" s="52"/>
      <c r="BB23" s="52"/>
      <c r="BC23" s="52"/>
      <c r="BD23" s="52"/>
      <c r="BE23" s="52"/>
      <c r="BF23" s="52"/>
      <c r="BG23" s="66"/>
      <c r="BJ23" s="65" t="s">
        <v>949</v>
      </c>
      <c r="BK23" s="53" t="s">
        <v>753</v>
      </c>
      <c r="BL23" s="52" t="s">
        <v>4414</v>
      </c>
      <c r="BM23" s="66" t="s">
        <v>4284</v>
      </c>
      <c r="CY23" s="65" t="s">
        <v>2889</v>
      </c>
      <c r="CZ23" s="53" t="s">
        <v>755</v>
      </c>
      <c r="DA23" s="53" t="s">
        <v>2888</v>
      </c>
      <c r="DB23" s="53" t="s">
        <v>2870</v>
      </c>
      <c r="DC23" s="53" t="s">
        <v>2873</v>
      </c>
      <c r="DD23" s="53" t="s">
        <v>2874</v>
      </c>
      <c r="DE23" s="53" t="s">
        <v>2875</v>
      </c>
      <c r="DF23" s="68" t="s">
        <v>2876</v>
      </c>
      <c r="DG23" s="65"/>
      <c r="DH23" s="53"/>
      <c r="DI23" s="53"/>
      <c r="DJ23" s="52"/>
      <c r="DK23" s="52"/>
      <c r="DL23" s="52"/>
      <c r="DM23" s="52"/>
      <c r="DN23" s="52"/>
      <c r="DO23" s="52"/>
      <c r="DP23" s="52"/>
      <c r="DQ23" s="52"/>
      <c r="DR23" s="52"/>
      <c r="DS23" s="52"/>
      <c r="DT23" s="66"/>
      <c r="DW23" s="129"/>
      <c r="DX23" s="52"/>
      <c r="DY23" s="52" t="s">
        <v>870</v>
      </c>
      <c r="DZ23" s="53">
        <f>DZ20*DZ21*DZ22/8</f>
        <v>176400</v>
      </c>
      <c r="EA23" s="52"/>
      <c r="EB23" s="52"/>
      <c r="EC23" s="66"/>
      <c r="EH23" t="s">
        <v>456</v>
      </c>
      <c r="EK23" s="1"/>
      <c r="EL23" s="1"/>
    </row>
    <row r="24" spans="1:151" ht="15.75" thickBot="1" x14ac:dyDescent="0.3">
      <c r="A24" s="2" t="s">
        <v>755</v>
      </c>
      <c r="B24" s="2" t="s">
        <v>169</v>
      </c>
      <c r="K24" t="s">
        <v>755</v>
      </c>
      <c r="L24" t="s">
        <v>170</v>
      </c>
      <c r="Q24" s="1"/>
      <c r="R24" s="1"/>
      <c r="S24" s="1"/>
      <c r="V24" s="265" t="s">
        <v>1059</v>
      </c>
      <c r="W24" s="53"/>
      <c r="X24" s="243" t="s">
        <v>1117</v>
      </c>
      <c r="Y24" s="53"/>
      <c r="Z24" s="53"/>
      <c r="AA24" s="53"/>
      <c r="AB24" s="126" t="s">
        <v>618</v>
      </c>
      <c r="AC24" s="53"/>
      <c r="AD24" s="1" t="s">
        <v>2275</v>
      </c>
      <c r="AE24" s="53"/>
      <c r="AF24" s="97">
        <v>4</v>
      </c>
      <c r="AJ24" s="639" t="s">
        <v>4012</v>
      </c>
      <c r="AK24" s="68" t="s">
        <v>4013</v>
      </c>
      <c r="AO24" s="1"/>
      <c r="AS24" s="639" t="s">
        <v>4037</v>
      </c>
      <c r="AT24" s="53" t="s">
        <v>224</v>
      </c>
      <c r="AU24" s="53" t="s">
        <v>70</v>
      </c>
      <c r="AV24" s="52" t="s">
        <v>4230</v>
      </c>
      <c r="AW24" s="52" t="s">
        <v>3721</v>
      </c>
      <c r="AX24" s="52" t="s">
        <v>3755</v>
      </c>
      <c r="AY24" s="52"/>
      <c r="AZ24" s="52"/>
      <c r="BA24" s="52"/>
      <c r="BB24" s="52"/>
      <c r="BC24" s="52"/>
      <c r="BD24" s="52"/>
      <c r="BE24" s="52"/>
      <c r="BF24" s="52"/>
      <c r="BG24" s="66"/>
      <c r="BJ24" s="65" t="s">
        <v>4046</v>
      </c>
      <c r="BK24" s="53" t="s">
        <v>4068</v>
      </c>
      <c r="BL24" s="52" t="s">
        <v>4414</v>
      </c>
      <c r="BM24" s="66" t="s">
        <v>4296</v>
      </c>
      <c r="CY24" s="65" t="s">
        <v>2889</v>
      </c>
      <c r="CZ24" s="53" t="s">
        <v>755</v>
      </c>
      <c r="DA24" s="53" t="s">
        <v>2888</v>
      </c>
      <c r="DB24" s="53" t="s">
        <v>2871</v>
      </c>
      <c r="DC24" s="53" t="s">
        <v>2873</v>
      </c>
      <c r="DD24" s="53" t="s">
        <v>2874</v>
      </c>
      <c r="DE24" s="53" t="s">
        <v>2875</v>
      </c>
      <c r="DF24" s="68" t="s">
        <v>2876</v>
      </c>
      <c r="DG24" s="65"/>
      <c r="DH24" s="53"/>
      <c r="DI24" s="53"/>
      <c r="DJ24" s="370" t="s">
        <v>2916</v>
      </c>
      <c r="DK24" s="232"/>
      <c r="DL24" s="52"/>
      <c r="DM24" s="52"/>
      <c r="DN24" s="52"/>
      <c r="DO24" s="52"/>
      <c r="DP24" s="52"/>
      <c r="DQ24" s="52"/>
      <c r="DR24" s="52"/>
      <c r="DS24" s="52"/>
      <c r="DT24" s="66"/>
      <c r="DW24" s="129"/>
      <c r="DX24" s="52"/>
      <c r="DY24" s="52" t="s">
        <v>875</v>
      </c>
      <c r="DZ24" s="53">
        <f>DZ20*DZ21/8</f>
        <v>4</v>
      </c>
      <c r="EA24" s="52"/>
      <c r="EB24" s="52"/>
      <c r="EC24" s="66"/>
      <c r="EH24" s="224" t="s">
        <v>38</v>
      </c>
      <c r="EI24" s="225">
        <v>0</v>
      </c>
      <c r="EJ24" s="225">
        <v>4</v>
      </c>
      <c r="EK24" s="225" t="s">
        <v>135</v>
      </c>
      <c r="EL24" s="225" t="s">
        <v>266</v>
      </c>
      <c r="EM24" s="225" t="s">
        <v>338</v>
      </c>
      <c r="EN24" s="226" t="s">
        <v>119</v>
      </c>
      <c r="EO24" s="225">
        <v>0</v>
      </c>
      <c r="EP24" s="225">
        <v>200</v>
      </c>
      <c r="EQ24" s="225">
        <v>10</v>
      </c>
      <c r="ER24" s="225">
        <v>1000</v>
      </c>
      <c r="ES24" s="225">
        <v>5</v>
      </c>
      <c r="ET24" s="229">
        <v>852</v>
      </c>
    </row>
    <row r="25" spans="1:151" ht="15.75" thickBot="1" x14ac:dyDescent="0.3">
      <c r="A25" s="2" t="s">
        <v>755</v>
      </c>
      <c r="B25" s="2" t="s">
        <v>514</v>
      </c>
      <c r="D25" s="186" t="s">
        <v>751</v>
      </c>
      <c r="E25" s="187" t="s">
        <v>930</v>
      </c>
      <c r="F25" s="187" t="s">
        <v>937</v>
      </c>
      <c r="G25" s="187" t="s">
        <v>932</v>
      </c>
      <c r="H25" s="187" t="s">
        <v>933</v>
      </c>
      <c r="K25" t="s">
        <v>755</v>
      </c>
      <c r="L25" t="s">
        <v>171</v>
      </c>
      <c r="O25" s="2"/>
      <c r="Q25" s="1"/>
      <c r="R25" s="1"/>
      <c r="S25" s="1"/>
      <c r="V25" s="126" t="s">
        <v>201</v>
      </c>
      <c r="W25" s="53"/>
      <c r="X25" s="126" t="s">
        <v>154</v>
      </c>
      <c r="Y25" s="53"/>
      <c r="Z25" s="265" t="s">
        <v>2964</v>
      </c>
      <c r="AA25" s="53"/>
      <c r="AB25" s="118" t="s">
        <v>593</v>
      </c>
      <c r="AC25" s="53"/>
      <c r="AD25" s="96" t="s">
        <v>2274</v>
      </c>
      <c r="AE25" s="53"/>
      <c r="AF25" s="53"/>
      <c r="AJ25" s="639" t="s">
        <v>4014</v>
      </c>
      <c r="AK25" s="68" t="str">
        <f>"/"</f>
        <v>/</v>
      </c>
      <c r="AN25" s="655"/>
      <c r="AO25" s="148" t="s">
        <v>3425</v>
      </c>
      <c r="AS25" s="639" t="s">
        <v>4037</v>
      </c>
      <c r="AT25" s="53" t="s">
        <v>551</v>
      </c>
      <c r="AU25" s="53" t="s">
        <v>70</v>
      </c>
      <c r="AV25" s="52" t="s">
        <v>4111</v>
      </c>
      <c r="AW25" s="52" t="s">
        <v>3722</v>
      </c>
      <c r="AX25" s="52" t="s">
        <v>3756</v>
      </c>
      <c r="AY25" s="52"/>
      <c r="AZ25" s="52"/>
      <c r="BA25" s="52"/>
      <c r="BB25" s="52"/>
      <c r="BC25" s="52"/>
      <c r="BD25" s="52"/>
      <c r="BE25" s="52"/>
      <c r="BF25" s="52"/>
      <c r="BG25" s="66"/>
      <c r="BJ25" s="65" t="s">
        <v>4046</v>
      </c>
      <c r="BK25" s="53" t="s">
        <v>4067</v>
      </c>
      <c r="BL25" s="52" t="s">
        <v>4414</v>
      </c>
      <c r="BM25" s="66" t="s">
        <v>4341</v>
      </c>
      <c r="CY25" s="65"/>
      <c r="CZ25" s="53"/>
      <c r="DA25" s="53"/>
      <c r="DB25" s="53"/>
      <c r="DC25" s="53"/>
      <c r="DD25" s="53"/>
      <c r="DE25" s="53"/>
      <c r="DF25" s="68"/>
      <c r="DG25" s="65"/>
      <c r="DH25" s="53"/>
      <c r="DI25" s="53"/>
      <c r="DJ25" s="65" t="s">
        <v>84</v>
      </c>
      <c r="DK25" s="68"/>
      <c r="DL25" s="52"/>
      <c r="DM25" s="52"/>
      <c r="DN25" s="52"/>
      <c r="DO25" s="52"/>
      <c r="DP25" s="52"/>
      <c r="DQ25" s="52"/>
      <c r="DR25" s="52"/>
      <c r="DS25" s="52"/>
      <c r="DT25" s="66"/>
      <c r="DW25" s="129"/>
      <c r="DX25" s="52"/>
      <c r="DY25" s="52"/>
      <c r="DZ25" s="52"/>
      <c r="EA25" s="52"/>
      <c r="EB25" s="52"/>
      <c r="EC25" s="66"/>
      <c r="EH25" s="179" t="s">
        <v>38</v>
      </c>
      <c r="EI25" s="56" t="s">
        <v>319</v>
      </c>
      <c r="EJ25" s="528">
        <v>4</v>
      </c>
      <c r="EK25" s="56" t="s">
        <v>319</v>
      </c>
      <c r="EL25" s="56" t="s">
        <v>266</v>
      </c>
      <c r="EM25" s="56" t="s">
        <v>338</v>
      </c>
      <c r="EN25" s="56" t="s">
        <v>119</v>
      </c>
      <c r="EO25" s="56">
        <v>0</v>
      </c>
      <c r="EP25" s="56">
        <v>70</v>
      </c>
      <c r="EQ25" s="56">
        <v>10</v>
      </c>
      <c r="ER25" s="56">
        <v>1000</v>
      </c>
      <c r="ES25" s="56">
        <v>5</v>
      </c>
      <c r="ET25" s="199">
        <v>381</v>
      </c>
    </row>
    <row r="26" spans="1:151" ht="15.75" thickBot="1" x14ac:dyDescent="0.3">
      <c r="A26" s="2" t="s">
        <v>755</v>
      </c>
      <c r="B26" s="2" t="s">
        <v>170</v>
      </c>
      <c r="D26" s="2" t="s">
        <v>2770</v>
      </c>
      <c r="E26" s="1" t="s">
        <v>934</v>
      </c>
      <c r="F26" s="1">
        <v>0</v>
      </c>
      <c r="G26" s="1">
        <v>0</v>
      </c>
      <c r="K26" t="s">
        <v>755</v>
      </c>
      <c r="L26" t="s">
        <v>521</v>
      </c>
      <c r="Q26" s="1"/>
      <c r="R26" s="1"/>
      <c r="S26" s="1"/>
      <c r="V26" s="126" t="s">
        <v>1063</v>
      </c>
      <c r="W26" s="53"/>
      <c r="X26" s="126" t="s">
        <v>46</v>
      </c>
      <c r="Y26" s="53"/>
      <c r="Z26" s="126">
        <v>0</v>
      </c>
      <c r="AA26" s="53"/>
      <c r="AB26" s="53"/>
      <c r="AC26" s="53"/>
      <c r="AD26" s="96" t="s">
        <v>1730</v>
      </c>
      <c r="AE26" s="53"/>
      <c r="AF26" s="265" t="s">
        <v>2989</v>
      </c>
      <c r="AJ26" s="639" t="s">
        <v>4015</v>
      </c>
      <c r="AK26" s="68" t="str">
        <f>"-"</f>
        <v>-</v>
      </c>
      <c r="AN26" s="638" t="s">
        <v>3664</v>
      </c>
      <c r="AO26" s="54" t="s">
        <v>3669</v>
      </c>
      <c r="AS26" s="639" t="s">
        <v>4037</v>
      </c>
      <c r="AT26" s="53" t="s">
        <v>267</v>
      </c>
      <c r="AU26" s="53" t="s">
        <v>70</v>
      </c>
      <c r="AV26" s="52" t="s">
        <v>4112</v>
      </c>
      <c r="AW26" s="52" t="s">
        <v>3723</v>
      </c>
      <c r="AX26" s="52" t="s">
        <v>3757</v>
      </c>
      <c r="AY26" s="52"/>
      <c r="AZ26" s="52"/>
      <c r="BA26" s="52"/>
      <c r="BB26" s="52"/>
      <c r="BC26" s="52"/>
      <c r="BD26" s="52"/>
      <c r="BE26" s="52"/>
      <c r="BF26" s="52"/>
      <c r="BG26" s="66"/>
      <c r="BJ26" s="65" t="s">
        <v>4046</v>
      </c>
      <c r="BK26" s="53" t="s">
        <v>1936</v>
      </c>
      <c r="BL26" s="52" t="s">
        <v>4414</v>
      </c>
      <c r="BM26" s="66" t="s">
        <v>4342</v>
      </c>
      <c r="CY26" s="65" t="s">
        <v>2890</v>
      </c>
      <c r="CZ26" s="53" t="s">
        <v>2647</v>
      </c>
      <c r="DA26" s="53" t="s">
        <v>2890</v>
      </c>
      <c r="DB26" s="53" t="s">
        <v>2892</v>
      </c>
      <c r="DC26" s="53" t="s">
        <v>2893</v>
      </c>
      <c r="DD26" s="53"/>
      <c r="DE26" s="53"/>
      <c r="DF26" s="68"/>
      <c r="DG26" s="65"/>
      <c r="DH26" s="53"/>
      <c r="DI26" s="53"/>
      <c r="DJ26" s="65" t="s">
        <v>2631</v>
      </c>
      <c r="DK26" s="68" t="s">
        <v>2911</v>
      </c>
      <c r="DL26" s="52"/>
      <c r="DM26" s="52"/>
      <c r="DN26" s="52"/>
      <c r="DO26" s="52"/>
      <c r="DP26" s="52"/>
      <c r="DQ26" s="52"/>
      <c r="DR26" s="52"/>
      <c r="DS26" s="52"/>
      <c r="DT26" s="66"/>
      <c r="DW26" s="129"/>
      <c r="DX26" s="52"/>
      <c r="DY26" s="52" t="s">
        <v>872</v>
      </c>
      <c r="DZ26" s="53" t="s">
        <v>832</v>
      </c>
      <c r="EA26" s="52"/>
      <c r="EB26" s="52"/>
      <c r="EC26" s="66"/>
      <c r="EH26" s="178" t="s">
        <v>44</v>
      </c>
      <c r="EI26" s="525">
        <v>0</v>
      </c>
      <c r="EJ26" s="525">
        <v>4</v>
      </c>
      <c r="EK26" s="525" t="s">
        <v>310</v>
      </c>
      <c r="EL26" s="525" t="s">
        <v>266</v>
      </c>
      <c r="EM26" s="525" t="s">
        <v>338</v>
      </c>
      <c r="EN26" s="529" t="s">
        <v>119</v>
      </c>
      <c r="EO26" s="525">
        <v>0</v>
      </c>
      <c r="EP26" s="525">
        <v>50</v>
      </c>
      <c r="EQ26" s="525">
        <v>10</v>
      </c>
      <c r="ER26" s="525">
        <v>1000</v>
      </c>
      <c r="ES26" s="525">
        <v>5</v>
      </c>
      <c r="ET26" s="200">
        <v>370</v>
      </c>
    </row>
    <row r="27" spans="1:151" ht="15.75" thickBot="1" x14ac:dyDescent="0.3">
      <c r="A27" s="2" t="s">
        <v>755</v>
      </c>
      <c r="B27" s="2" t="s">
        <v>171</v>
      </c>
      <c r="D27" s="2" t="s">
        <v>921</v>
      </c>
      <c r="E27" s="1" t="s">
        <v>934</v>
      </c>
      <c r="F27" s="1">
        <v>0</v>
      </c>
      <c r="G27" s="1">
        <v>0</v>
      </c>
      <c r="K27" t="s">
        <v>755</v>
      </c>
      <c r="L27" t="s">
        <v>172</v>
      </c>
      <c r="O27" s="187"/>
      <c r="P27" s="185"/>
      <c r="Q27" s="187"/>
      <c r="R27" s="187"/>
      <c r="S27" s="187"/>
      <c r="V27" s="118" t="s">
        <v>1061</v>
      </c>
      <c r="W27" s="53"/>
      <c r="X27" s="118" t="s">
        <v>75</v>
      </c>
      <c r="Y27" s="53"/>
      <c r="Z27" s="118">
        <v>1</v>
      </c>
      <c r="AA27" s="53"/>
      <c r="AB27" s="243" t="s">
        <v>950</v>
      </c>
      <c r="AC27" s="53"/>
      <c r="AD27" s="97" t="s">
        <v>1061</v>
      </c>
      <c r="AE27" s="53"/>
      <c r="AF27" s="96" t="s">
        <v>2275</v>
      </c>
      <c r="AJ27" s="639" t="str">
        <f t="shared" ref="AJ27:AJ58" si="0">LOWER(AK27)</f>
        <v>acid</v>
      </c>
      <c r="AK27" s="68" t="s">
        <v>3838</v>
      </c>
      <c r="AO27" s="1"/>
      <c r="AS27" s="639" t="s">
        <v>4037</v>
      </c>
      <c r="AT27" s="53" t="s">
        <v>579</v>
      </c>
      <c r="AU27" s="53" t="s">
        <v>70</v>
      </c>
      <c r="AV27" s="52" t="s">
        <v>4113</v>
      </c>
      <c r="AW27" s="52" t="s">
        <v>3724</v>
      </c>
      <c r="AX27" s="52" t="s">
        <v>3758</v>
      </c>
      <c r="AY27" s="52"/>
      <c r="AZ27" s="52"/>
      <c r="BA27" s="52"/>
      <c r="BB27" s="52"/>
      <c r="BC27" s="52"/>
      <c r="BD27" s="52"/>
      <c r="BE27" s="52"/>
      <c r="BF27" s="52"/>
      <c r="BG27" s="66"/>
      <c r="BJ27" s="65" t="s">
        <v>4046</v>
      </c>
      <c r="BK27" s="111" t="s">
        <v>4069</v>
      </c>
      <c r="BL27" s="52" t="s">
        <v>4414</v>
      </c>
      <c r="BM27" s="66" t="s">
        <v>4343</v>
      </c>
      <c r="CY27" s="65" t="s">
        <v>2890</v>
      </c>
      <c r="CZ27" s="53" t="s">
        <v>2647</v>
      </c>
      <c r="DA27" s="53" t="s">
        <v>2891</v>
      </c>
      <c r="DB27" s="53"/>
      <c r="DC27" s="53"/>
      <c r="DD27" s="53"/>
      <c r="DE27" s="53"/>
      <c r="DF27" s="68"/>
      <c r="DG27" s="65"/>
      <c r="DH27" s="53"/>
      <c r="DI27" s="53"/>
      <c r="DJ27" s="367">
        <v>1</v>
      </c>
      <c r="DK27" s="54">
        <v>0</v>
      </c>
      <c r="DL27" s="52"/>
      <c r="DM27" s="52"/>
      <c r="DN27" s="52"/>
      <c r="DO27" s="52"/>
      <c r="DP27" s="52"/>
      <c r="DQ27" s="52"/>
      <c r="DR27" s="52"/>
      <c r="DS27" s="52"/>
      <c r="DT27" s="66"/>
      <c r="DW27" s="129"/>
      <c r="DX27" s="52"/>
      <c r="DY27" s="52"/>
      <c r="DZ27" s="52"/>
      <c r="EA27" s="52"/>
      <c r="EB27" s="52"/>
      <c r="EC27" s="66"/>
      <c r="EH27" s="179" t="s">
        <v>46</v>
      </c>
      <c r="EI27" s="56">
        <v>0</v>
      </c>
      <c r="EJ27" s="528">
        <v>4</v>
      </c>
      <c r="EK27" s="56" t="s">
        <v>311</v>
      </c>
      <c r="EL27" s="56" t="s">
        <v>266</v>
      </c>
      <c r="EM27" s="56" t="s">
        <v>338</v>
      </c>
      <c r="EN27" s="56" t="s">
        <v>119</v>
      </c>
      <c r="EO27" s="56">
        <v>0</v>
      </c>
      <c r="EP27" s="56">
        <v>250</v>
      </c>
      <c r="EQ27" s="56">
        <v>10</v>
      </c>
      <c r="ER27" s="56">
        <v>1000</v>
      </c>
      <c r="ES27" s="56">
        <v>5</v>
      </c>
      <c r="ET27" s="199">
        <v>579</v>
      </c>
    </row>
    <row r="28" spans="1:151" ht="15.75" thickBot="1" x14ac:dyDescent="0.3">
      <c r="A28" s="2" t="s">
        <v>755</v>
      </c>
      <c r="B28" s="2" t="s">
        <v>521</v>
      </c>
      <c r="D28" s="2" t="s">
        <v>755</v>
      </c>
      <c r="E28" s="1" t="s">
        <v>934</v>
      </c>
      <c r="F28" s="1">
        <v>0</v>
      </c>
      <c r="G28" s="1">
        <v>0</v>
      </c>
      <c r="K28" t="s">
        <v>755</v>
      </c>
      <c r="L28" t="s">
        <v>515</v>
      </c>
      <c r="Q28" s="1"/>
      <c r="R28" s="1"/>
      <c r="S28" s="1"/>
      <c r="AB28" s="126" t="s">
        <v>75</v>
      </c>
      <c r="AF28" s="96" t="s">
        <v>2991</v>
      </c>
      <c r="AJ28" s="639" t="str">
        <f t="shared" si="0"/>
        <v>acoustic</v>
      </c>
      <c r="AK28" s="68" t="s">
        <v>2740</v>
      </c>
      <c r="AN28" s="655"/>
      <c r="AO28" s="148" t="s">
        <v>3346</v>
      </c>
      <c r="AS28" s="639" t="s">
        <v>4037</v>
      </c>
      <c r="AT28" s="53" t="s">
        <v>2296</v>
      </c>
      <c r="AU28" s="53" t="s">
        <v>70</v>
      </c>
      <c r="AV28" s="52" t="s">
        <v>4114</v>
      </c>
      <c r="AW28" s="52" t="s">
        <v>3725</v>
      </c>
      <c r="AX28" s="52" t="s">
        <v>3759</v>
      </c>
      <c r="AY28" s="52"/>
      <c r="AZ28" s="52"/>
      <c r="BA28" s="52"/>
      <c r="BB28" s="52"/>
      <c r="BC28" s="52"/>
      <c r="BD28" s="52"/>
      <c r="BE28" s="52"/>
      <c r="BF28" s="52"/>
      <c r="BG28" s="66"/>
      <c r="BJ28" s="65" t="s">
        <v>4046</v>
      </c>
      <c r="BK28" s="111" t="s">
        <v>920</v>
      </c>
      <c r="BL28" s="52" t="s">
        <v>4414</v>
      </c>
      <c r="BM28" s="66" t="s">
        <v>4344</v>
      </c>
      <c r="CY28" s="65" t="s">
        <v>2890</v>
      </c>
      <c r="CZ28" s="53" t="s">
        <v>2647</v>
      </c>
      <c r="DA28" s="53" t="s">
        <v>2890</v>
      </c>
      <c r="DB28" s="53" t="s">
        <v>2892</v>
      </c>
      <c r="DC28" s="53" t="s">
        <v>2894</v>
      </c>
      <c r="DD28" s="53"/>
      <c r="DE28" s="53"/>
      <c r="DF28" s="68"/>
      <c r="DG28" s="65"/>
      <c r="DH28" s="53"/>
      <c r="DI28" s="53"/>
      <c r="DJ28" s="52"/>
      <c r="DK28" s="52"/>
      <c r="DL28" s="52"/>
      <c r="DM28" s="52"/>
      <c r="DN28" s="52"/>
      <c r="DO28" s="52"/>
      <c r="DP28" s="52"/>
      <c r="DQ28" s="52"/>
      <c r="DR28" s="52"/>
      <c r="DS28" s="52"/>
      <c r="DT28" s="66"/>
      <c r="DW28" s="129"/>
      <c r="DX28" s="52" t="s">
        <v>867</v>
      </c>
      <c r="DY28" s="52"/>
      <c r="DZ28" s="52"/>
      <c r="EA28" s="52"/>
      <c r="EB28" s="52"/>
      <c r="EC28" s="66"/>
      <c r="EH28" s="178" t="s">
        <v>154</v>
      </c>
      <c r="EI28" s="525">
        <v>0</v>
      </c>
      <c r="EJ28" s="525">
        <v>4</v>
      </c>
      <c r="EK28" s="525" t="s">
        <v>313</v>
      </c>
      <c r="EL28" s="525" t="s">
        <v>266</v>
      </c>
      <c r="EM28" s="525" t="s">
        <v>338</v>
      </c>
      <c r="EN28" s="529" t="s">
        <v>119</v>
      </c>
      <c r="EO28" s="525">
        <v>0</v>
      </c>
      <c r="EP28" s="525">
        <v>250</v>
      </c>
      <c r="EQ28" s="525">
        <v>10</v>
      </c>
      <c r="ER28" s="525">
        <v>1000</v>
      </c>
      <c r="ES28" s="525">
        <v>5</v>
      </c>
      <c r="ET28" s="200">
        <v>579</v>
      </c>
    </row>
    <row r="29" spans="1:151" ht="15.75" thickBot="1" x14ac:dyDescent="0.3">
      <c r="A29" s="2" t="s">
        <v>755</v>
      </c>
      <c r="B29" s="2" t="s">
        <v>172</v>
      </c>
      <c r="D29" s="2" t="s">
        <v>753</v>
      </c>
      <c r="E29" s="1" t="s">
        <v>934</v>
      </c>
      <c r="F29" s="1">
        <v>0</v>
      </c>
      <c r="G29" s="1">
        <v>0</v>
      </c>
      <c r="K29" t="s">
        <v>755</v>
      </c>
      <c r="L29" t="s">
        <v>520</v>
      </c>
      <c r="Q29" s="1"/>
      <c r="R29" s="1"/>
      <c r="S29" s="1"/>
      <c r="V29" s="243" t="s">
        <v>2473</v>
      </c>
      <c r="X29" s="243" t="s">
        <v>2853</v>
      </c>
      <c r="AB29" s="126" t="s">
        <v>951</v>
      </c>
      <c r="AF29" s="96" t="s">
        <v>2990</v>
      </c>
      <c r="AJ29" s="639" t="str">
        <f t="shared" si="0"/>
        <v>aesthetic</v>
      </c>
      <c r="AK29" s="68" t="s">
        <v>3996</v>
      </c>
      <c r="AN29" s="638" t="s">
        <v>3665</v>
      </c>
      <c r="AO29" s="54" t="s">
        <v>3668</v>
      </c>
      <c r="AS29" s="639" t="s">
        <v>4037</v>
      </c>
      <c r="AT29" s="53" t="s">
        <v>571</v>
      </c>
      <c r="AU29" s="53" t="s">
        <v>70</v>
      </c>
      <c r="AV29" s="52" t="s">
        <v>4115</v>
      </c>
      <c r="AW29" s="52" t="s">
        <v>3726</v>
      </c>
      <c r="AX29" s="52" t="s">
        <v>3760</v>
      </c>
      <c r="AY29" s="52"/>
      <c r="AZ29" s="52"/>
      <c r="BA29" s="52"/>
      <c r="BB29" s="52"/>
      <c r="BC29" s="52"/>
      <c r="BD29" s="52"/>
      <c r="BE29" s="52"/>
      <c r="BF29" s="52"/>
      <c r="BG29" s="66"/>
      <c r="BJ29" s="65" t="s">
        <v>4046</v>
      </c>
      <c r="BK29" s="111" t="s">
        <v>781</v>
      </c>
      <c r="BL29" s="52" t="s">
        <v>4414</v>
      </c>
      <c r="BM29" s="66" t="s">
        <v>4345</v>
      </c>
      <c r="CY29" s="65" t="s">
        <v>2890</v>
      </c>
      <c r="CZ29" s="53" t="s">
        <v>2647</v>
      </c>
      <c r="DA29" s="53" t="s">
        <v>2890</v>
      </c>
      <c r="DB29" s="53" t="s">
        <v>2892</v>
      </c>
      <c r="DC29" s="53" t="s">
        <v>2895</v>
      </c>
      <c r="DD29" s="53"/>
      <c r="DE29" s="53"/>
      <c r="DF29" s="68"/>
      <c r="DG29" s="65"/>
      <c r="DH29" s="53"/>
      <c r="DI29" s="53"/>
      <c r="DJ29" s="616" t="s">
        <v>2918</v>
      </c>
      <c r="DK29" s="148"/>
      <c r="DL29" s="147" t="s">
        <v>2919</v>
      </c>
      <c r="DM29" s="232"/>
      <c r="DN29" s="52"/>
      <c r="DO29" s="52"/>
      <c r="DP29" s="52"/>
      <c r="DQ29" s="52"/>
      <c r="DR29" s="52"/>
      <c r="DS29" s="52"/>
      <c r="DT29" s="66"/>
      <c r="DW29" s="129"/>
      <c r="DX29" s="52" t="s">
        <v>880</v>
      </c>
      <c r="DY29" s="52"/>
      <c r="DZ29" s="52"/>
      <c r="EA29" s="52"/>
      <c r="EB29" s="52"/>
      <c r="EC29" s="66"/>
      <c r="EH29" s="179" t="s">
        <v>39</v>
      </c>
      <c r="EI29" s="56">
        <v>0</v>
      </c>
      <c r="EJ29" s="528">
        <v>4</v>
      </c>
      <c r="EK29" s="56" t="s">
        <v>314</v>
      </c>
      <c r="EL29" s="56" t="s">
        <v>266</v>
      </c>
      <c r="EM29" s="56" t="s">
        <v>338</v>
      </c>
      <c r="EN29" s="56" t="s">
        <v>119</v>
      </c>
      <c r="EO29" s="56">
        <v>0</v>
      </c>
      <c r="EP29" s="56">
        <v>400</v>
      </c>
      <c r="EQ29" s="56">
        <v>10</v>
      </c>
      <c r="ER29" s="56">
        <v>1000</v>
      </c>
      <c r="ES29" s="56">
        <v>5</v>
      </c>
      <c r="ET29" s="199">
        <v>226</v>
      </c>
    </row>
    <row r="30" spans="1:151" ht="15.75" thickBot="1" x14ac:dyDescent="0.3">
      <c r="A30" s="2" t="s">
        <v>755</v>
      </c>
      <c r="B30" s="2" t="s">
        <v>515</v>
      </c>
      <c r="D30" s="231" t="s">
        <v>917</v>
      </c>
      <c r="E30" s="1" t="s">
        <v>931</v>
      </c>
      <c r="F30" s="1">
        <v>1</v>
      </c>
      <c r="G30" s="1">
        <v>1</v>
      </c>
      <c r="K30" t="s">
        <v>755</v>
      </c>
      <c r="L30" t="s">
        <v>173</v>
      </c>
      <c r="Q30" s="1"/>
      <c r="R30" s="1"/>
      <c r="S30" s="1"/>
      <c r="V30" s="96" t="s">
        <v>2474</v>
      </c>
      <c r="X30" s="96" t="s">
        <v>2275</v>
      </c>
      <c r="AB30" s="118" t="s">
        <v>952</v>
      </c>
      <c r="AF30" s="96" t="s">
        <v>2992</v>
      </c>
      <c r="AJ30" s="639" t="str">
        <f t="shared" si="0"/>
        <v>aggrotech</v>
      </c>
      <c r="AK30" s="68" t="s">
        <v>2718</v>
      </c>
      <c r="AO30" s="1"/>
      <c r="AS30" s="639" t="s">
        <v>4037</v>
      </c>
      <c r="AT30" s="53" t="s">
        <v>440</v>
      </c>
      <c r="AU30" s="53" t="s">
        <v>70</v>
      </c>
      <c r="AV30" s="52" t="s">
        <v>4116</v>
      </c>
      <c r="AW30" s="52" t="s">
        <v>3727</v>
      </c>
      <c r="AX30" s="52" t="s">
        <v>3761</v>
      </c>
      <c r="AY30" s="52"/>
      <c r="AZ30" s="52"/>
      <c r="BA30" s="52"/>
      <c r="BB30" s="52"/>
      <c r="BC30" s="52"/>
      <c r="BD30" s="52"/>
      <c r="BE30" s="52"/>
      <c r="BF30" s="52"/>
      <c r="BG30" s="66"/>
      <c r="BJ30" s="65" t="s">
        <v>4046</v>
      </c>
      <c r="BK30" s="111" t="s">
        <v>918</v>
      </c>
      <c r="BL30" s="52" t="s">
        <v>4414</v>
      </c>
      <c r="BM30" s="66" t="s">
        <v>4346</v>
      </c>
      <c r="CY30" s="65" t="s">
        <v>2890</v>
      </c>
      <c r="CZ30" s="53" t="s">
        <v>2647</v>
      </c>
      <c r="DA30" s="53" t="s">
        <v>2890</v>
      </c>
      <c r="DB30" s="53" t="s">
        <v>2892</v>
      </c>
      <c r="DC30" s="53" t="s">
        <v>2896</v>
      </c>
      <c r="DD30" s="53"/>
      <c r="DE30" s="53"/>
      <c r="DF30" s="68"/>
      <c r="DG30" s="65"/>
      <c r="DH30" s="53"/>
      <c r="DI30" s="53"/>
      <c r="DJ30" s="115" t="s">
        <v>2631</v>
      </c>
      <c r="DK30" s="68" t="s">
        <v>2911</v>
      </c>
      <c r="DL30" s="53" t="s">
        <v>2631</v>
      </c>
      <c r="DM30" s="615" t="s">
        <v>2911</v>
      </c>
      <c r="DN30" s="52"/>
      <c r="DO30" s="52"/>
      <c r="DP30" s="52"/>
      <c r="DQ30" s="52"/>
      <c r="DR30" s="52"/>
      <c r="DS30" s="52"/>
      <c r="DT30" s="66"/>
      <c r="DW30" s="129"/>
      <c r="DX30" s="52"/>
      <c r="DY30" s="52"/>
      <c r="DZ30" s="52"/>
      <c r="EA30" s="52"/>
      <c r="EB30" s="52"/>
      <c r="EC30" s="66"/>
      <c r="EH30" s="178" t="s">
        <v>42</v>
      </c>
      <c r="EI30" s="525">
        <v>0</v>
      </c>
      <c r="EJ30" s="525">
        <v>4</v>
      </c>
      <c r="EK30" s="525" t="s">
        <v>315</v>
      </c>
      <c r="EL30" s="525" t="s">
        <v>266</v>
      </c>
      <c r="EM30" s="525" t="s">
        <v>338</v>
      </c>
      <c r="EN30" s="529" t="s">
        <v>119</v>
      </c>
      <c r="EO30" s="525">
        <v>0</v>
      </c>
      <c r="EP30" s="525">
        <v>250</v>
      </c>
      <c r="EQ30" s="525">
        <v>10</v>
      </c>
      <c r="ER30" s="525">
        <v>1000</v>
      </c>
      <c r="ES30" s="525">
        <v>5</v>
      </c>
      <c r="ET30" s="200">
        <v>220</v>
      </c>
    </row>
    <row r="31" spans="1:151" ht="15.75" thickBot="1" x14ac:dyDescent="0.3">
      <c r="A31" s="2" t="s">
        <v>755</v>
      </c>
      <c r="B31" s="2" t="s">
        <v>520</v>
      </c>
      <c r="D31" s="231" t="s">
        <v>922</v>
      </c>
      <c r="E31" s="1" t="s">
        <v>931</v>
      </c>
      <c r="F31" s="1">
        <v>1</v>
      </c>
      <c r="G31" s="1">
        <v>1</v>
      </c>
      <c r="K31" t="s">
        <v>755</v>
      </c>
      <c r="L31" t="s">
        <v>174</v>
      </c>
      <c r="Q31" s="1"/>
      <c r="R31" s="1"/>
      <c r="S31" s="1"/>
      <c r="V31" s="96" t="s">
        <v>2475</v>
      </c>
      <c r="X31" s="96" t="s">
        <v>2854</v>
      </c>
      <c r="AF31" s="97" t="s">
        <v>2993</v>
      </c>
      <c r="AJ31" s="639" t="str">
        <f t="shared" si="0"/>
        <v>alien</v>
      </c>
      <c r="AK31" s="68" t="s">
        <v>2788</v>
      </c>
      <c r="AN31" s="655"/>
      <c r="AO31" s="148" t="s">
        <v>3206</v>
      </c>
      <c r="AS31" s="639" t="s">
        <v>4037</v>
      </c>
      <c r="AT31" s="53" t="s">
        <v>385</v>
      </c>
      <c r="AU31" s="53" t="s">
        <v>70</v>
      </c>
      <c r="AV31" s="52" t="s">
        <v>4117</v>
      </c>
      <c r="AW31" s="52" t="s">
        <v>3728</v>
      </c>
      <c r="AX31" s="52" t="s">
        <v>3762</v>
      </c>
      <c r="AY31" s="52"/>
      <c r="AZ31" s="52"/>
      <c r="BA31" s="52"/>
      <c r="BB31" s="52"/>
      <c r="BC31" s="52"/>
      <c r="BD31" s="52"/>
      <c r="BE31" s="52"/>
      <c r="BF31" s="52"/>
      <c r="BG31" s="66"/>
      <c r="BJ31" s="65" t="s">
        <v>4046</v>
      </c>
      <c r="BK31" s="111" t="s">
        <v>4070</v>
      </c>
      <c r="BL31" s="52" t="s">
        <v>4414</v>
      </c>
      <c r="BM31" s="66" t="s">
        <v>4347</v>
      </c>
      <c r="CY31" s="65" t="s">
        <v>2890</v>
      </c>
      <c r="CZ31" s="53" t="s">
        <v>2647</v>
      </c>
      <c r="DA31" s="53" t="s">
        <v>2890</v>
      </c>
      <c r="DB31" s="53" t="s">
        <v>2892</v>
      </c>
      <c r="DC31" s="53" t="s">
        <v>2897</v>
      </c>
      <c r="DD31" s="53"/>
      <c r="DE31" s="53"/>
      <c r="DF31" s="68"/>
      <c r="DG31" s="65"/>
      <c r="DH31" s="53"/>
      <c r="DI31" s="53"/>
      <c r="DJ31" s="367">
        <v>1</v>
      </c>
      <c r="DK31" s="54">
        <v>0</v>
      </c>
      <c r="DL31" s="131">
        <v>1</v>
      </c>
      <c r="DM31" s="54">
        <v>0</v>
      </c>
      <c r="DN31" s="52"/>
      <c r="DO31" s="52"/>
      <c r="DP31" s="52"/>
      <c r="DQ31" s="52"/>
      <c r="DR31" s="52"/>
      <c r="DS31" s="52"/>
      <c r="DT31" s="66"/>
      <c r="DW31" s="129"/>
      <c r="DX31" s="52" t="str">
        <f>DX19 &amp; DY19 &amp; DZ19 &amp; DY20 &amp; DZ20 &amp; DY21 &amp; DZ21 &amp; DY22 &amp; DZ22 &amp; DY23 &amp; DZ23 &amp; DY24 &amp; DZ24</f>
        <v>set  recsound time format ms bitspersample 16 channels 2 samplespersec 44100 bytespersec 176400 alignment 4</v>
      </c>
      <c r="DY31" s="52"/>
      <c r="DZ31" s="52"/>
      <c r="EA31" s="52"/>
      <c r="EB31" s="52"/>
      <c r="EC31" s="66" t="s">
        <v>3045</v>
      </c>
      <c r="EH31" s="179" t="s">
        <v>43</v>
      </c>
      <c r="EI31" s="56">
        <v>0</v>
      </c>
      <c r="EJ31" s="528">
        <v>4</v>
      </c>
      <c r="EK31" s="56" t="s">
        <v>316</v>
      </c>
      <c r="EL31" s="56" t="s">
        <v>266</v>
      </c>
      <c r="EM31" s="56" t="s">
        <v>338</v>
      </c>
      <c r="EN31" s="56" t="s">
        <v>119</v>
      </c>
      <c r="EO31" s="56">
        <v>0</v>
      </c>
      <c r="EP31" s="56">
        <v>350</v>
      </c>
      <c r="EQ31" s="56">
        <v>10</v>
      </c>
      <c r="ER31" s="56">
        <v>1000</v>
      </c>
      <c r="ES31" s="56">
        <v>5</v>
      </c>
      <c r="ET31" s="199">
        <v>357</v>
      </c>
    </row>
    <row r="32" spans="1:151" ht="15.75" thickBot="1" x14ac:dyDescent="0.3">
      <c r="A32" s="2" t="s">
        <v>755</v>
      </c>
      <c r="B32" s="2" t="s">
        <v>173</v>
      </c>
      <c r="D32" s="231" t="s">
        <v>912</v>
      </c>
      <c r="E32" s="1" t="s">
        <v>931</v>
      </c>
      <c r="F32" s="1">
        <v>1</v>
      </c>
      <c r="G32" s="1">
        <v>1</v>
      </c>
      <c r="K32" t="s">
        <v>755</v>
      </c>
      <c r="L32" t="s">
        <v>507</v>
      </c>
      <c r="Q32" s="1"/>
      <c r="R32" s="1"/>
      <c r="S32" s="1"/>
      <c r="V32" s="97" t="s">
        <v>2476</v>
      </c>
      <c r="X32" s="97" t="s">
        <v>1885</v>
      </c>
      <c r="AJ32" s="639" t="str">
        <f t="shared" si="0"/>
        <v>alternative</v>
      </c>
      <c r="AK32" s="68" t="s">
        <v>2705</v>
      </c>
      <c r="AN32" s="638" t="s">
        <v>3666</v>
      </c>
      <c r="AO32" s="54" t="s">
        <v>3668</v>
      </c>
      <c r="AS32" s="639" t="s">
        <v>4037</v>
      </c>
      <c r="AT32" s="53" t="s">
        <v>661</v>
      </c>
      <c r="AU32" s="53" t="s">
        <v>70</v>
      </c>
      <c r="AV32" s="52" t="s">
        <v>4118</v>
      </c>
      <c r="AW32" s="52" t="s">
        <v>3729</v>
      </c>
      <c r="AX32" s="52" t="s">
        <v>3763</v>
      </c>
      <c r="AY32" s="52"/>
      <c r="AZ32" s="52"/>
      <c r="BA32" s="52"/>
      <c r="BB32" s="52"/>
      <c r="BC32" s="52"/>
      <c r="BD32" s="52"/>
      <c r="BE32" s="52"/>
      <c r="BF32" s="52"/>
      <c r="BG32" s="66"/>
      <c r="BJ32" s="65" t="s">
        <v>4046</v>
      </c>
      <c r="BK32" s="111" t="s">
        <v>4071</v>
      </c>
      <c r="BL32" s="52" t="s">
        <v>4414</v>
      </c>
      <c r="BM32" s="66" t="s">
        <v>4348</v>
      </c>
      <c r="CY32" s="65" t="s">
        <v>2890</v>
      </c>
      <c r="CZ32" s="53" t="s">
        <v>2647</v>
      </c>
      <c r="DA32" s="53" t="s">
        <v>2890</v>
      </c>
      <c r="DB32" s="53" t="s">
        <v>2892</v>
      </c>
      <c r="DC32" s="53" t="s">
        <v>2898</v>
      </c>
      <c r="DD32" s="53"/>
      <c r="DE32" s="53"/>
      <c r="DF32" s="68"/>
      <c r="DG32" s="65"/>
      <c r="DH32" s="53"/>
      <c r="DI32" s="53"/>
      <c r="DJ32" s="52"/>
      <c r="DK32" s="52"/>
      <c r="DL32" s="52"/>
      <c r="DM32" s="52"/>
      <c r="DN32" s="52"/>
      <c r="DO32" s="52"/>
      <c r="DP32" s="52"/>
      <c r="DQ32" s="52"/>
      <c r="DR32" s="52"/>
      <c r="DS32" s="52"/>
      <c r="DT32" s="66"/>
      <c r="DW32" s="129"/>
      <c r="DX32" s="52" t="s">
        <v>881</v>
      </c>
      <c r="DY32" s="52"/>
      <c r="DZ32" s="52"/>
      <c r="EA32" s="52"/>
      <c r="EB32" s="52"/>
      <c r="EC32" s="66"/>
      <c r="EH32" s="178" t="s">
        <v>40</v>
      </c>
      <c r="EI32" s="525">
        <v>0</v>
      </c>
      <c r="EJ32" s="525">
        <v>4</v>
      </c>
      <c r="EK32" s="525" t="s">
        <v>318</v>
      </c>
      <c r="EL32" s="525" t="s">
        <v>266</v>
      </c>
      <c r="EM32" s="525" t="s">
        <v>338</v>
      </c>
      <c r="EN32" s="529" t="s">
        <v>119</v>
      </c>
      <c r="EO32" s="525">
        <v>0</v>
      </c>
      <c r="EP32" s="525">
        <v>110</v>
      </c>
      <c r="EQ32" s="525">
        <v>30</v>
      </c>
      <c r="ER32" s="525">
        <v>1000</v>
      </c>
      <c r="ES32" s="525">
        <v>20</v>
      </c>
      <c r="ET32" s="200">
        <v>794</v>
      </c>
    </row>
    <row r="33" spans="1:150" ht="15.75" thickBot="1" x14ac:dyDescent="0.3">
      <c r="A33" s="2" t="s">
        <v>755</v>
      </c>
      <c r="B33" s="2" t="s">
        <v>174</v>
      </c>
      <c r="D33" s="231" t="s">
        <v>775</v>
      </c>
      <c r="E33" s="1" t="s">
        <v>931</v>
      </c>
      <c r="F33" s="1">
        <v>1</v>
      </c>
      <c r="G33" s="1">
        <v>1</v>
      </c>
      <c r="K33" t="s">
        <v>755</v>
      </c>
      <c r="L33" t="s">
        <v>522</v>
      </c>
      <c r="O33" s="2"/>
      <c r="Q33" s="1"/>
      <c r="R33" s="1"/>
      <c r="S33" s="1"/>
      <c r="AJ33" s="639" t="str">
        <f t="shared" si="0"/>
        <v>ambiance</v>
      </c>
      <c r="AK33" s="68" t="s">
        <v>3871</v>
      </c>
      <c r="AO33" s="1"/>
      <c r="AS33" s="639" t="s">
        <v>4037</v>
      </c>
      <c r="AT33" s="53" t="s">
        <v>331</v>
      </c>
      <c r="AU33" s="53" t="s">
        <v>70</v>
      </c>
      <c r="AV33" s="52" t="s">
        <v>4119</v>
      </c>
      <c r="AW33" s="52" t="s">
        <v>3730</v>
      </c>
      <c r="AX33" s="52" t="s">
        <v>3764</v>
      </c>
      <c r="AY33" s="52"/>
      <c r="AZ33" s="52"/>
      <c r="BA33" s="52"/>
      <c r="BB33" s="52"/>
      <c r="BC33" s="52"/>
      <c r="BD33" s="52"/>
      <c r="BE33" s="52"/>
      <c r="BF33" s="52"/>
      <c r="BG33" s="66"/>
      <c r="BJ33" s="65" t="s">
        <v>4046</v>
      </c>
      <c r="BK33" s="111" t="s">
        <v>2473</v>
      </c>
      <c r="BL33" s="52" t="s">
        <v>4414</v>
      </c>
      <c r="BM33" s="66" t="s">
        <v>4349</v>
      </c>
      <c r="CY33" s="65" t="s">
        <v>2890</v>
      </c>
      <c r="CZ33" s="53" t="s">
        <v>2647</v>
      </c>
      <c r="DA33" s="53" t="s">
        <v>2890</v>
      </c>
      <c r="DB33" s="53" t="s">
        <v>2892</v>
      </c>
      <c r="DC33" s="53" t="s">
        <v>2899</v>
      </c>
      <c r="DD33" s="53"/>
      <c r="DE33" s="53"/>
      <c r="DF33" s="68"/>
      <c r="DG33" s="65"/>
      <c r="DH33" s="53"/>
      <c r="DI33" s="53"/>
      <c r="DJ33" s="495" t="s">
        <v>2647</v>
      </c>
      <c r="DK33" s="238"/>
      <c r="DL33" s="237" t="s">
        <v>2921</v>
      </c>
      <c r="DM33" s="238"/>
      <c r="DN33" s="237" t="s">
        <v>2920</v>
      </c>
      <c r="DO33" s="238"/>
      <c r="DP33" s="237" t="s">
        <v>2923</v>
      </c>
      <c r="DQ33" s="238"/>
      <c r="DR33" s="52"/>
      <c r="DS33" s="52"/>
      <c r="DT33" s="66"/>
      <c r="DW33" s="129"/>
      <c r="DX33" s="52" t="s">
        <v>877</v>
      </c>
      <c r="DY33" s="52"/>
      <c r="DZ33" s="52"/>
      <c r="EA33" s="52"/>
      <c r="EB33" s="52"/>
      <c r="EC33" s="66"/>
      <c r="EH33" s="179" t="s">
        <v>41</v>
      </c>
      <c r="EI33" s="56">
        <v>5</v>
      </c>
      <c r="EJ33" s="528">
        <v>4</v>
      </c>
      <c r="EK33" s="56" t="s">
        <v>317</v>
      </c>
      <c r="EL33" s="56" t="s">
        <v>266</v>
      </c>
      <c r="EM33" s="56" t="s">
        <v>338</v>
      </c>
      <c r="EN33" s="56" t="s">
        <v>119</v>
      </c>
      <c r="EO33" s="56">
        <v>0</v>
      </c>
      <c r="EP33" s="56">
        <v>250</v>
      </c>
      <c r="EQ33" s="56">
        <v>40</v>
      </c>
      <c r="ER33" s="56">
        <v>1200</v>
      </c>
      <c r="ES33" s="56">
        <v>20</v>
      </c>
      <c r="ET33" s="199">
        <v>1045</v>
      </c>
    </row>
    <row r="34" spans="1:150" x14ac:dyDescent="0.25">
      <c r="A34" s="2" t="s">
        <v>755</v>
      </c>
      <c r="B34" s="2" t="s">
        <v>507</v>
      </c>
      <c r="D34" s="231" t="s">
        <v>916</v>
      </c>
      <c r="E34" s="1" t="s">
        <v>931</v>
      </c>
      <c r="F34" s="1">
        <v>1</v>
      </c>
      <c r="G34" s="1">
        <v>1</v>
      </c>
      <c r="K34" t="s">
        <v>755</v>
      </c>
      <c r="L34" t="s">
        <v>175</v>
      </c>
      <c r="Q34" s="1"/>
      <c r="R34" s="1"/>
      <c r="S34" s="1"/>
      <c r="AJ34" s="639" t="str">
        <f t="shared" si="0"/>
        <v>ambient</v>
      </c>
      <c r="AK34" s="68" t="s">
        <v>2730</v>
      </c>
      <c r="AN34" s="655"/>
      <c r="AO34" s="148" t="s">
        <v>3205</v>
      </c>
      <c r="AS34" s="639" t="s">
        <v>4037</v>
      </c>
      <c r="AT34" s="53" t="s">
        <v>210</v>
      </c>
      <c r="AU34" s="53" t="s">
        <v>70</v>
      </c>
      <c r="AV34" s="52" t="s">
        <v>4120</v>
      </c>
      <c r="AW34" s="52" t="s">
        <v>3731</v>
      </c>
      <c r="AX34" s="52" t="s">
        <v>3765</v>
      </c>
      <c r="AY34" s="52"/>
      <c r="AZ34" s="52"/>
      <c r="BA34" s="52"/>
      <c r="BB34" s="52"/>
      <c r="BC34" s="52"/>
      <c r="BD34" s="52"/>
      <c r="BE34" s="52"/>
      <c r="BF34" s="52"/>
      <c r="BG34" s="66"/>
      <c r="BJ34" s="65" t="s">
        <v>4046</v>
      </c>
      <c r="BK34" s="111" t="s">
        <v>4072</v>
      </c>
      <c r="BL34" s="52" t="s">
        <v>4414</v>
      </c>
      <c r="BM34" s="66" t="s">
        <v>4350</v>
      </c>
      <c r="CY34" s="65" t="s">
        <v>2890</v>
      </c>
      <c r="CZ34" s="53" t="s">
        <v>2647</v>
      </c>
      <c r="DA34" s="53" t="s">
        <v>2890</v>
      </c>
      <c r="DB34" s="53" t="s">
        <v>2892</v>
      </c>
      <c r="DC34" s="53" t="s">
        <v>2901</v>
      </c>
      <c r="DD34" s="53"/>
      <c r="DE34" s="53"/>
      <c r="DF34" s="68"/>
      <c r="DG34" s="65"/>
      <c r="DH34" s="53"/>
      <c r="DI34" s="53"/>
      <c r="DJ34" s="129"/>
      <c r="DK34" s="66"/>
      <c r="DL34" s="129" t="s">
        <v>2922</v>
      </c>
      <c r="DM34" s="66"/>
      <c r="DN34" s="129"/>
      <c r="DO34" s="66"/>
      <c r="DP34" s="129" t="s">
        <v>2924</v>
      </c>
      <c r="DQ34" s="66"/>
      <c r="DR34" s="52"/>
      <c r="DS34" s="52"/>
      <c r="DT34" s="66"/>
      <c r="DW34" s="129"/>
      <c r="DX34" s="52"/>
      <c r="DY34" s="52"/>
      <c r="DZ34" s="52"/>
      <c r="EA34" s="52"/>
      <c r="EB34" s="52"/>
      <c r="EC34" s="66"/>
      <c r="EH34" s="178" t="s">
        <v>41</v>
      </c>
      <c r="EI34" s="525">
        <v>1</v>
      </c>
      <c r="EJ34" s="525">
        <v>4</v>
      </c>
      <c r="EK34" s="525" t="s">
        <v>2291</v>
      </c>
      <c r="EL34" s="525" t="s">
        <v>266</v>
      </c>
      <c r="EM34" s="525" t="s">
        <v>338</v>
      </c>
      <c r="EN34" s="529" t="s">
        <v>119</v>
      </c>
      <c r="EO34" s="525">
        <v>0</v>
      </c>
      <c r="EP34" s="525">
        <v>500</v>
      </c>
      <c r="EQ34" s="525">
        <v>30</v>
      </c>
      <c r="ER34" s="525">
        <v>1000</v>
      </c>
      <c r="ES34" s="525">
        <v>20</v>
      </c>
      <c r="ET34" s="200">
        <v>1306</v>
      </c>
    </row>
    <row r="35" spans="1:150" ht="15.75" thickBot="1" x14ac:dyDescent="0.3">
      <c r="A35" s="2" t="s">
        <v>755</v>
      </c>
      <c r="B35" s="2" t="s">
        <v>522</v>
      </c>
      <c r="D35" s="231" t="s">
        <v>913</v>
      </c>
      <c r="E35" s="1" t="s">
        <v>935</v>
      </c>
      <c r="F35" s="1">
        <v>2</v>
      </c>
      <c r="G35" s="1">
        <v>2</v>
      </c>
      <c r="K35" t="s">
        <v>755</v>
      </c>
      <c r="L35" t="s">
        <v>512</v>
      </c>
      <c r="O35" s="187"/>
      <c r="P35" s="185"/>
      <c r="Q35" s="187"/>
      <c r="R35" s="187"/>
      <c r="S35" s="187"/>
      <c r="AJ35" s="639" t="str">
        <f t="shared" si="0"/>
        <v>american</v>
      </c>
      <c r="AK35" s="68" t="s">
        <v>3839</v>
      </c>
      <c r="AN35" s="638" t="s">
        <v>3667</v>
      </c>
      <c r="AO35" s="54" t="s">
        <v>3668</v>
      </c>
      <c r="AS35" s="639" t="s">
        <v>4037</v>
      </c>
      <c r="AT35" s="53" t="s">
        <v>245</v>
      </c>
      <c r="AU35" s="53" t="s">
        <v>70</v>
      </c>
      <c r="AV35" s="52" t="s">
        <v>4121</v>
      </c>
      <c r="AW35" s="52" t="s">
        <v>3732</v>
      </c>
      <c r="AX35" s="52" t="s">
        <v>3766</v>
      </c>
      <c r="AY35" s="52"/>
      <c r="AZ35" s="52"/>
      <c r="BA35" s="52"/>
      <c r="BB35" s="52"/>
      <c r="BC35" s="52"/>
      <c r="BD35" s="52"/>
      <c r="BE35" s="52"/>
      <c r="BF35" s="52"/>
      <c r="BG35" s="66"/>
      <c r="BJ35" s="65" t="s">
        <v>4052</v>
      </c>
      <c r="BK35" s="111" t="s">
        <v>4052</v>
      </c>
      <c r="BL35" s="52" t="s">
        <v>4414</v>
      </c>
      <c r="BM35" s="66" t="s">
        <v>4335</v>
      </c>
      <c r="CY35" s="65" t="s">
        <v>2890</v>
      </c>
      <c r="CZ35" s="53" t="s">
        <v>2647</v>
      </c>
      <c r="DA35" s="53" t="s">
        <v>2890</v>
      </c>
      <c r="DB35" s="53" t="s">
        <v>2892</v>
      </c>
      <c r="DC35" s="53" t="s">
        <v>2900</v>
      </c>
      <c r="DD35" s="53"/>
      <c r="DE35" s="53"/>
      <c r="DF35" s="68"/>
      <c r="DG35" s="65"/>
      <c r="DH35" s="53"/>
      <c r="DI35" s="53"/>
      <c r="DJ35" s="65" t="s">
        <v>2631</v>
      </c>
      <c r="DK35" s="68" t="s">
        <v>2911</v>
      </c>
      <c r="DL35" s="65" t="s">
        <v>2631</v>
      </c>
      <c r="DM35" s="68" t="s">
        <v>2911</v>
      </c>
      <c r="DN35" s="65" t="s">
        <v>2631</v>
      </c>
      <c r="DO35" s="68" t="s">
        <v>2911</v>
      </c>
      <c r="DP35" s="65" t="s">
        <v>2631</v>
      </c>
      <c r="DQ35" s="68" t="s">
        <v>2911</v>
      </c>
      <c r="DR35" s="52"/>
      <c r="DS35" s="52"/>
      <c r="DT35" s="66"/>
      <c r="DW35" s="129"/>
      <c r="DX35" s="52" t="s">
        <v>878</v>
      </c>
      <c r="DY35" s="52"/>
      <c r="DZ35" s="52"/>
      <c r="EA35" s="52"/>
      <c r="EB35" s="52"/>
      <c r="EC35" s="66"/>
      <c r="EH35" s="179" t="s">
        <v>318</v>
      </c>
      <c r="EI35" s="56">
        <v>0</v>
      </c>
      <c r="EJ35" s="528">
        <v>4</v>
      </c>
      <c r="EK35" s="56" t="s">
        <v>354</v>
      </c>
      <c r="EL35" s="56" t="s">
        <v>266</v>
      </c>
      <c r="EM35" s="56" t="s">
        <v>338</v>
      </c>
      <c r="EN35" s="56" t="s">
        <v>119</v>
      </c>
      <c r="EO35" s="56">
        <v>0</v>
      </c>
      <c r="EP35" s="56">
        <v>300</v>
      </c>
      <c r="EQ35" s="56">
        <v>50</v>
      </c>
      <c r="ER35" s="56">
        <v>1200</v>
      </c>
      <c r="ES35" s="56">
        <v>20</v>
      </c>
      <c r="ET35" s="199">
        <v>2154</v>
      </c>
    </row>
    <row r="36" spans="1:150" ht="15.75" thickBot="1" x14ac:dyDescent="0.3">
      <c r="A36" s="2" t="s">
        <v>755</v>
      </c>
      <c r="B36" s="2" t="s">
        <v>175</v>
      </c>
      <c r="D36" s="231" t="s">
        <v>914</v>
      </c>
      <c r="E36" s="1" t="s">
        <v>935</v>
      </c>
      <c r="F36" s="1">
        <v>2</v>
      </c>
      <c r="G36" s="1">
        <v>2</v>
      </c>
      <c r="K36" t="s">
        <v>755</v>
      </c>
      <c r="L36" t="s">
        <v>21</v>
      </c>
      <c r="Q36" s="1"/>
      <c r="R36" s="1"/>
      <c r="S36" s="1"/>
      <c r="AJ36" s="639" t="str">
        <f t="shared" si="0"/>
        <v>ani</v>
      </c>
      <c r="AK36" s="68" t="s">
        <v>3840</v>
      </c>
      <c r="AS36" s="639" t="s">
        <v>4037</v>
      </c>
      <c r="AT36" s="53" t="s">
        <v>436</v>
      </c>
      <c r="AU36" s="53" t="s">
        <v>70</v>
      </c>
      <c r="AV36" s="52" t="s">
        <v>4122</v>
      </c>
      <c r="AW36" s="52" t="s">
        <v>3733</v>
      </c>
      <c r="AX36" s="52" t="s">
        <v>3767</v>
      </c>
      <c r="AY36" s="52"/>
      <c r="AZ36" s="52"/>
      <c r="BA36" s="52"/>
      <c r="BB36" s="52"/>
      <c r="BC36" s="52"/>
      <c r="BD36" s="52"/>
      <c r="BE36" s="52"/>
      <c r="BF36" s="52"/>
      <c r="BG36" s="66"/>
      <c r="BJ36" s="65" t="s">
        <v>4052</v>
      </c>
      <c r="BK36" s="53" t="s">
        <v>4332</v>
      </c>
      <c r="BL36" s="52" t="s">
        <v>4414</v>
      </c>
      <c r="BM36" s="66" t="s">
        <v>4333</v>
      </c>
      <c r="CY36" s="65"/>
      <c r="CZ36" s="53"/>
      <c r="DA36" s="53"/>
      <c r="DB36" s="53"/>
      <c r="DC36" s="53"/>
      <c r="DD36" s="53"/>
      <c r="DE36" s="53"/>
      <c r="DF36" s="68"/>
      <c r="DG36" s="65"/>
      <c r="DH36" s="53"/>
      <c r="DI36" s="53"/>
      <c r="DJ36" s="367">
        <v>1</v>
      </c>
      <c r="DK36" s="54">
        <v>0</v>
      </c>
      <c r="DL36" s="367">
        <v>1</v>
      </c>
      <c r="DM36" s="54">
        <v>0</v>
      </c>
      <c r="DN36" s="367">
        <v>1</v>
      </c>
      <c r="DO36" s="54">
        <v>0</v>
      </c>
      <c r="DP36" s="367">
        <v>1</v>
      </c>
      <c r="DQ36" s="54">
        <v>0</v>
      </c>
      <c r="DR36" s="52"/>
      <c r="DS36" s="52"/>
      <c r="DT36" s="66"/>
      <c r="DW36" s="129"/>
      <c r="DX36" s="52"/>
      <c r="DY36" s="52"/>
      <c r="DZ36" s="52"/>
      <c r="EA36" s="52"/>
      <c r="EB36" s="52"/>
      <c r="EC36" s="66"/>
      <c r="EH36" s="178" t="s">
        <v>41</v>
      </c>
      <c r="EI36" s="525">
        <v>3</v>
      </c>
      <c r="EJ36" s="525">
        <v>4</v>
      </c>
      <c r="EK36" s="525" t="s">
        <v>355</v>
      </c>
      <c r="EL36" s="525" t="s">
        <v>266</v>
      </c>
      <c r="EM36" s="525" t="s">
        <v>338</v>
      </c>
      <c r="EN36" s="529" t="s">
        <v>119</v>
      </c>
      <c r="EO36" s="525">
        <v>0</v>
      </c>
      <c r="EP36" s="525">
        <v>500</v>
      </c>
      <c r="EQ36" s="525">
        <v>30</v>
      </c>
      <c r="ER36" s="525">
        <v>1000</v>
      </c>
      <c r="ES36" s="525">
        <v>20</v>
      </c>
      <c r="ET36" s="200">
        <v>2142</v>
      </c>
    </row>
    <row r="37" spans="1:150" ht="15.75" thickBot="1" x14ac:dyDescent="0.3">
      <c r="A37" s="2" t="s">
        <v>755</v>
      </c>
      <c r="B37" s="2" t="s">
        <v>512</v>
      </c>
      <c r="D37" s="231" t="s">
        <v>616</v>
      </c>
      <c r="E37" s="1" t="s">
        <v>935</v>
      </c>
      <c r="F37" s="1">
        <v>2</v>
      </c>
      <c r="G37" s="1">
        <v>2</v>
      </c>
      <c r="K37" t="s">
        <v>755</v>
      </c>
      <c r="L37" t="s">
        <v>176</v>
      </c>
      <c r="Q37" s="1"/>
      <c r="R37" s="1"/>
      <c r="S37" s="1"/>
      <c r="AJ37" s="639" t="str">
        <f t="shared" si="0"/>
        <v>arabic</v>
      </c>
      <c r="AK37" s="68" t="s">
        <v>3841</v>
      </c>
      <c r="AS37" s="639" t="s">
        <v>4037</v>
      </c>
      <c r="AT37" s="53" t="s">
        <v>1040</v>
      </c>
      <c r="AU37" s="53" t="s">
        <v>70</v>
      </c>
      <c r="AV37" s="52" t="s">
        <v>4123</v>
      </c>
      <c r="AW37" s="52" t="s">
        <v>3734</v>
      </c>
      <c r="AX37" s="52" t="s">
        <v>3768</v>
      </c>
      <c r="AY37" s="52"/>
      <c r="AZ37" s="52"/>
      <c r="BA37" s="52"/>
      <c r="BB37" s="52"/>
      <c r="BC37" s="52"/>
      <c r="BD37" s="52"/>
      <c r="BE37" s="52"/>
      <c r="BF37" s="52"/>
      <c r="BG37" s="66"/>
      <c r="BJ37" s="65" t="s">
        <v>4052</v>
      </c>
      <c r="BK37" s="53" t="s">
        <v>4058</v>
      </c>
      <c r="BL37" s="52" t="s">
        <v>4414</v>
      </c>
      <c r="BM37" s="66" t="s">
        <v>4334</v>
      </c>
      <c r="CY37" s="65" t="s">
        <v>2902</v>
      </c>
      <c r="CZ37" s="53" t="s">
        <v>755</v>
      </c>
      <c r="DA37" s="53" t="s">
        <v>2903</v>
      </c>
      <c r="DB37" s="53" t="s">
        <v>2870</v>
      </c>
      <c r="DC37" s="53" t="s">
        <v>2873</v>
      </c>
      <c r="DD37" s="53" t="s">
        <v>2874</v>
      </c>
      <c r="DE37" s="53" t="s">
        <v>2875</v>
      </c>
      <c r="DF37" s="68" t="s">
        <v>2876</v>
      </c>
      <c r="DG37" s="65"/>
      <c r="DH37" s="53"/>
      <c r="DI37" s="53"/>
      <c r="DJ37" s="52"/>
      <c r="DK37" s="52"/>
      <c r="DL37" s="52"/>
      <c r="DM37" s="52"/>
      <c r="DN37" s="52"/>
      <c r="DO37" s="52"/>
      <c r="DP37" s="52"/>
      <c r="DQ37" s="52"/>
      <c r="DR37" s="52"/>
      <c r="DS37" s="52"/>
      <c r="DT37" s="66"/>
      <c r="DW37" s="129"/>
      <c r="DX37" s="52" t="s">
        <v>879</v>
      </c>
      <c r="DY37" s="52"/>
      <c r="DZ37" s="52"/>
      <c r="EA37" s="52"/>
      <c r="EB37" s="52"/>
      <c r="EC37" s="66"/>
      <c r="EH37" s="179" t="s">
        <v>41</v>
      </c>
      <c r="EI37" s="56">
        <v>4</v>
      </c>
      <c r="EJ37" s="528">
        <v>4</v>
      </c>
      <c r="EK37" s="56" t="s">
        <v>2567</v>
      </c>
      <c r="EL37" s="56" t="s">
        <v>266</v>
      </c>
      <c r="EM37" s="56" t="s">
        <v>338</v>
      </c>
      <c r="EN37" s="56" t="s">
        <v>119</v>
      </c>
      <c r="EO37" s="56">
        <v>0</v>
      </c>
      <c r="EP37" s="56">
        <v>500</v>
      </c>
      <c r="EQ37" s="56">
        <v>30</v>
      </c>
      <c r="ER37" s="56">
        <v>1000</v>
      </c>
      <c r="ES37" s="56">
        <v>20</v>
      </c>
      <c r="ET37" s="199">
        <v>1166</v>
      </c>
    </row>
    <row r="38" spans="1:150" x14ac:dyDescent="0.25">
      <c r="A38" s="2" t="s">
        <v>755</v>
      </c>
      <c r="B38" s="2" t="s">
        <v>21</v>
      </c>
      <c r="D38" s="231" t="s">
        <v>915</v>
      </c>
      <c r="E38" s="1" t="s">
        <v>935</v>
      </c>
      <c r="F38" s="1">
        <v>2</v>
      </c>
      <c r="G38" s="1">
        <v>2</v>
      </c>
      <c r="K38" t="s">
        <v>755</v>
      </c>
      <c r="L38" t="s">
        <v>177</v>
      </c>
      <c r="Q38" s="1"/>
      <c r="R38" s="1"/>
      <c r="S38" s="1"/>
      <c r="AJ38" s="639" t="str">
        <f t="shared" si="0"/>
        <v>arena</v>
      </c>
      <c r="AK38" s="68" t="s">
        <v>3842</v>
      </c>
      <c r="AN38" s="655"/>
      <c r="AO38" s="148" t="s">
        <v>3497</v>
      </c>
      <c r="AP38" s="1"/>
      <c r="AS38" s="639" t="s">
        <v>4037</v>
      </c>
      <c r="AT38" s="53" t="s">
        <v>524</v>
      </c>
      <c r="AU38" s="53" t="s">
        <v>70</v>
      </c>
      <c r="AV38" s="52" t="s">
        <v>4124</v>
      </c>
      <c r="AW38" s="52" t="s">
        <v>3735</v>
      </c>
      <c r="AX38" s="52" t="s">
        <v>3769</v>
      </c>
      <c r="AY38" s="52"/>
      <c r="AZ38" s="52"/>
      <c r="BA38" s="52"/>
      <c r="BB38" s="52"/>
      <c r="BC38" s="52"/>
      <c r="BD38" s="52"/>
      <c r="BE38" s="52"/>
      <c r="BF38" s="52"/>
      <c r="BG38" s="66"/>
      <c r="BJ38" s="65" t="s">
        <v>4052</v>
      </c>
      <c r="BK38" s="111" t="s">
        <v>4059</v>
      </c>
      <c r="BL38" s="52" t="s">
        <v>4414</v>
      </c>
      <c r="BM38" s="66" t="s">
        <v>4336</v>
      </c>
      <c r="CY38" s="65" t="s">
        <v>2902</v>
      </c>
      <c r="CZ38" s="53" t="s">
        <v>755</v>
      </c>
      <c r="DA38" s="53" t="s">
        <v>2903</v>
      </c>
      <c r="DB38" s="53" t="s">
        <v>2871</v>
      </c>
      <c r="DC38" s="53" t="s">
        <v>2873</v>
      </c>
      <c r="DD38" s="53" t="s">
        <v>2874</v>
      </c>
      <c r="DE38" s="53" t="s">
        <v>2875</v>
      </c>
      <c r="DF38" s="68" t="s">
        <v>2876</v>
      </c>
      <c r="DG38" s="65"/>
      <c r="DH38" s="53"/>
      <c r="DI38" s="53"/>
      <c r="DJ38" s="52"/>
      <c r="DK38" s="52"/>
      <c r="DL38" s="52"/>
      <c r="DM38" s="52"/>
      <c r="DN38" s="52"/>
      <c r="DO38" s="52"/>
      <c r="DP38" s="52"/>
      <c r="DQ38" s="52"/>
      <c r="DR38" s="52"/>
      <c r="DS38" s="52"/>
      <c r="DT38" s="66"/>
      <c r="DW38" s="129"/>
      <c r="DX38" s="52"/>
      <c r="DY38" s="52"/>
      <c r="DZ38" s="52"/>
      <c r="EA38" s="52"/>
      <c r="EB38" s="52"/>
      <c r="EC38" s="66"/>
      <c r="EH38" s="178" t="s">
        <v>46</v>
      </c>
      <c r="EI38" s="525">
        <v>1</v>
      </c>
      <c r="EJ38" s="525">
        <v>4</v>
      </c>
      <c r="EK38" s="525" t="s">
        <v>810</v>
      </c>
      <c r="EL38" s="525" t="s">
        <v>266</v>
      </c>
      <c r="EM38" s="525" t="s">
        <v>338</v>
      </c>
      <c r="EN38" s="529" t="s">
        <v>119</v>
      </c>
      <c r="EO38" s="525">
        <v>0</v>
      </c>
      <c r="EP38" s="525">
        <v>250</v>
      </c>
      <c r="EQ38" s="525">
        <v>10</v>
      </c>
      <c r="ER38" s="525">
        <v>1000</v>
      </c>
      <c r="ES38" s="525">
        <v>5</v>
      </c>
      <c r="ET38" s="200">
        <v>285</v>
      </c>
    </row>
    <row r="39" spans="1:150" x14ac:dyDescent="0.25">
      <c r="A39" s="2" t="s">
        <v>755</v>
      </c>
      <c r="B39" s="2" t="s">
        <v>176</v>
      </c>
      <c r="D39" s="231" t="s">
        <v>927</v>
      </c>
      <c r="E39" s="1" t="s">
        <v>935</v>
      </c>
      <c r="F39" s="1">
        <v>2</v>
      </c>
      <c r="G39" s="1">
        <v>2</v>
      </c>
      <c r="K39" t="s">
        <v>755</v>
      </c>
      <c r="L39" t="s">
        <v>178</v>
      </c>
      <c r="Q39" s="1"/>
      <c r="R39" s="1"/>
      <c r="S39" s="1"/>
      <c r="AJ39" s="639" t="str">
        <f t="shared" si="0"/>
        <v>art</v>
      </c>
      <c r="AK39" s="68" t="s">
        <v>3850</v>
      </c>
      <c r="AN39" s="639" t="s">
        <v>248</v>
      </c>
      <c r="AO39" s="68" t="s">
        <v>755</v>
      </c>
      <c r="AS39" s="639" t="s">
        <v>4037</v>
      </c>
      <c r="AT39" s="53" t="s">
        <v>450</v>
      </c>
      <c r="AU39" s="53" t="s">
        <v>70</v>
      </c>
      <c r="AV39" s="140" t="s">
        <v>4125</v>
      </c>
      <c r="AW39" s="140" t="s">
        <v>4017</v>
      </c>
      <c r="AX39" s="52" t="s">
        <v>4018</v>
      </c>
      <c r="AY39" s="52"/>
      <c r="AZ39" s="52"/>
      <c r="BA39" s="52"/>
      <c r="BB39" s="52"/>
      <c r="BC39" s="52"/>
      <c r="BD39" s="52"/>
      <c r="BE39" s="52"/>
      <c r="BF39" s="52"/>
      <c r="BG39" s="66"/>
      <c r="BJ39" s="65" t="s">
        <v>4052</v>
      </c>
      <c r="BK39" s="111" t="s">
        <v>4060</v>
      </c>
      <c r="BL39" s="52" t="s">
        <v>4414</v>
      </c>
      <c r="BM39" s="66" t="s">
        <v>4337</v>
      </c>
      <c r="CY39" s="65" t="s">
        <v>2902</v>
      </c>
      <c r="CZ39" s="53" t="s">
        <v>755</v>
      </c>
      <c r="DA39" s="53" t="s">
        <v>2903</v>
      </c>
      <c r="DB39" s="53" t="s">
        <v>2879</v>
      </c>
      <c r="DC39" s="621" t="s">
        <v>2886</v>
      </c>
      <c r="DD39" s="53"/>
      <c r="DE39" s="53"/>
      <c r="DF39" s="68"/>
      <c r="DG39" s="65"/>
      <c r="DH39" s="53"/>
      <c r="DI39" s="53"/>
      <c r="DJ39" s="52"/>
      <c r="DK39" s="52"/>
      <c r="DL39" s="52"/>
      <c r="DM39" s="52"/>
      <c r="DN39" s="52"/>
      <c r="DO39" s="52"/>
      <c r="DP39" s="52"/>
      <c r="DQ39" s="52"/>
      <c r="DR39" s="52"/>
      <c r="DS39" s="52"/>
      <c r="DT39" s="66"/>
      <c r="DW39" s="129"/>
      <c r="DX39" s="52" t="s">
        <v>882</v>
      </c>
      <c r="DY39" s="52"/>
      <c r="DZ39" s="52"/>
      <c r="EA39" s="52"/>
      <c r="EB39" s="52"/>
      <c r="EC39" s="66"/>
      <c r="EH39" s="179" t="s">
        <v>154</v>
      </c>
      <c r="EI39" s="56">
        <v>1</v>
      </c>
      <c r="EJ39" s="528">
        <v>4</v>
      </c>
      <c r="EK39" s="56" t="s">
        <v>811</v>
      </c>
      <c r="EL39" s="56" t="s">
        <v>266</v>
      </c>
      <c r="EM39" s="56" t="s">
        <v>338</v>
      </c>
      <c r="EN39" s="56" t="s">
        <v>119</v>
      </c>
      <c r="EO39" s="56">
        <v>0</v>
      </c>
      <c r="EP39" s="56">
        <v>250</v>
      </c>
      <c r="EQ39" s="56">
        <v>10</v>
      </c>
      <c r="ER39" s="56">
        <v>1000</v>
      </c>
      <c r="ES39" s="56">
        <v>5</v>
      </c>
      <c r="ET39" s="199">
        <v>285</v>
      </c>
    </row>
    <row r="40" spans="1:150" ht="15.75" thickBot="1" x14ac:dyDescent="0.3">
      <c r="A40" s="2" t="s">
        <v>755</v>
      </c>
      <c r="B40" s="2" t="s">
        <v>177</v>
      </c>
      <c r="D40" s="231" t="s">
        <v>756</v>
      </c>
      <c r="E40" s="1" t="s">
        <v>935</v>
      </c>
      <c r="F40" s="1">
        <v>2</v>
      </c>
      <c r="G40" s="1">
        <v>2</v>
      </c>
      <c r="K40" t="s">
        <v>755</v>
      </c>
      <c r="L40" t="s">
        <v>179</v>
      </c>
      <c r="Q40" s="1"/>
      <c r="R40" s="1"/>
      <c r="S40" s="1"/>
      <c r="AJ40" s="639" t="str">
        <f t="shared" si="0"/>
        <v>arthritis</v>
      </c>
      <c r="AK40" s="68" t="s">
        <v>2785</v>
      </c>
      <c r="AN40" s="639" t="s">
        <v>4007</v>
      </c>
      <c r="AO40" s="68" t="s">
        <v>2770</v>
      </c>
      <c r="AS40" s="639"/>
      <c r="AT40" s="53" t="s">
        <v>1162</v>
      </c>
      <c r="AU40" s="53" t="s">
        <v>70</v>
      </c>
      <c r="AV40" s="52" t="s">
        <v>4127</v>
      </c>
      <c r="AW40" s="52" t="s">
        <v>3736</v>
      </c>
      <c r="AX40" s="52" t="s">
        <v>3770</v>
      </c>
      <c r="AY40" s="52"/>
      <c r="AZ40" s="52"/>
      <c r="BA40" s="52"/>
      <c r="BB40" s="52"/>
      <c r="BC40" s="52"/>
      <c r="BD40" s="52"/>
      <c r="BE40" s="52"/>
      <c r="BF40" s="52"/>
      <c r="BG40" s="66"/>
      <c r="BJ40" s="65" t="s">
        <v>4052</v>
      </c>
      <c r="BK40" s="111" t="s">
        <v>4061</v>
      </c>
      <c r="BL40" s="52" t="s">
        <v>4414</v>
      </c>
      <c r="BM40" s="66" t="s">
        <v>4338</v>
      </c>
      <c r="CY40" s="65" t="s">
        <v>2902</v>
      </c>
      <c r="CZ40" s="53" t="s">
        <v>755</v>
      </c>
      <c r="DA40" s="53" t="s">
        <v>2903</v>
      </c>
      <c r="DB40" s="53" t="s">
        <v>2879</v>
      </c>
      <c r="DC40" s="621" t="s">
        <v>2887</v>
      </c>
      <c r="DD40" s="53"/>
      <c r="DE40" s="53"/>
      <c r="DF40" s="68"/>
      <c r="DG40" s="65"/>
      <c r="DH40" s="53"/>
      <c r="DI40" s="53"/>
      <c r="DJ40" s="52"/>
      <c r="DK40" s="52"/>
      <c r="DL40" s="52"/>
      <c r="DM40" s="52"/>
      <c r="DN40" s="52"/>
      <c r="DO40" s="52"/>
      <c r="DP40" s="52"/>
      <c r="DQ40" s="52"/>
      <c r="DR40" s="52"/>
      <c r="DS40" s="52"/>
      <c r="DT40" s="66"/>
      <c r="DW40" s="50"/>
      <c r="DX40" s="130"/>
      <c r="DY40" s="130"/>
      <c r="DZ40" s="131"/>
      <c r="EA40" s="130"/>
      <c r="EB40" s="130"/>
      <c r="EC40" s="51"/>
      <c r="EH40" s="178" t="s">
        <v>38</v>
      </c>
      <c r="EI40" s="525" t="s">
        <v>2568</v>
      </c>
      <c r="EJ40" s="525"/>
      <c r="EK40" s="525" t="s">
        <v>258</v>
      </c>
      <c r="EL40" s="525" t="s">
        <v>266</v>
      </c>
      <c r="EM40" s="525" t="s">
        <v>461</v>
      </c>
      <c r="EN40" s="529" t="s">
        <v>456</v>
      </c>
      <c r="EO40" s="525">
        <v>0</v>
      </c>
      <c r="EP40" s="525">
        <v>500</v>
      </c>
      <c r="EQ40" s="525">
        <v>0</v>
      </c>
      <c r="ER40" s="525">
        <v>1000</v>
      </c>
      <c r="ES40" s="525">
        <v>0</v>
      </c>
      <c r="ET40" s="200">
        <v>507835</v>
      </c>
    </row>
    <row r="41" spans="1:150" x14ac:dyDescent="0.25">
      <c r="A41" s="2" t="s">
        <v>755</v>
      </c>
      <c r="B41" s="2" t="s">
        <v>178</v>
      </c>
      <c r="D41" s="2" t="s">
        <v>918</v>
      </c>
      <c r="E41" s="1" t="s">
        <v>936</v>
      </c>
      <c r="F41" s="1">
        <v>3</v>
      </c>
      <c r="G41" s="1">
        <v>3</v>
      </c>
      <c r="K41" t="s">
        <v>755</v>
      </c>
      <c r="L41" t="s">
        <v>2288</v>
      </c>
      <c r="O41" s="2"/>
      <c r="Q41" s="1"/>
      <c r="R41" s="1"/>
      <c r="S41" s="1"/>
      <c r="AJ41" s="639" t="str">
        <f t="shared" si="0"/>
        <v>avant</v>
      </c>
      <c r="AK41" s="68" t="s">
        <v>3851</v>
      </c>
      <c r="AN41" s="639" t="s">
        <v>3696</v>
      </c>
      <c r="AO41" s="68" t="s">
        <v>918</v>
      </c>
      <c r="AS41" s="639"/>
      <c r="AT41" s="53" t="s">
        <v>1163</v>
      </c>
      <c r="AU41" s="53" t="s">
        <v>70</v>
      </c>
      <c r="AV41" s="52" t="s">
        <v>4128</v>
      </c>
      <c r="AW41" s="52" t="s">
        <v>3737</v>
      </c>
      <c r="AX41" s="52" t="s">
        <v>3771</v>
      </c>
      <c r="AY41" s="52"/>
      <c r="AZ41" s="52"/>
      <c r="BA41" s="52"/>
      <c r="BB41" s="52"/>
      <c r="BC41" s="52"/>
      <c r="BD41" s="52"/>
      <c r="BE41" s="52"/>
      <c r="BF41" s="52"/>
      <c r="BG41" s="66"/>
      <c r="BJ41" s="65" t="s">
        <v>4052</v>
      </c>
      <c r="BK41" s="111" t="s">
        <v>4062</v>
      </c>
      <c r="BL41" s="52" t="s">
        <v>4414</v>
      </c>
      <c r="BM41" s="66" t="s">
        <v>4339</v>
      </c>
      <c r="CY41" s="65" t="s">
        <v>2902</v>
      </c>
      <c r="CZ41" s="53" t="s">
        <v>755</v>
      </c>
      <c r="DA41" s="53" t="s">
        <v>2903</v>
      </c>
      <c r="DB41" s="53" t="s">
        <v>2891</v>
      </c>
      <c r="DC41" s="53"/>
      <c r="DD41" s="53"/>
      <c r="DE41" s="53"/>
      <c r="DF41" s="68"/>
      <c r="DG41" s="65"/>
      <c r="DH41" s="53"/>
      <c r="DI41" s="53"/>
      <c r="DJ41" s="52"/>
      <c r="DK41" s="52"/>
      <c r="DL41" s="52"/>
      <c r="DM41" s="52"/>
      <c r="DN41" s="52"/>
      <c r="DO41" s="52"/>
      <c r="DP41" s="52"/>
      <c r="DQ41" s="52"/>
      <c r="DR41" s="52"/>
      <c r="DS41" s="52"/>
      <c r="DT41" s="66"/>
      <c r="DZ41" s="1"/>
      <c r="EH41" s="179" t="s">
        <v>44</v>
      </c>
      <c r="EI41" s="56" t="s">
        <v>350</v>
      </c>
      <c r="EJ41" s="528"/>
      <c r="EK41" s="56" t="s">
        <v>259</v>
      </c>
      <c r="EL41" s="56" t="s">
        <v>266</v>
      </c>
      <c r="EM41" s="56" t="s">
        <v>461</v>
      </c>
      <c r="EN41" s="56" t="s">
        <v>456</v>
      </c>
      <c r="EO41" s="56">
        <v>0</v>
      </c>
      <c r="EP41" s="56">
        <v>500</v>
      </c>
      <c r="EQ41" s="56">
        <v>0</v>
      </c>
      <c r="ER41" s="56">
        <v>1000</v>
      </c>
      <c r="ES41" s="56">
        <v>0</v>
      </c>
      <c r="ET41" s="199">
        <v>507835</v>
      </c>
    </row>
    <row r="42" spans="1:150" x14ac:dyDescent="0.25">
      <c r="A42" s="2" t="s">
        <v>755</v>
      </c>
      <c r="B42" s="2" t="s">
        <v>179</v>
      </c>
      <c r="D42" s="2" t="s">
        <v>929</v>
      </c>
      <c r="E42" s="1" t="s">
        <v>936</v>
      </c>
      <c r="F42" s="1">
        <v>3</v>
      </c>
      <c r="G42" s="1">
        <v>3</v>
      </c>
      <c r="K42" t="s">
        <v>755</v>
      </c>
      <c r="L42" t="s">
        <v>506</v>
      </c>
      <c r="Q42" s="1"/>
      <c r="R42" s="1"/>
      <c r="S42" s="1"/>
      <c r="AJ42" s="639" t="str">
        <f t="shared" si="0"/>
        <v>ballad</v>
      </c>
      <c r="AK42" s="68" t="s">
        <v>2793</v>
      </c>
      <c r="AN42" s="639" t="s">
        <v>3694</v>
      </c>
      <c r="AO42" s="68" t="s">
        <v>916</v>
      </c>
      <c r="AS42" s="639"/>
      <c r="AT42" s="53"/>
      <c r="AU42" s="53" t="s">
        <v>2647</v>
      </c>
      <c r="AV42" s="52" t="s">
        <v>4091</v>
      </c>
      <c r="AW42" s="52" t="s">
        <v>3074</v>
      </c>
      <c r="AX42" s="52" t="s">
        <v>3091</v>
      </c>
      <c r="AY42" s="52"/>
      <c r="AZ42" s="52"/>
      <c r="BA42" s="52"/>
      <c r="BB42" s="52"/>
      <c r="BC42" s="52"/>
      <c r="BD42" s="52"/>
      <c r="BE42" s="52"/>
      <c r="BF42" s="52"/>
      <c r="BG42" s="66"/>
      <c r="BJ42" s="65" t="s">
        <v>4052</v>
      </c>
      <c r="BK42" s="111" t="s">
        <v>4063</v>
      </c>
      <c r="BL42" s="52" t="s">
        <v>4414</v>
      </c>
      <c r="BM42" s="66" t="s">
        <v>4340</v>
      </c>
      <c r="CY42" s="65"/>
      <c r="CZ42" s="53"/>
      <c r="DA42" s="53"/>
      <c r="DB42" s="53"/>
      <c r="DC42" s="53"/>
      <c r="DD42" s="53"/>
      <c r="DE42" s="53"/>
      <c r="DF42" s="68"/>
      <c r="DG42" s="65"/>
      <c r="DH42" s="52"/>
      <c r="DI42" s="52"/>
      <c r="DJ42" s="52"/>
      <c r="DK42" s="52"/>
      <c r="DL42" s="52"/>
      <c r="DM42" s="52"/>
      <c r="DN42" s="52"/>
      <c r="DO42" s="52"/>
      <c r="DP42" s="52"/>
      <c r="DQ42" s="52"/>
      <c r="DR42" s="52"/>
      <c r="DS42" s="52"/>
      <c r="DT42" s="66"/>
      <c r="DY42" t="str">
        <f>DX19 &amp; DY19 &amp; DZ19 &amp; DY20 &amp; DZ20 &amp; DY21 &amp; DZ21 &amp; DY22 &amp; DZ22 &amp; DY23 &amp; DZ23 &amp; DY24 &amp; DZ24</f>
        <v>set  recsound time format ms bitspersample 16 channels 2 samplespersec 44100 bytespersec 176400 alignment 4</v>
      </c>
      <c r="DZ42" s="1"/>
      <c r="EH42" s="178" t="s">
        <v>46</v>
      </c>
      <c r="EI42" s="525" t="s">
        <v>388</v>
      </c>
      <c r="EJ42" s="525"/>
      <c r="EK42" s="525" t="s">
        <v>260</v>
      </c>
      <c r="EL42" s="525" t="s">
        <v>266</v>
      </c>
      <c r="EM42" s="525" t="s">
        <v>461</v>
      </c>
      <c r="EN42" s="529" t="s">
        <v>456</v>
      </c>
      <c r="EO42" s="525">
        <v>0</v>
      </c>
      <c r="EP42" s="525">
        <v>500</v>
      </c>
      <c r="EQ42" s="525">
        <v>0</v>
      </c>
      <c r="ER42" s="525">
        <v>1000</v>
      </c>
      <c r="ES42" s="525">
        <v>0</v>
      </c>
      <c r="ET42" s="200">
        <v>507835</v>
      </c>
    </row>
    <row r="43" spans="1:150" x14ac:dyDescent="0.25">
      <c r="A43" s="2" t="s">
        <v>755</v>
      </c>
      <c r="B43" s="2" t="s">
        <v>2288</v>
      </c>
      <c r="D43" s="2" t="s">
        <v>925</v>
      </c>
      <c r="E43" s="1" t="s">
        <v>936</v>
      </c>
      <c r="F43" s="1">
        <v>3</v>
      </c>
      <c r="G43" s="1">
        <v>3</v>
      </c>
      <c r="K43" t="s">
        <v>755</v>
      </c>
      <c r="L43" t="s">
        <v>499</v>
      </c>
      <c r="O43" s="187"/>
      <c r="P43" s="185"/>
      <c r="Q43" s="187"/>
      <c r="R43" s="187"/>
      <c r="S43" s="187"/>
      <c r="AJ43" s="639" t="str">
        <f t="shared" si="0"/>
        <v>banana</v>
      </c>
      <c r="AK43" s="68" t="s">
        <v>3875</v>
      </c>
      <c r="AN43" s="639" t="s">
        <v>3143</v>
      </c>
      <c r="AO43" s="68" t="s">
        <v>917</v>
      </c>
      <c r="AS43" s="639"/>
      <c r="AT43" s="53"/>
      <c r="AU43" s="53" t="s">
        <v>2647</v>
      </c>
      <c r="AV43" s="52" t="s">
        <v>4091</v>
      </c>
      <c r="AW43" s="52" t="s">
        <v>3078</v>
      </c>
      <c r="AX43" s="52" t="s">
        <v>3094</v>
      </c>
      <c r="AY43" s="52"/>
      <c r="AZ43" s="52"/>
      <c r="BA43" s="52"/>
      <c r="BB43" s="52"/>
      <c r="BC43" s="52"/>
      <c r="BD43" s="52"/>
      <c r="BE43" s="52"/>
      <c r="BF43" s="52"/>
      <c r="BG43" s="66"/>
      <c r="BJ43" s="65" t="s">
        <v>4064</v>
      </c>
      <c r="BK43" s="111" t="s">
        <v>2770</v>
      </c>
      <c r="BL43" s="52" t="s">
        <v>4414</v>
      </c>
      <c r="BM43" s="66" t="s">
        <v>4289</v>
      </c>
      <c r="CY43" s="65" t="s">
        <v>2904</v>
      </c>
      <c r="CZ43" s="53"/>
      <c r="DA43" s="53" t="s">
        <v>2869</v>
      </c>
      <c r="DB43" s="53" t="s">
        <v>2905</v>
      </c>
      <c r="DC43" s="53"/>
      <c r="DD43" s="53"/>
      <c r="DE43" s="53"/>
      <c r="DF43" s="68"/>
      <c r="DG43" s="65"/>
      <c r="DH43" s="52"/>
      <c r="DI43" s="52"/>
      <c r="DJ43" s="52"/>
      <c r="DK43" s="52"/>
      <c r="DL43" s="52"/>
      <c r="DM43" s="52"/>
      <c r="DN43" s="52"/>
      <c r="DO43" s="52"/>
      <c r="DP43" s="52"/>
      <c r="DQ43" s="52"/>
      <c r="DR43" s="52"/>
      <c r="DS43" s="52"/>
      <c r="DT43" s="66"/>
      <c r="EH43" s="179" t="s">
        <v>154</v>
      </c>
      <c r="EI43" s="56" t="s">
        <v>389</v>
      </c>
      <c r="EJ43" s="528"/>
      <c r="EK43" s="56" t="s">
        <v>261</v>
      </c>
      <c r="EL43" s="56" t="s">
        <v>266</v>
      </c>
      <c r="EM43" s="56" t="s">
        <v>461</v>
      </c>
      <c r="EN43" s="56" t="s">
        <v>456</v>
      </c>
      <c r="EO43" s="56">
        <v>0</v>
      </c>
      <c r="EP43" s="56">
        <v>500</v>
      </c>
      <c r="EQ43" s="56">
        <v>0</v>
      </c>
      <c r="ER43" s="56">
        <v>1000</v>
      </c>
      <c r="ES43" s="56">
        <v>0</v>
      </c>
      <c r="ET43" s="199">
        <v>507835</v>
      </c>
    </row>
    <row r="44" spans="1:150" ht="15.75" thickBot="1" x14ac:dyDescent="0.3">
      <c r="A44" s="2" t="s">
        <v>755</v>
      </c>
      <c r="B44" s="2" t="s">
        <v>506</v>
      </c>
      <c r="D44" s="2" t="s">
        <v>781</v>
      </c>
      <c r="E44" s="1" t="s">
        <v>936</v>
      </c>
      <c r="F44" s="1">
        <v>3</v>
      </c>
      <c r="G44" s="1">
        <v>0</v>
      </c>
      <c r="H44" s="1">
        <v>0</v>
      </c>
      <c r="K44" t="s">
        <v>755</v>
      </c>
      <c r="L44" t="s">
        <v>24</v>
      </c>
      <c r="Q44" s="1"/>
      <c r="R44" s="1"/>
      <c r="S44" s="1"/>
      <c r="AJ44" s="639" t="str">
        <f t="shared" si="0"/>
        <v>band</v>
      </c>
      <c r="AK44" s="68" t="s">
        <v>3907</v>
      </c>
      <c r="AN44" s="639" t="s">
        <v>3116</v>
      </c>
      <c r="AO44" s="68" t="s">
        <v>912</v>
      </c>
      <c r="AS44" s="639"/>
      <c r="AT44" s="53"/>
      <c r="AU44" s="53" t="s">
        <v>2647</v>
      </c>
      <c r="AV44" s="52" t="s">
        <v>4091</v>
      </c>
      <c r="AW44" s="52" t="s">
        <v>3077</v>
      </c>
      <c r="AX44" s="52" t="s">
        <v>3095</v>
      </c>
      <c r="AY44" s="52"/>
      <c r="AZ44" s="52"/>
      <c r="BA44" s="52"/>
      <c r="BB44" s="52"/>
      <c r="BC44" s="52"/>
      <c r="BD44" s="52"/>
      <c r="BE44" s="52"/>
      <c r="BF44" s="52"/>
      <c r="BG44" s="66"/>
      <c r="BJ44" s="65" t="s">
        <v>4064</v>
      </c>
      <c r="BK44" s="111" t="s">
        <v>4285</v>
      </c>
      <c r="BL44" s="52" t="s">
        <v>4414</v>
      </c>
      <c r="BM44" s="106" t="s">
        <v>4291</v>
      </c>
      <c r="CY44" s="367" t="s">
        <v>2904</v>
      </c>
      <c r="CZ44" s="131" t="s">
        <v>2906</v>
      </c>
      <c r="DA44" s="131" t="s">
        <v>2907</v>
      </c>
      <c r="DB44" s="131" t="s">
        <v>927</v>
      </c>
      <c r="DC44" s="131" t="s">
        <v>2908</v>
      </c>
      <c r="DD44" s="131"/>
      <c r="DE44" s="131"/>
      <c r="DF44" s="54"/>
      <c r="DG44" s="367"/>
      <c r="DH44" s="130"/>
      <c r="DI44" s="130"/>
      <c r="DJ44" s="130"/>
      <c r="DK44" s="130"/>
      <c r="DL44" s="130"/>
      <c r="DM44" s="130"/>
      <c r="DN44" s="130"/>
      <c r="DO44" s="130"/>
      <c r="DP44" s="130"/>
      <c r="DQ44" s="130"/>
      <c r="DR44" s="130"/>
      <c r="DS44" s="130"/>
      <c r="DT44" s="51"/>
      <c r="EH44" s="178" t="s">
        <v>39</v>
      </c>
      <c r="EI44" s="525" t="s">
        <v>351</v>
      </c>
      <c r="EJ44" s="525"/>
      <c r="EK44" s="525" t="s">
        <v>160</v>
      </c>
      <c r="EL44" s="525" t="s">
        <v>266</v>
      </c>
      <c r="EM44" s="525" t="s">
        <v>461</v>
      </c>
      <c r="EN44" s="529" t="s">
        <v>456</v>
      </c>
      <c r="EO44" s="525">
        <v>0</v>
      </c>
      <c r="EP44" s="525">
        <v>300</v>
      </c>
      <c r="EQ44" s="525">
        <v>0</v>
      </c>
      <c r="ER44" s="525">
        <v>1000</v>
      </c>
      <c r="ES44" s="525">
        <v>0</v>
      </c>
      <c r="ET44" s="200">
        <v>507835</v>
      </c>
    </row>
    <row r="45" spans="1:150" x14ac:dyDescent="0.25">
      <c r="A45" s="2" t="s">
        <v>755</v>
      </c>
      <c r="B45" s="2" t="s">
        <v>499</v>
      </c>
      <c r="D45" s="2" t="s">
        <v>919</v>
      </c>
      <c r="E45" s="1" t="s">
        <v>936</v>
      </c>
      <c r="F45" s="1">
        <v>3</v>
      </c>
      <c r="G45" s="1">
        <v>3</v>
      </c>
      <c r="K45" t="s">
        <v>755</v>
      </c>
      <c r="L45" t="s">
        <v>27</v>
      </c>
      <c r="Q45" s="1"/>
      <c r="R45" s="1"/>
      <c r="S45" s="1"/>
      <c r="AJ45" s="639" t="str">
        <f t="shared" si="0"/>
        <v>baroque</v>
      </c>
      <c r="AK45" s="68" t="s">
        <v>3853</v>
      </c>
      <c r="AN45" s="639" t="s">
        <v>3695</v>
      </c>
      <c r="AO45" s="68" t="s">
        <v>753</v>
      </c>
      <c r="AS45" s="639"/>
      <c r="AT45" s="53"/>
      <c r="AU45" s="53" t="s">
        <v>2647</v>
      </c>
      <c r="AV45" s="52" t="s">
        <v>4091</v>
      </c>
      <c r="AW45" s="52" t="s">
        <v>4141</v>
      </c>
      <c r="AX45" s="52" t="s">
        <v>3096</v>
      </c>
      <c r="AY45" s="52"/>
      <c r="AZ45" s="52"/>
      <c r="BA45" s="52"/>
      <c r="BB45" s="52"/>
      <c r="BC45" s="52"/>
      <c r="BD45" s="52"/>
      <c r="BE45" s="52"/>
      <c r="BF45" s="52"/>
      <c r="BG45" s="66"/>
      <c r="BJ45" s="65" t="s">
        <v>4064</v>
      </c>
      <c r="BK45" s="111" t="s">
        <v>4286</v>
      </c>
      <c r="BL45" s="52" t="s">
        <v>4414</v>
      </c>
      <c r="BM45" s="66" t="s">
        <v>4294</v>
      </c>
      <c r="EH45" s="179" t="s">
        <v>40</v>
      </c>
      <c r="EI45" s="56" t="s">
        <v>38</v>
      </c>
      <c r="EJ45" s="528"/>
      <c r="EK45" s="56" t="s">
        <v>162</v>
      </c>
      <c r="EL45" s="56" t="s">
        <v>266</v>
      </c>
      <c r="EM45" s="56" t="s">
        <v>461</v>
      </c>
      <c r="EN45" s="56" t="s">
        <v>456</v>
      </c>
      <c r="EO45" s="56">
        <v>0</v>
      </c>
      <c r="EP45" s="56">
        <v>500</v>
      </c>
      <c r="EQ45" s="56">
        <v>0</v>
      </c>
      <c r="ER45" s="56">
        <v>1000</v>
      </c>
      <c r="ES45" s="56">
        <v>0</v>
      </c>
      <c r="ET45" s="199">
        <v>507835</v>
      </c>
    </row>
    <row r="46" spans="1:150" x14ac:dyDescent="0.25">
      <c r="A46" s="2" t="s">
        <v>755</v>
      </c>
      <c r="B46" s="2" t="s">
        <v>24</v>
      </c>
      <c r="D46" s="2" t="s">
        <v>1260</v>
      </c>
      <c r="E46" s="1" t="s">
        <v>936</v>
      </c>
      <c r="F46" s="1">
        <v>3</v>
      </c>
      <c r="G46" s="1">
        <v>3</v>
      </c>
      <c r="K46" t="s">
        <v>755</v>
      </c>
      <c r="L46" t="s">
        <v>111</v>
      </c>
      <c r="Q46" s="1"/>
      <c r="R46" s="1"/>
      <c r="S46" s="1"/>
      <c r="AJ46" s="639" t="str">
        <f t="shared" si="0"/>
        <v>bass</v>
      </c>
      <c r="AK46" s="68" t="s">
        <v>1257</v>
      </c>
      <c r="AN46" s="639" t="s">
        <v>3692</v>
      </c>
      <c r="AO46" s="68" t="s">
        <v>3129</v>
      </c>
      <c r="AS46" s="639"/>
      <c r="AT46" s="53"/>
      <c r="AU46" s="53" t="s">
        <v>2647</v>
      </c>
      <c r="AV46" s="52" t="s">
        <v>4092</v>
      </c>
      <c r="AW46" s="52" t="s">
        <v>3075</v>
      </c>
      <c r="AX46" s="52" t="s">
        <v>3092</v>
      </c>
      <c r="AY46" s="52"/>
      <c r="AZ46" s="52"/>
      <c r="BA46" s="52"/>
      <c r="BB46" s="52"/>
      <c r="BC46" s="52"/>
      <c r="BD46" s="52"/>
      <c r="BE46" s="52"/>
      <c r="BF46" s="52"/>
      <c r="BG46" s="66"/>
      <c r="BJ46" s="65" t="s">
        <v>4064</v>
      </c>
      <c r="BK46" s="111" t="s">
        <v>4287</v>
      </c>
      <c r="BL46" s="52" t="s">
        <v>4414</v>
      </c>
      <c r="BM46" s="66" t="s">
        <v>4295</v>
      </c>
      <c r="EH46" s="178" t="s">
        <v>42</v>
      </c>
      <c r="EI46" s="525" t="s">
        <v>353</v>
      </c>
      <c r="EJ46" s="525"/>
      <c r="EK46" s="525" t="s">
        <v>262</v>
      </c>
      <c r="EL46" s="525" t="s">
        <v>266</v>
      </c>
      <c r="EM46" s="525" t="s">
        <v>461</v>
      </c>
      <c r="EN46" s="529" t="s">
        <v>456</v>
      </c>
      <c r="EO46" s="525">
        <v>0</v>
      </c>
      <c r="EP46" s="525">
        <v>500</v>
      </c>
      <c r="EQ46" s="525">
        <v>0</v>
      </c>
      <c r="ER46" s="525">
        <v>1000</v>
      </c>
      <c r="ES46" s="525">
        <v>0</v>
      </c>
      <c r="ET46" s="200">
        <v>507835</v>
      </c>
    </row>
    <row r="47" spans="1:150" ht="15.75" thickBot="1" x14ac:dyDescent="0.3">
      <c r="A47" s="2" t="s">
        <v>755</v>
      </c>
      <c r="B47" s="2" t="s">
        <v>27</v>
      </c>
      <c r="D47" s="2" t="s">
        <v>279</v>
      </c>
      <c r="E47" s="1" t="s">
        <v>936</v>
      </c>
      <c r="F47" s="1">
        <v>3</v>
      </c>
      <c r="G47" s="1">
        <v>0</v>
      </c>
      <c r="H47" s="1">
        <v>0</v>
      </c>
      <c r="K47" t="s">
        <v>755</v>
      </c>
      <c r="L47" t="s">
        <v>741</v>
      </c>
      <c r="Q47" s="1"/>
      <c r="R47" s="1"/>
      <c r="S47" s="1"/>
      <c r="AJ47" s="639" t="str">
        <f t="shared" si="0"/>
        <v>beat</v>
      </c>
      <c r="AK47" s="68" t="s">
        <v>3880</v>
      </c>
      <c r="AN47" s="638" t="s">
        <v>3693</v>
      </c>
      <c r="AO47" s="54" t="s">
        <v>294</v>
      </c>
      <c r="AS47" s="639"/>
      <c r="AT47" s="53"/>
      <c r="AU47" s="53" t="s">
        <v>2647</v>
      </c>
      <c r="AV47" s="52" t="s">
        <v>4092</v>
      </c>
      <c r="AW47" s="52" t="s">
        <v>3076</v>
      </c>
      <c r="AX47" s="52" t="s">
        <v>3093</v>
      </c>
      <c r="AY47" s="52"/>
      <c r="AZ47" s="52"/>
      <c r="BA47" s="52"/>
      <c r="BB47" s="52"/>
      <c r="BC47" s="52"/>
      <c r="BD47" s="52"/>
      <c r="BE47" s="52"/>
      <c r="BF47" s="52"/>
      <c r="BG47" s="66"/>
      <c r="BJ47" s="65" t="s">
        <v>4064</v>
      </c>
      <c r="BK47" s="111" t="s">
        <v>3154</v>
      </c>
      <c r="BL47" s="52" t="s">
        <v>4414</v>
      </c>
      <c r="BM47" s="66" t="s">
        <v>4298</v>
      </c>
      <c r="EH47" s="179" t="s">
        <v>43</v>
      </c>
      <c r="EI47" s="56" t="s">
        <v>386</v>
      </c>
      <c r="EJ47" s="528"/>
      <c r="EK47" s="56" t="s">
        <v>29</v>
      </c>
      <c r="EL47" s="56" t="s">
        <v>266</v>
      </c>
      <c r="EM47" s="56" t="s">
        <v>461</v>
      </c>
      <c r="EN47" s="56" t="s">
        <v>456</v>
      </c>
      <c r="EO47" s="56">
        <v>0</v>
      </c>
      <c r="EP47" s="56">
        <v>800</v>
      </c>
      <c r="EQ47" s="56">
        <v>0</v>
      </c>
      <c r="ER47" s="56">
        <v>1000</v>
      </c>
      <c r="ES47" s="56">
        <v>0</v>
      </c>
      <c r="ET47" s="199">
        <v>507835</v>
      </c>
    </row>
    <row r="48" spans="1:150" ht="15.75" thickBot="1" x14ac:dyDescent="0.3">
      <c r="A48" s="2" t="s">
        <v>755</v>
      </c>
      <c r="B48" s="2" t="s">
        <v>111</v>
      </c>
      <c r="D48" s="2" t="s">
        <v>2658</v>
      </c>
      <c r="E48" s="1" t="s">
        <v>936</v>
      </c>
      <c r="F48" s="1">
        <v>3</v>
      </c>
      <c r="G48" s="1">
        <v>3</v>
      </c>
      <c r="K48" t="s">
        <v>755</v>
      </c>
      <c r="L48" t="s">
        <v>242</v>
      </c>
      <c r="Q48" s="1"/>
      <c r="R48" s="1"/>
      <c r="S48" s="1"/>
      <c r="AJ48" s="639" t="str">
        <f t="shared" si="0"/>
        <v>bell</v>
      </c>
      <c r="AK48" s="68" t="s">
        <v>3952</v>
      </c>
      <c r="AS48" s="639"/>
      <c r="AT48" s="53"/>
      <c r="AU48" s="53" t="s">
        <v>2647</v>
      </c>
      <c r="AV48" s="52" t="s">
        <v>2868</v>
      </c>
      <c r="AW48" s="52" t="s">
        <v>3087</v>
      </c>
      <c r="AX48" s="52" t="s">
        <v>3211</v>
      </c>
      <c r="AY48" s="52" t="s">
        <v>2419</v>
      </c>
      <c r="AZ48" s="52" t="s">
        <v>994</v>
      </c>
      <c r="BA48" s="52"/>
      <c r="BB48" s="52"/>
      <c r="BC48" s="52"/>
      <c r="BD48" s="52"/>
      <c r="BE48" s="52"/>
      <c r="BF48" s="52"/>
      <c r="BG48" s="66"/>
      <c r="BJ48" s="65" t="s">
        <v>4064</v>
      </c>
      <c r="BK48" s="111" t="s">
        <v>4288</v>
      </c>
      <c r="BL48" s="52" t="s">
        <v>4414</v>
      </c>
      <c r="BM48" s="66" t="s">
        <v>4299</v>
      </c>
      <c r="EH48" s="178" t="s">
        <v>41</v>
      </c>
      <c r="EI48" s="525" t="s">
        <v>387</v>
      </c>
      <c r="EJ48" s="525"/>
      <c r="EK48" s="525" t="s">
        <v>264</v>
      </c>
      <c r="EL48" s="525" t="s">
        <v>266</v>
      </c>
      <c r="EM48" s="525" t="s">
        <v>461</v>
      </c>
      <c r="EN48" s="529" t="s">
        <v>456</v>
      </c>
      <c r="EO48" s="525">
        <v>0</v>
      </c>
      <c r="EP48" s="525">
        <v>500</v>
      </c>
      <c r="EQ48" s="525">
        <v>0</v>
      </c>
      <c r="ER48" s="525">
        <v>1000</v>
      </c>
      <c r="ES48" s="525">
        <v>0</v>
      </c>
      <c r="ET48" s="200">
        <v>507835</v>
      </c>
    </row>
    <row r="49" spans="1:65" x14ac:dyDescent="0.25">
      <c r="A49" s="2" t="s">
        <v>755</v>
      </c>
      <c r="B49" s="2" t="s">
        <v>741</v>
      </c>
      <c r="D49" s="2" t="s">
        <v>3046</v>
      </c>
      <c r="E49" s="1" t="s">
        <v>931</v>
      </c>
      <c r="F49" s="1">
        <v>1</v>
      </c>
      <c r="G49" s="1">
        <v>1</v>
      </c>
      <c r="K49" t="s">
        <v>755</v>
      </c>
      <c r="L49" t="s">
        <v>243</v>
      </c>
      <c r="O49" s="2"/>
      <c r="Q49" s="1"/>
      <c r="R49" s="1"/>
      <c r="S49" s="1"/>
      <c r="AJ49" s="639" t="str">
        <f t="shared" si="0"/>
        <v>berry</v>
      </c>
      <c r="AK49" s="68" t="s">
        <v>3953</v>
      </c>
      <c r="AN49" s="655"/>
      <c r="AO49" s="147" t="s">
        <v>3495</v>
      </c>
      <c r="AP49" s="147" t="s">
        <v>3518</v>
      </c>
      <c r="AQ49" s="148" t="s">
        <v>2906</v>
      </c>
      <c r="AR49" s="187"/>
      <c r="AS49" s="639"/>
      <c r="AT49" s="53"/>
      <c r="AU49" s="53" t="s">
        <v>2647</v>
      </c>
      <c r="AV49" s="52" t="s">
        <v>2868</v>
      </c>
      <c r="AW49" s="52" t="s">
        <v>3087</v>
      </c>
      <c r="AX49" s="52" t="s">
        <v>3212</v>
      </c>
      <c r="AY49" s="52" t="s">
        <v>2419</v>
      </c>
      <c r="AZ49" s="52" t="s">
        <v>3098</v>
      </c>
      <c r="BA49" s="52"/>
      <c r="BB49" s="52"/>
      <c r="BC49" s="52"/>
      <c r="BD49" s="52"/>
      <c r="BE49" s="52"/>
      <c r="BF49" s="52"/>
      <c r="BG49" s="66"/>
      <c r="BJ49" s="65" t="s">
        <v>4064</v>
      </c>
      <c r="BK49" s="111" t="s">
        <v>920</v>
      </c>
      <c r="BL49" s="52" t="s">
        <v>4414</v>
      </c>
      <c r="BM49" s="66" t="s">
        <v>4300</v>
      </c>
    </row>
    <row r="50" spans="1:65" x14ac:dyDescent="0.25">
      <c r="A50" s="2" t="s">
        <v>755</v>
      </c>
      <c r="B50" s="2" t="s">
        <v>242</v>
      </c>
      <c r="K50" t="s">
        <v>755</v>
      </c>
      <c r="L50" t="s">
        <v>181</v>
      </c>
      <c r="Q50" s="1"/>
      <c r="R50" s="1"/>
      <c r="S50" s="1"/>
      <c r="AJ50" s="639" t="str">
        <f t="shared" si="0"/>
        <v>big</v>
      </c>
      <c r="AK50" s="68" t="s">
        <v>3854</v>
      </c>
      <c r="AN50" s="639" t="s">
        <v>3697</v>
      </c>
      <c r="AO50" s="53" t="s">
        <v>3109</v>
      </c>
      <c r="AP50" s="53">
        <v>1</v>
      </c>
      <c r="AQ50" s="68">
        <v>0</v>
      </c>
      <c r="AR50" s="1"/>
      <c r="AS50" s="639"/>
      <c r="AT50" s="53"/>
      <c r="AU50" s="53" t="s">
        <v>2647</v>
      </c>
      <c r="AV50" s="52" t="s">
        <v>2868</v>
      </c>
      <c r="AW50" s="52" t="s">
        <v>3088</v>
      </c>
      <c r="AX50" s="52" t="s">
        <v>3213</v>
      </c>
      <c r="AY50" s="52" t="s">
        <v>2419</v>
      </c>
      <c r="AZ50" s="52" t="s">
        <v>994</v>
      </c>
      <c r="BA50" s="52"/>
      <c r="BB50" s="52"/>
      <c r="BC50" s="52"/>
      <c r="BD50" s="52"/>
      <c r="BE50" s="52"/>
      <c r="BF50" s="52"/>
      <c r="BG50" s="66"/>
      <c r="BJ50" s="65" t="s">
        <v>4064</v>
      </c>
      <c r="BK50" s="111" t="s">
        <v>4292</v>
      </c>
      <c r="BL50" s="52" t="s">
        <v>4414</v>
      </c>
      <c r="BM50" s="66" t="s">
        <v>4320</v>
      </c>
    </row>
    <row r="51" spans="1:65" x14ac:dyDescent="0.25">
      <c r="A51" s="2" t="s">
        <v>755</v>
      </c>
      <c r="B51" s="2" t="s">
        <v>243</v>
      </c>
      <c r="D51" s="2"/>
      <c r="E51" s="1"/>
      <c r="K51" t="s">
        <v>755</v>
      </c>
      <c r="L51" t="s">
        <v>765</v>
      </c>
      <c r="O51" s="187"/>
      <c r="P51" s="185"/>
      <c r="Q51" s="187"/>
      <c r="R51" s="187"/>
      <c r="S51" s="187"/>
      <c r="AJ51" s="639" t="str">
        <f t="shared" si="0"/>
        <v>black</v>
      </c>
      <c r="AK51" s="68" t="s">
        <v>3877</v>
      </c>
      <c r="AN51" s="639" t="s">
        <v>248</v>
      </c>
      <c r="AO51" s="658" t="s">
        <v>755</v>
      </c>
      <c r="AP51" s="53">
        <v>1</v>
      </c>
      <c r="AQ51" s="68">
        <v>0</v>
      </c>
      <c r="AR51" s="1"/>
      <c r="AS51" s="639"/>
      <c r="AT51" s="53"/>
      <c r="AU51" s="53" t="s">
        <v>2647</v>
      </c>
      <c r="AV51" s="52" t="s">
        <v>2868</v>
      </c>
      <c r="AW51" s="52" t="s">
        <v>3088</v>
      </c>
      <c r="AX51" s="52" t="s">
        <v>3212</v>
      </c>
      <c r="AY51" s="52" t="s">
        <v>2419</v>
      </c>
      <c r="AZ51" s="52" t="s">
        <v>3099</v>
      </c>
      <c r="BA51" s="52"/>
      <c r="BB51" s="52"/>
      <c r="BC51" s="52"/>
      <c r="BD51" s="52"/>
      <c r="BE51" s="52"/>
      <c r="BF51" s="52"/>
      <c r="BG51" s="66"/>
      <c r="BJ51" s="65" t="s">
        <v>4064</v>
      </c>
      <c r="BK51" s="111" t="s">
        <v>4293</v>
      </c>
      <c r="BL51" s="52" t="s">
        <v>4414</v>
      </c>
      <c r="BM51" s="66" t="s">
        <v>4301</v>
      </c>
    </row>
    <row r="52" spans="1:65" x14ac:dyDescent="0.25">
      <c r="A52" s="2" t="s">
        <v>755</v>
      </c>
      <c r="B52" s="2" t="s">
        <v>181</v>
      </c>
      <c r="K52" t="s">
        <v>755</v>
      </c>
      <c r="L52" t="s">
        <v>509</v>
      </c>
      <c r="Q52" s="1"/>
      <c r="R52" s="1"/>
      <c r="S52" s="1"/>
      <c r="AJ52" s="639" t="str">
        <f t="shared" si="0"/>
        <v>blackened</v>
      </c>
      <c r="AK52" s="68" t="s">
        <v>3855</v>
      </c>
      <c r="AN52" s="639" t="s">
        <v>3691</v>
      </c>
      <c r="AO52" s="53" t="s">
        <v>920</v>
      </c>
      <c r="AP52" s="53">
        <v>1</v>
      </c>
      <c r="AQ52" s="68">
        <v>0</v>
      </c>
      <c r="AR52" s="1"/>
      <c r="AS52" s="639"/>
      <c r="AT52" s="53"/>
      <c r="AU52" s="53" t="s">
        <v>2647</v>
      </c>
      <c r="AV52" s="52" t="s">
        <v>2868</v>
      </c>
      <c r="AW52" s="52" t="s">
        <v>3080</v>
      </c>
      <c r="AX52" s="52" t="s">
        <v>3212</v>
      </c>
      <c r="AY52" s="52" t="s">
        <v>2419</v>
      </c>
      <c r="AZ52" s="52" t="s">
        <v>3100</v>
      </c>
      <c r="BA52" s="52"/>
      <c r="BB52" s="52"/>
      <c r="BC52" s="52"/>
      <c r="BD52" s="52"/>
      <c r="BE52" s="52"/>
      <c r="BF52" s="52"/>
      <c r="BG52" s="66"/>
      <c r="BJ52" s="65" t="s">
        <v>4064</v>
      </c>
      <c r="BK52" s="111" t="s">
        <v>3519</v>
      </c>
      <c r="BL52" s="52" t="s">
        <v>4414</v>
      </c>
      <c r="BM52" s="66" t="s">
        <v>4302</v>
      </c>
    </row>
    <row r="53" spans="1:65" x14ac:dyDescent="0.25">
      <c r="A53" s="2" t="s">
        <v>755</v>
      </c>
      <c r="B53" s="2" t="s">
        <v>765</v>
      </c>
      <c r="K53" t="s">
        <v>755</v>
      </c>
      <c r="L53" t="s">
        <v>518</v>
      </c>
      <c r="Q53" s="1"/>
      <c r="R53" s="1"/>
      <c r="S53" s="1"/>
      <c r="AJ53" s="639" t="str">
        <f t="shared" si="0"/>
        <v>blackgaze</v>
      </c>
      <c r="AK53" s="68" t="s">
        <v>2778</v>
      </c>
      <c r="AN53" s="639" t="s">
        <v>3698</v>
      </c>
      <c r="AO53" s="53" t="s">
        <v>3519</v>
      </c>
      <c r="AP53" s="53">
        <v>1</v>
      </c>
      <c r="AQ53" s="68">
        <v>1</v>
      </c>
      <c r="AR53" s="1"/>
      <c r="AS53" s="639"/>
      <c r="AT53" s="53"/>
      <c r="AU53" s="53" t="s">
        <v>2647</v>
      </c>
      <c r="AV53" s="52" t="s">
        <v>2868</v>
      </c>
      <c r="AW53" s="52" t="s">
        <v>3084</v>
      </c>
      <c r="AX53" s="52" t="s">
        <v>3212</v>
      </c>
      <c r="AY53" s="52" t="s">
        <v>2419</v>
      </c>
      <c r="AZ53" s="52" t="s">
        <v>3101</v>
      </c>
      <c r="BA53" s="52"/>
      <c r="BB53" s="52"/>
      <c r="BC53" s="52"/>
      <c r="BD53" s="52"/>
      <c r="BE53" s="52"/>
      <c r="BF53" s="52"/>
      <c r="BG53" s="66"/>
      <c r="BJ53" s="115" t="s">
        <v>4303</v>
      </c>
      <c r="BK53" s="111" t="s">
        <v>4304</v>
      </c>
      <c r="BL53" s="52" t="s">
        <v>4414</v>
      </c>
      <c r="BM53" s="66" t="s">
        <v>4317</v>
      </c>
    </row>
    <row r="54" spans="1:65" x14ac:dyDescent="0.25">
      <c r="A54" s="2" t="s">
        <v>755</v>
      </c>
      <c r="B54" s="2" t="s">
        <v>765</v>
      </c>
      <c r="K54" t="s">
        <v>755</v>
      </c>
      <c r="L54" t="s">
        <v>182</v>
      </c>
      <c r="Q54" s="1"/>
      <c r="R54" s="1"/>
      <c r="S54" s="1"/>
      <c r="AJ54" s="639" t="str">
        <f t="shared" si="0"/>
        <v>bleep</v>
      </c>
      <c r="AK54" s="68" t="s">
        <v>2797</v>
      </c>
      <c r="AN54" s="639" t="s">
        <v>3699</v>
      </c>
      <c r="AO54" s="53" t="s">
        <v>3153</v>
      </c>
      <c r="AP54" s="53">
        <v>0</v>
      </c>
      <c r="AQ54" s="68">
        <v>1</v>
      </c>
      <c r="AR54" s="1"/>
      <c r="AS54" s="639"/>
      <c r="AT54" s="53"/>
      <c r="AU54" s="53" t="s">
        <v>2647</v>
      </c>
      <c r="AV54" s="52" t="s">
        <v>2868</v>
      </c>
      <c r="AW54" s="52" t="s">
        <v>3085</v>
      </c>
      <c r="AX54" s="52" t="s">
        <v>3212</v>
      </c>
      <c r="AY54" s="52" t="s">
        <v>2419</v>
      </c>
      <c r="AZ54" s="52" t="s">
        <v>3102</v>
      </c>
      <c r="BA54" s="52"/>
      <c r="BB54" s="52"/>
      <c r="BC54" s="52"/>
      <c r="BD54" s="52"/>
      <c r="BE54" s="52"/>
      <c r="BF54" s="52"/>
      <c r="BG54" s="66"/>
      <c r="BJ54" s="115" t="s">
        <v>4303</v>
      </c>
      <c r="BK54" s="111" t="s">
        <v>4306</v>
      </c>
      <c r="BL54" s="52" t="s">
        <v>4414</v>
      </c>
      <c r="BM54" s="66" t="s">
        <v>4318</v>
      </c>
    </row>
    <row r="55" spans="1:65" x14ac:dyDescent="0.25">
      <c r="A55" s="2" t="s">
        <v>755</v>
      </c>
      <c r="B55" s="2" t="s">
        <v>509</v>
      </c>
      <c r="K55" t="s">
        <v>755</v>
      </c>
      <c r="L55" t="s">
        <v>25</v>
      </c>
      <c r="Q55" s="1"/>
      <c r="R55" s="1"/>
      <c r="S55" s="1"/>
      <c r="AJ55" s="639" t="str">
        <f t="shared" si="0"/>
        <v>bloop</v>
      </c>
      <c r="AK55" s="68" t="s">
        <v>3876</v>
      </c>
      <c r="AN55" s="639" t="s">
        <v>3548</v>
      </c>
      <c r="AO55" s="53" t="s">
        <v>775</v>
      </c>
      <c r="AP55" s="53">
        <v>1</v>
      </c>
      <c r="AQ55" s="68">
        <v>0</v>
      </c>
      <c r="AR55" s="1"/>
      <c r="AS55" s="639"/>
      <c r="AT55" s="53"/>
      <c r="AU55" s="53" t="s">
        <v>2647</v>
      </c>
      <c r="AV55" s="52" t="s">
        <v>2868</v>
      </c>
      <c r="AW55" s="52" t="s">
        <v>3086</v>
      </c>
      <c r="AX55" s="52" t="s">
        <v>3212</v>
      </c>
      <c r="AY55" s="52" t="s">
        <v>2419</v>
      </c>
      <c r="AZ55" s="52" t="s">
        <v>3103</v>
      </c>
      <c r="BA55" s="52"/>
      <c r="BB55" s="52"/>
      <c r="BC55" s="52"/>
      <c r="BD55" s="52"/>
      <c r="BE55" s="52"/>
      <c r="BF55" s="52"/>
      <c r="BG55" s="66"/>
      <c r="BJ55" s="65" t="s">
        <v>4303</v>
      </c>
      <c r="BK55" s="111" t="s">
        <v>4305</v>
      </c>
      <c r="BL55" s="52" t="s">
        <v>4414</v>
      </c>
      <c r="BM55" s="66" t="s">
        <v>4319</v>
      </c>
    </row>
    <row r="56" spans="1:65" x14ac:dyDescent="0.25">
      <c r="A56" s="2" t="s">
        <v>755</v>
      </c>
      <c r="B56" s="2" t="s">
        <v>518</v>
      </c>
      <c r="K56" t="s">
        <v>755</v>
      </c>
      <c r="L56" t="s">
        <v>1148</v>
      </c>
      <c r="Q56" s="1"/>
      <c r="R56" s="1"/>
      <c r="S56" s="1"/>
      <c r="AJ56" s="639" t="str">
        <f t="shared" si="0"/>
        <v>bloopities</v>
      </c>
      <c r="AK56" s="68" t="s">
        <v>3872</v>
      </c>
      <c r="AN56" s="639" t="s">
        <v>3700</v>
      </c>
      <c r="AO56" s="53" t="s">
        <v>3521</v>
      </c>
      <c r="AP56" s="53">
        <v>0</v>
      </c>
      <c r="AQ56" s="68">
        <v>1</v>
      </c>
      <c r="AR56" s="1"/>
      <c r="AS56" s="639"/>
      <c r="AT56" s="53"/>
      <c r="AU56" s="53" t="s">
        <v>2647</v>
      </c>
      <c r="AV56" s="52" t="s">
        <v>2868</v>
      </c>
      <c r="AW56" s="52" t="s">
        <v>3081</v>
      </c>
      <c r="AX56" s="52" t="s">
        <v>3104</v>
      </c>
      <c r="AY56" s="52"/>
      <c r="AZ56" s="52"/>
      <c r="BA56" s="52"/>
      <c r="BB56" s="52"/>
      <c r="BC56" s="52"/>
      <c r="BD56" s="52"/>
      <c r="BE56" s="52"/>
      <c r="BF56" s="52"/>
      <c r="BG56" s="66"/>
      <c r="BJ56" s="115" t="s">
        <v>4303</v>
      </c>
      <c r="BK56" s="53" t="s">
        <v>4307</v>
      </c>
      <c r="BL56" s="52" t="s">
        <v>4414</v>
      </c>
      <c r="BM56" s="66" t="s">
        <v>4406</v>
      </c>
    </row>
    <row r="57" spans="1:65" x14ac:dyDescent="0.25">
      <c r="A57" s="2" t="s">
        <v>755</v>
      </c>
      <c r="B57" s="2" t="s">
        <v>182</v>
      </c>
      <c r="K57" t="s">
        <v>755</v>
      </c>
      <c r="L57" t="s">
        <v>505</v>
      </c>
      <c r="O57" s="2"/>
      <c r="Q57" s="1"/>
      <c r="R57" s="1"/>
      <c r="S57" s="1"/>
      <c r="AJ57" s="639" t="str">
        <f t="shared" si="0"/>
        <v>bluegrass</v>
      </c>
      <c r="AK57" s="68" t="s">
        <v>2741</v>
      </c>
      <c r="AN57" s="639" t="s">
        <v>3116</v>
      </c>
      <c r="AO57" s="53" t="s">
        <v>912</v>
      </c>
      <c r="AP57" s="53">
        <v>1</v>
      </c>
      <c r="AQ57" s="68">
        <v>1</v>
      </c>
      <c r="AR57" s="1"/>
      <c r="AS57" s="639"/>
      <c r="AT57" s="53"/>
      <c r="AU57" s="53" t="s">
        <v>2647</v>
      </c>
      <c r="AV57" s="52" t="s">
        <v>2868</v>
      </c>
      <c r="AW57" s="52" t="s">
        <v>3082</v>
      </c>
      <c r="AX57" s="52" t="s">
        <v>3105</v>
      </c>
      <c r="AY57" s="52"/>
      <c r="AZ57" s="52"/>
      <c r="BA57" s="52"/>
      <c r="BB57" s="52"/>
      <c r="BC57" s="52"/>
      <c r="BD57" s="52"/>
      <c r="BE57" s="52"/>
      <c r="BF57" s="52"/>
      <c r="BG57" s="66"/>
      <c r="BJ57" s="65" t="s">
        <v>4303</v>
      </c>
      <c r="BK57" s="111" t="s">
        <v>4292</v>
      </c>
      <c r="BL57" s="52" t="s">
        <v>4414</v>
      </c>
      <c r="BM57" s="66" t="s">
        <v>4321</v>
      </c>
    </row>
    <row r="58" spans="1:65" x14ac:dyDescent="0.25">
      <c r="A58" s="2" t="s">
        <v>755</v>
      </c>
      <c r="B58" s="2" t="s">
        <v>25</v>
      </c>
      <c r="K58" t="s">
        <v>755</v>
      </c>
      <c r="L58" t="s">
        <v>26</v>
      </c>
      <c r="Q58" s="1"/>
      <c r="R58" s="1"/>
      <c r="S58" s="1"/>
      <c r="AJ58" s="639" t="str">
        <f t="shared" si="0"/>
        <v>blues</v>
      </c>
      <c r="AK58" s="68" t="s">
        <v>2734</v>
      </c>
      <c r="AN58" s="639" t="s">
        <v>3695</v>
      </c>
      <c r="AO58" s="53" t="s">
        <v>753</v>
      </c>
      <c r="AP58" s="53">
        <v>1</v>
      </c>
      <c r="AQ58" s="68">
        <v>1</v>
      </c>
      <c r="AR58" s="1"/>
      <c r="AS58" s="639"/>
      <c r="AT58" s="53"/>
      <c r="AU58" s="53" t="s">
        <v>2647</v>
      </c>
      <c r="AV58" s="52" t="s">
        <v>2868</v>
      </c>
      <c r="AW58" s="52" t="s">
        <v>3083</v>
      </c>
      <c r="AX58" s="52" t="s">
        <v>3212</v>
      </c>
      <c r="AY58" s="52" t="s">
        <v>2419</v>
      </c>
      <c r="AZ58" s="52" t="s">
        <v>3214</v>
      </c>
      <c r="BA58" s="52"/>
      <c r="BB58" s="52"/>
      <c r="BC58" s="52"/>
      <c r="BD58" s="52"/>
      <c r="BE58" s="52"/>
      <c r="BF58" s="52"/>
      <c r="BG58" s="66"/>
      <c r="BJ58" s="65" t="s">
        <v>4303</v>
      </c>
      <c r="BK58" s="53" t="s">
        <v>4322</v>
      </c>
      <c r="BL58" s="52" t="s">
        <v>4414</v>
      </c>
      <c r="BM58" s="66" t="s">
        <v>4325</v>
      </c>
    </row>
    <row r="59" spans="1:65" x14ac:dyDescent="0.25">
      <c r="A59" s="2" t="s">
        <v>755</v>
      </c>
      <c r="B59" s="2" t="s">
        <v>1148</v>
      </c>
      <c r="K59" t="s">
        <v>755</v>
      </c>
      <c r="L59" t="s">
        <v>16</v>
      </c>
      <c r="O59" s="187"/>
      <c r="P59" s="185"/>
      <c r="Q59" s="187"/>
      <c r="R59" s="187"/>
      <c r="S59" s="187"/>
      <c r="AJ59" s="639" t="str">
        <f t="shared" ref="AJ59:AJ90" si="1">LOWER(AK59)</f>
        <v>boogie</v>
      </c>
      <c r="AK59" s="68" t="s">
        <v>3857</v>
      </c>
      <c r="AN59" s="639" t="s">
        <v>3554</v>
      </c>
      <c r="AO59" s="53" t="s">
        <v>3129</v>
      </c>
      <c r="AP59" s="53">
        <v>1</v>
      </c>
      <c r="AQ59" s="68">
        <v>0</v>
      </c>
      <c r="AR59" s="1"/>
      <c r="AS59" s="639"/>
      <c r="AT59" s="53"/>
      <c r="AU59" s="53" t="s">
        <v>2647</v>
      </c>
      <c r="AV59" s="52" t="s">
        <v>4093</v>
      </c>
      <c r="AW59" s="52" t="s">
        <v>4142</v>
      </c>
      <c r="AX59" s="52" t="s">
        <v>3687</v>
      </c>
      <c r="AY59" s="52" t="s">
        <v>3688</v>
      </c>
      <c r="AZ59" s="52"/>
      <c r="BA59" s="52"/>
      <c r="BB59" s="52"/>
      <c r="BC59" s="52"/>
      <c r="BD59" s="52"/>
      <c r="BE59" s="52"/>
      <c r="BF59" s="52"/>
      <c r="BG59" s="66"/>
      <c r="BJ59" s="65" t="s">
        <v>4303</v>
      </c>
      <c r="BK59" s="53" t="s">
        <v>4323</v>
      </c>
      <c r="BL59" s="52" t="s">
        <v>4414</v>
      </c>
      <c r="BM59" s="66" t="s">
        <v>4407</v>
      </c>
    </row>
    <row r="60" spans="1:65" x14ac:dyDescent="0.25">
      <c r="A60" s="2" t="s">
        <v>755</v>
      </c>
      <c r="B60" s="2" t="s">
        <v>505</v>
      </c>
      <c r="K60" t="s">
        <v>755</v>
      </c>
      <c r="L60" t="s">
        <v>19</v>
      </c>
      <c r="Q60" s="1"/>
      <c r="R60" s="1"/>
      <c r="S60" s="1"/>
      <c r="AJ60" s="639" t="str">
        <f t="shared" si="1"/>
        <v>bossa nova</v>
      </c>
      <c r="AK60" s="68" t="s">
        <v>2771</v>
      </c>
      <c r="AN60" s="639" t="s">
        <v>3701</v>
      </c>
      <c r="AO60" s="53" t="s">
        <v>3522</v>
      </c>
      <c r="AP60" s="53">
        <v>0</v>
      </c>
      <c r="AQ60" s="68">
        <v>1</v>
      </c>
      <c r="AR60" s="1"/>
      <c r="AS60" s="639"/>
      <c r="AT60" s="53"/>
      <c r="AU60" s="53" t="s">
        <v>2647</v>
      </c>
      <c r="AV60" s="52" t="s">
        <v>4093</v>
      </c>
      <c r="AW60" s="52" t="s">
        <v>4143</v>
      </c>
      <c r="AX60" s="52" t="s">
        <v>3689</v>
      </c>
      <c r="AY60" s="52" t="s">
        <v>3688</v>
      </c>
      <c r="AZ60" s="52"/>
      <c r="BA60" s="52"/>
      <c r="BB60" s="52"/>
      <c r="BC60" s="52"/>
      <c r="BD60" s="52"/>
      <c r="BE60" s="52"/>
      <c r="BF60" s="52"/>
      <c r="BG60" s="66"/>
      <c r="BJ60" s="65" t="s">
        <v>4303</v>
      </c>
      <c r="BK60" s="111" t="s">
        <v>4308</v>
      </c>
      <c r="BL60" s="52" t="s">
        <v>4414</v>
      </c>
      <c r="BM60" t="s">
        <v>4411</v>
      </c>
    </row>
    <row r="61" spans="1:65" ht="15.75" thickBot="1" x14ac:dyDescent="0.3">
      <c r="A61" s="2" t="s">
        <v>755</v>
      </c>
      <c r="B61" s="2" t="s">
        <v>26</v>
      </c>
      <c r="K61" t="s">
        <v>755</v>
      </c>
      <c r="L61" t="s">
        <v>493</v>
      </c>
      <c r="Q61" s="1"/>
      <c r="R61" s="1"/>
      <c r="S61" s="1"/>
      <c r="AJ61" s="639" t="str">
        <f t="shared" si="1"/>
        <v>british</v>
      </c>
      <c r="AK61" s="68" t="s">
        <v>3858</v>
      </c>
      <c r="AN61" s="638" t="s">
        <v>519</v>
      </c>
      <c r="AO61" s="131" t="s">
        <v>3520</v>
      </c>
      <c r="AP61" s="131">
        <v>0</v>
      </c>
      <c r="AQ61" s="54">
        <v>1</v>
      </c>
      <c r="AR61" s="1"/>
      <c r="AS61" s="639"/>
      <c r="AT61" s="53"/>
      <c r="AU61" s="53" t="s">
        <v>2647</v>
      </c>
      <c r="AV61" s="52" t="s">
        <v>4093</v>
      </c>
      <c r="AW61" s="52" t="s">
        <v>4144</v>
      </c>
      <c r="AX61" s="52" t="s">
        <v>3690</v>
      </c>
      <c r="AY61" s="52" t="s">
        <v>3688</v>
      </c>
      <c r="AZ61" s="52"/>
      <c r="BA61" s="52"/>
      <c r="BB61" s="52"/>
      <c r="BC61" s="52"/>
      <c r="BD61" s="52"/>
      <c r="BE61" s="52"/>
      <c r="BF61" s="52"/>
      <c r="BG61" s="66"/>
      <c r="BJ61" s="65" t="s">
        <v>4303</v>
      </c>
      <c r="BK61" s="53" t="s">
        <v>4309</v>
      </c>
      <c r="BL61" s="52" t="s">
        <v>4414</v>
      </c>
      <c r="BM61" s="66" t="s">
        <v>4410</v>
      </c>
    </row>
    <row r="62" spans="1:65" ht="15.75" thickBot="1" x14ac:dyDescent="0.3">
      <c r="A62" s="2" t="s">
        <v>755</v>
      </c>
      <c r="B62" s="2" t="s">
        <v>16</v>
      </c>
      <c r="K62" t="s">
        <v>755</v>
      </c>
      <c r="L62" t="s">
        <v>20</v>
      </c>
      <c r="Q62" s="1"/>
      <c r="R62" s="1"/>
      <c r="S62" s="1"/>
      <c r="AJ62" s="639" t="str">
        <f t="shared" si="1"/>
        <v>brutal</v>
      </c>
      <c r="AK62" s="68" t="s">
        <v>2796</v>
      </c>
      <c r="AS62" s="639"/>
      <c r="AT62" s="53"/>
      <c r="AU62" s="53" t="s">
        <v>2647</v>
      </c>
      <c r="AV62" s="52" t="s">
        <v>4093</v>
      </c>
      <c r="AW62" s="52" t="s">
        <v>3447</v>
      </c>
      <c r="AX62" s="52" t="s">
        <v>3215</v>
      </c>
      <c r="AY62" s="52" t="s">
        <v>2419</v>
      </c>
      <c r="AZ62" s="52" t="s">
        <v>3217</v>
      </c>
      <c r="BA62" s="52" t="s">
        <v>3218</v>
      </c>
      <c r="BB62" s="52"/>
      <c r="BC62" s="52"/>
      <c r="BD62" s="52"/>
      <c r="BE62" s="52"/>
      <c r="BF62" s="52"/>
      <c r="BG62" s="66"/>
      <c r="BJ62" s="65" t="s">
        <v>4303</v>
      </c>
      <c r="BK62" s="111" t="s">
        <v>1059</v>
      </c>
      <c r="BL62" s="52" t="s">
        <v>4414</v>
      </c>
      <c r="BM62" t="s">
        <v>4412</v>
      </c>
    </row>
    <row r="63" spans="1:65" x14ac:dyDescent="0.25">
      <c r="A63" s="2" t="s">
        <v>755</v>
      </c>
      <c r="B63" s="2" t="s">
        <v>19</v>
      </c>
      <c r="K63" t="s">
        <v>755</v>
      </c>
      <c r="L63" t="s">
        <v>742</v>
      </c>
      <c r="Q63" s="1"/>
      <c r="R63" s="1"/>
      <c r="S63" s="1"/>
      <c r="AJ63" s="639" t="str">
        <f t="shared" si="1"/>
        <v>bubblegum</v>
      </c>
      <c r="AK63" s="68" t="s">
        <v>3881</v>
      </c>
      <c r="AN63" s="655"/>
      <c r="AO63" s="147" t="s">
        <v>3496</v>
      </c>
      <c r="AP63" s="147" t="s">
        <v>3518</v>
      </c>
      <c r="AQ63" s="148" t="s">
        <v>2906</v>
      </c>
      <c r="AR63" s="187"/>
      <c r="AS63" s="639"/>
      <c r="AT63" s="53"/>
      <c r="AU63" s="53" t="s">
        <v>2647</v>
      </c>
      <c r="AV63" s="52" t="s">
        <v>4093</v>
      </c>
      <c r="AW63" s="52" t="s">
        <v>3446</v>
      </c>
      <c r="AX63" s="52" t="s">
        <v>3216</v>
      </c>
      <c r="AY63" s="52" t="s">
        <v>2419</v>
      </c>
      <c r="AZ63" s="52" t="s">
        <v>3217</v>
      </c>
      <c r="BA63" s="52" t="s">
        <v>3218</v>
      </c>
      <c r="BB63" s="52"/>
      <c r="BC63" s="52"/>
      <c r="BD63" s="52"/>
      <c r="BE63" s="52"/>
      <c r="BF63" s="52"/>
      <c r="BG63" s="66"/>
      <c r="BJ63" s="115" t="s">
        <v>4303</v>
      </c>
      <c r="BK63" s="53" t="s">
        <v>4310</v>
      </c>
      <c r="BL63" s="52" t="s">
        <v>4414</v>
      </c>
      <c r="BM63" s="66" t="s">
        <v>4408</v>
      </c>
    </row>
    <row r="64" spans="1:65" x14ac:dyDescent="0.25">
      <c r="A64" s="2" t="s">
        <v>755</v>
      </c>
      <c r="B64" s="2" t="s">
        <v>493</v>
      </c>
      <c r="K64" t="s">
        <v>755</v>
      </c>
      <c r="L64" t="s">
        <v>183</v>
      </c>
      <c r="Q64" s="1"/>
      <c r="R64" s="1"/>
      <c r="S64" s="1"/>
      <c r="AJ64" s="639" t="str">
        <f t="shared" si="1"/>
        <v>cartoon</v>
      </c>
      <c r="AK64" s="68" t="s">
        <v>3859</v>
      </c>
      <c r="AN64" s="639" t="s">
        <v>3532</v>
      </c>
      <c r="AO64" s="53" t="s">
        <v>3525</v>
      </c>
      <c r="AP64" s="53">
        <v>1</v>
      </c>
      <c r="AQ64" s="68">
        <v>0</v>
      </c>
      <c r="AR64" s="1"/>
      <c r="AS64" s="639"/>
      <c r="AT64" s="53"/>
      <c r="AU64" s="53" t="s">
        <v>2647</v>
      </c>
      <c r="AV64" s="52" t="s">
        <v>4093</v>
      </c>
      <c r="AW64" s="52" t="s">
        <v>4145</v>
      </c>
      <c r="AX64" s="52" t="s">
        <v>3108</v>
      </c>
      <c r="AY64" s="52" t="s">
        <v>2419</v>
      </c>
      <c r="AZ64" s="52" t="s">
        <v>3217</v>
      </c>
      <c r="BA64" s="52" t="s">
        <v>3218</v>
      </c>
      <c r="BB64" s="52" t="s">
        <v>3219</v>
      </c>
      <c r="BC64" s="52"/>
      <c r="BD64" s="52"/>
      <c r="BE64" s="52"/>
      <c r="BF64" s="52"/>
      <c r="BG64" s="66"/>
      <c r="BJ64" s="115" t="s">
        <v>4303</v>
      </c>
      <c r="BK64" s="53" t="s">
        <v>4311</v>
      </c>
      <c r="BL64" s="52" t="s">
        <v>4414</v>
      </c>
      <c r="BM64" s="66" t="s">
        <v>4409</v>
      </c>
    </row>
    <row r="65" spans="1:66" x14ac:dyDescent="0.25">
      <c r="A65" s="2" t="s">
        <v>755</v>
      </c>
      <c r="B65" s="2" t="s">
        <v>20</v>
      </c>
      <c r="K65" t="s">
        <v>755</v>
      </c>
      <c r="L65" t="s">
        <v>275</v>
      </c>
      <c r="O65" s="2"/>
      <c r="Q65" s="1"/>
      <c r="R65" s="1"/>
      <c r="S65" s="1"/>
      <c r="AJ65" s="639" t="str">
        <f t="shared" si="1"/>
        <v>casino</v>
      </c>
      <c r="AK65" s="68" t="s">
        <v>3882</v>
      </c>
      <c r="AN65" s="639" t="s">
        <v>3547</v>
      </c>
      <c r="AO65" s="53" t="s">
        <v>3537</v>
      </c>
      <c r="AP65" s="53">
        <v>1</v>
      </c>
      <c r="AQ65" s="68">
        <v>1</v>
      </c>
      <c r="AR65" s="1"/>
      <c r="AS65" s="639"/>
      <c r="AT65" s="53"/>
      <c r="AU65" s="53" t="s">
        <v>3109</v>
      </c>
      <c r="AV65" s="52" t="s">
        <v>4129</v>
      </c>
      <c r="AW65" s="52" t="s">
        <v>4059</v>
      </c>
      <c r="AX65" s="52" t="s">
        <v>3220</v>
      </c>
      <c r="AY65" s="52" t="s">
        <v>2419</v>
      </c>
      <c r="AZ65" s="52" t="s">
        <v>3110</v>
      </c>
      <c r="BA65" s="52" t="s">
        <v>3221</v>
      </c>
      <c r="BB65" s="52"/>
      <c r="BC65" s="52"/>
      <c r="BD65" s="52"/>
      <c r="BE65" s="52"/>
      <c r="BF65" s="52"/>
      <c r="BG65" s="66"/>
      <c r="BJ65" s="115" t="s">
        <v>4312</v>
      </c>
      <c r="BK65" s="53" t="s">
        <v>21</v>
      </c>
      <c r="BL65" s="52" t="s">
        <v>4414</v>
      </c>
      <c r="BM65" s="66" t="s">
        <v>4326</v>
      </c>
    </row>
    <row r="66" spans="1:66" x14ac:dyDescent="0.25">
      <c r="A66" s="2" t="s">
        <v>755</v>
      </c>
      <c r="B66" s="2" t="s">
        <v>742</v>
      </c>
      <c r="K66" t="s">
        <v>755</v>
      </c>
      <c r="L66" t="s">
        <v>23</v>
      </c>
      <c r="Q66" s="1"/>
      <c r="R66" s="1"/>
      <c r="S66" s="1"/>
      <c r="AJ66" s="639" t="str">
        <f t="shared" si="1"/>
        <v>celtic</v>
      </c>
      <c r="AK66" s="68" t="s">
        <v>3860</v>
      </c>
      <c r="AN66" s="639" t="s">
        <v>3453</v>
      </c>
      <c r="AO66" s="53" t="s">
        <v>1730</v>
      </c>
      <c r="AP66" s="53">
        <v>1</v>
      </c>
      <c r="AQ66" s="68">
        <v>1</v>
      </c>
      <c r="AR66" s="1"/>
      <c r="AS66" s="639"/>
      <c r="AT66" s="53"/>
      <c r="AU66" s="53" t="s">
        <v>3109</v>
      </c>
      <c r="AV66" s="52" t="s">
        <v>4129</v>
      </c>
      <c r="AW66" s="52" t="s">
        <v>4061</v>
      </c>
      <c r="AX66" s="52" t="s">
        <v>3220</v>
      </c>
      <c r="AY66" s="52" t="s">
        <v>2419</v>
      </c>
      <c r="AZ66" s="52" t="s">
        <v>3111</v>
      </c>
      <c r="BA66" s="52" t="s">
        <v>3221</v>
      </c>
      <c r="BB66" s="52"/>
      <c r="BC66" s="52"/>
      <c r="BD66" s="52"/>
      <c r="BE66" s="52"/>
      <c r="BF66" s="52"/>
      <c r="BG66" s="66"/>
      <c r="BJ66" s="115" t="s">
        <v>4312</v>
      </c>
      <c r="BK66" s="53" t="s">
        <v>243</v>
      </c>
      <c r="BL66" s="52" t="s">
        <v>4414</v>
      </c>
      <c r="BM66" s="66" t="s">
        <v>4327</v>
      </c>
    </row>
    <row r="67" spans="1:66" x14ac:dyDescent="0.25">
      <c r="A67" s="2" t="s">
        <v>755</v>
      </c>
      <c r="B67" s="2" t="s">
        <v>183</v>
      </c>
      <c r="K67" t="s">
        <v>755</v>
      </c>
      <c r="L67" t="s">
        <v>22</v>
      </c>
      <c r="O67" s="187"/>
      <c r="P67" s="185"/>
      <c r="Q67" s="187"/>
      <c r="R67" s="187"/>
      <c r="S67" s="187"/>
      <c r="AJ67" s="639" t="str">
        <f t="shared" si="1"/>
        <v>chaotic</v>
      </c>
      <c r="AK67" s="68" t="s">
        <v>3861</v>
      </c>
      <c r="AN67" s="639" t="s">
        <v>3533</v>
      </c>
      <c r="AO67" s="53" t="s">
        <v>21</v>
      </c>
      <c r="AP67" s="53">
        <v>1</v>
      </c>
      <c r="AQ67" s="68">
        <v>0</v>
      </c>
      <c r="AR67" s="1"/>
      <c r="AS67" s="639"/>
      <c r="AT67" s="53"/>
      <c r="AU67" s="53" t="s">
        <v>3109</v>
      </c>
      <c r="AV67" s="52" t="s">
        <v>4129</v>
      </c>
      <c r="AW67" s="52" t="s">
        <v>4062</v>
      </c>
      <c r="AX67" s="52" t="s">
        <v>3220</v>
      </c>
      <c r="AY67" s="52" t="s">
        <v>2419</v>
      </c>
      <c r="AZ67" s="52" t="s">
        <v>3112</v>
      </c>
      <c r="BA67" s="52" t="s">
        <v>3221</v>
      </c>
      <c r="BB67" s="52"/>
      <c r="BC67" s="52"/>
      <c r="BD67" s="52"/>
      <c r="BE67" s="52"/>
      <c r="BF67" s="52"/>
      <c r="BG67" s="66"/>
      <c r="BJ67" s="115" t="s">
        <v>4312</v>
      </c>
      <c r="BK67" s="53" t="s">
        <v>4313</v>
      </c>
      <c r="BL67" s="52" t="s">
        <v>4414</v>
      </c>
      <c r="BM67" s="66" t="s">
        <v>4328</v>
      </c>
    </row>
    <row r="68" spans="1:66" x14ac:dyDescent="0.25">
      <c r="A68" s="2" t="s">
        <v>755</v>
      </c>
      <c r="B68" s="2" t="s">
        <v>275</v>
      </c>
      <c r="K68" t="s">
        <v>755</v>
      </c>
      <c r="L68" t="s">
        <v>184</v>
      </c>
      <c r="Q68" s="1"/>
      <c r="R68" s="1"/>
      <c r="S68" s="1"/>
      <c r="AJ68" s="639" t="str">
        <f t="shared" si="1"/>
        <v>chaotrope</v>
      </c>
      <c r="AK68" s="68" t="s">
        <v>2747</v>
      </c>
      <c r="AN68" s="639" t="s">
        <v>3552</v>
      </c>
      <c r="AO68" s="53" t="s">
        <v>3536</v>
      </c>
      <c r="AP68" s="53">
        <v>1</v>
      </c>
      <c r="AQ68" s="68">
        <v>1</v>
      </c>
      <c r="AR68" s="1"/>
      <c r="AS68" s="639"/>
      <c r="AT68" s="53"/>
      <c r="AU68" s="53" t="s">
        <v>3113</v>
      </c>
      <c r="AV68" s="52" t="s">
        <v>644</v>
      </c>
      <c r="AW68" s="52" t="s">
        <v>4146</v>
      </c>
      <c r="AX68" s="52" t="s">
        <v>3106</v>
      </c>
      <c r="AY68" s="52" t="s">
        <v>2419</v>
      </c>
      <c r="AZ68" s="52" t="s">
        <v>3222</v>
      </c>
      <c r="BA68" s="52" t="s">
        <v>3223</v>
      </c>
      <c r="BB68" s="52"/>
      <c r="BC68" s="52"/>
      <c r="BD68" s="52"/>
      <c r="BE68" s="52"/>
      <c r="BF68" s="52"/>
      <c r="BG68" s="66"/>
      <c r="BJ68" s="115" t="s">
        <v>4312</v>
      </c>
      <c r="BK68" s="53" t="s">
        <v>4314</v>
      </c>
      <c r="BL68" s="52" t="s">
        <v>4414</v>
      </c>
      <c r="BM68" s="66" t="s">
        <v>4329</v>
      </c>
    </row>
    <row r="69" spans="1:66" x14ac:dyDescent="0.25">
      <c r="A69" s="2" t="s">
        <v>755</v>
      </c>
      <c r="B69" s="2" t="s">
        <v>23</v>
      </c>
      <c r="K69" t="s">
        <v>755</v>
      </c>
      <c r="L69" t="s">
        <v>0</v>
      </c>
      <c r="Q69" s="1"/>
      <c r="R69" s="1"/>
      <c r="S69" s="1"/>
      <c r="AJ69" s="639" t="str">
        <f t="shared" si="1"/>
        <v>chill</v>
      </c>
      <c r="AK69" s="68" t="s">
        <v>2742</v>
      </c>
      <c r="AN69" s="639" t="s">
        <v>3531</v>
      </c>
      <c r="AO69" s="53" t="s">
        <v>616</v>
      </c>
      <c r="AP69" s="53">
        <v>1</v>
      </c>
      <c r="AQ69" s="68">
        <v>1</v>
      </c>
      <c r="AR69" s="1"/>
      <c r="AS69" s="639"/>
      <c r="AT69" s="53"/>
      <c r="AU69" s="53" t="s">
        <v>3113</v>
      </c>
      <c r="AV69" s="52" t="s">
        <v>644</v>
      </c>
      <c r="AW69" s="52" t="s">
        <v>3109</v>
      </c>
      <c r="AX69" s="52" t="s">
        <v>3106</v>
      </c>
      <c r="AY69" s="52" t="s">
        <v>2419</v>
      </c>
      <c r="AZ69" s="52" t="s">
        <v>3221</v>
      </c>
      <c r="BA69" s="52" t="s">
        <v>3223</v>
      </c>
      <c r="BB69" s="52"/>
      <c r="BC69" s="52"/>
      <c r="BD69" s="52"/>
      <c r="BE69" s="52"/>
      <c r="BF69" s="52"/>
      <c r="BG69" s="66"/>
      <c r="BJ69" s="115" t="s">
        <v>4312</v>
      </c>
      <c r="BK69" s="53" t="s">
        <v>4315</v>
      </c>
      <c r="BL69" s="52" t="s">
        <v>4414</v>
      </c>
      <c r="BM69" s="66" t="s">
        <v>4331</v>
      </c>
    </row>
    <row r="70" spans="1:66" x14ac:dyDescent="0.25">
      <c r="A70" s="2" t="s">
        <v>755</v>
      </c>
      <c r="B70" s="2" t="s">
        <v>22</v>
      </c>
      <c r="K70" t="s">
        <v>755</v>
      </c>
      <c r="L70" t="s">
        <v>185</v>
      </c>
      <c r="Q70" s="1"/>
      <c r="R70" s="1"/>
      <c r="S70" s="1"/>
      <c r="AJ70" s="639" t="str">
        <f t="shared" si="1"/>
        <v>chinese</v>
      </c>
      <c r="AK70" s="68" t="s">
        <v>3862</v>
      </c>
      <c r="AN70" s="639" t="s">
        <v>3544</v>
      </c>
      <c r="AO70" s="53" t="s">
        <v>3534</v>
      </c>
      <c r="AP70" s="53">
        <v>1</v>
      </c>
      <c r="AQ70" s="68">
        <v>1</v>
      </c>
      <c r="AR70" s="1"/>
      <c r="AS70" s="639"/>
      <c r="AT70" s="53"/>
      <c r="AU70" s="53" t="s">
        <v>3113</v>
      </c>
      <c r="AV70" s="52" t="s">
        <v>644</v>
      </c>
      <c r="AW70" s="52" t="s">
        <v>4147</v>
      </c>
      <c r="AX70" s="52" t="s">
        <v>3106</v>
      </c>
      <c r="AY70" s="52" t="s">
        <v>2419</v>
      </c>
      <c r="AZ70" s="52" t="s">
        <v>3114</v>
      </c>
      <c r="BA70" s="52" t="s">
        <v>3223</v>
      </c>
      <c r="BB70" s="52"/>
      <c r="BC70" s="52"/>
      <c r="BD70" s="52"/>
      <c r="BE70" s="52"/>
      <c r="BF70" s="52"/>
      <c r="BG70" s="66"/>
      <c r="BJ70" s="115" t="s">
        <v>4312</v>
      </c>
      <c r="BK70" s="53" t="s">
        <v>4316</v>
      </c>
      <c r="BL70" s="52" t="s">
        <v>4414</v>
      </c>
      <c r="BM70" s="66" t="s">
        <v>4330</v>
      </c>
    </row>
    <row r="71" spans="1:66" x14ac:dyDescent="0.25">
      <c r="A71" s="2" t="s">
        <v>755</v>
      </c>
      <c r="B71" s="2" t="s">
        <v>184</v>
      </c>
      <c r="K71" t="s">
        <v>755</v>
      </c>
      <c r="L71" t="s">
        <v>594</v>
      </c>
      <c r="Q71" s="1"/>
      <c r="R71" s="1"/>
      <c r="S71" s="1"/>
      <c r="AJ71" s="639" t="str">
        <f t="shared" si="1"/>
        <v>chiptune</v>
      </c>
      <c r="AK71" s="68" t="s">
        <v>2715</v>
      </c>
      <c r="AN71" s="639" t="s">
        <v>3553</v>
      </c>
      <c r="AO71" s="53" t="s">
        <v>3538</v>
      </c>
      <c r="AP71" s="53">
        <v>1</v>
      </c>
      <c r="AQ71" s="68">
        <v>1</v>
      </c>
      <c r="AR71" s="1"/>
      <c r="AS71" s="639"/>
      <c r="AT71" s="53"/>
      <c r="AU71" s="53" t="s">
        <v>3113</v>
      </c>
      <c r="AV71" s="52" t="s">
        <v>644</v>
      </c>
      <c r="AW71" s="52" t="s">
        <v>4148</v>
      </c>
      <c r="AX71" s="52" t="s">
        <v>3106</v>
      </c>
      <c r="AY71" s="52" t="s">
        <v>2419</v>
      </c>
      <c r="AZ71" s="52" t="s">
        <v>3115</v>
      </c>
      <c r="BA71" s="52" t="s">
        <v>3223</v>
      </c>
      <c r="BB71" s="52"/>
      <c r="BC71" s="52"/>
      <c r="BD71" s="52"/>
      <c r="BE71" s="52"/>
      <c r="BF71" s="52"/>
      <c r="BG71" s="66"/>
      <c r="BJ71" s="65" t="s">
        <v>1065</v>
      </c>
      <c r="BK71" s="53" t="s">
        <v>4351</v>
      </c>
      <c r="BL71" s="52" t="s">
        <v>4414</v>
      </c>
      <c r="BM71" s="66" t="s">
        <v>4352</v>
      </c>
    </row>
    <row r="72" spans="1:66" x14ac:dyDescent="0.25">
      <c r="A72" s="2" t="s">
        <v>755</v>
      </c>
      <c r="B72" s="2" t="s">
        <v>0</v>
      </c>
      <c r="K72" t="s">
        <v>755</v>
      </c>
      <c r="L72" t="s">
        <v>237</v>
      </c>
      <c r="Q72" s="1"/>
      <c r="R72" s="1"/>
      <c r="S72" s="1"/>
      <c r="AJ72" s="639" t="str">
        <f t="shared" si="1"/>
        <v>christian</v>
      </c>
      <c r="AK72" s="68" t="s">
        <v>3863</v>
      </c>
      <c r="AN72" s="639" t="s">
        <v>3530</v>
      </c>
      <c r="AO72" s="53" t="s">
        <v>913</v>
      </c>
      <c r="AP72" s="53">
        <v>1</v>
      </c>
      <c r="AQ72" s="68">
        <v>1</v>
      </c>
      <c r="AR72" s="1"/>
      <c r="AS72" s="639"/>
      <c r="AT72" s="53"/>
      <c r="AU72" s="53" t="s">
        <v>3113</v>
      </c>
      <c r="AV72" s="52" t="s">
        <v>644</v>
      </c>
      <c r="AW72" s="52" t="s">
        <v>912</v>
      </c>
      <c r="AX72" s="52" t="s">
        <v>3106</v>
      </c>
      <c r="AY72" s="52" t="s">
        <v>2419</v>
      </c>
      <c r="AZ72" s="52" t="s">
        <v>3116</v>
      </c>
      <c r="BA72" s="52" t="s">
        <v>3223</v>
      </c>
      <c r="BB72" s="52"/>
      <c r="BC72" s="52"/>
      <c r="BD72" s="52"/>
      <c r="BE72" s="52"/>
      <c r="BF72" s="52"/>
      <c r="BG72" s="66"/>
      <c r="BJ72" s="65" t="s">
        <v>1065</v>
      </c>
      <c r="BK72" s="111" t="s">
        <v>3141</v>
      </c>
      <c r="BL72" s="52" t="s">
        <v>4414</v>
      </c>
      <c r="BM72" s="66" t="s">
        <v>4353</v>
      </c>
    </row>
    <row r="73" spans="1:66" x14ac:dyDescent="0.25">
      <c r="A73" s="2" t="s">
        <v>755</v>
      </c>
      <c r="B73" s="2" t="s">
        <v>185</v>
      </c>
      <c r="K73" t="s">
        <v>755</v>
      </c>
      <c r="L73" t="s">
        <v>496</v>
      </c>
      <c r="O73" s="2"/>
      <c r="Q73" s="1"/>
      <c r="R73" s="1"/>
      <c r="S73" s="1"/>
      <c r="AJ73" s="639" t="str">
        <f t="shared" si="1"/>
        <v>christmas</v>
      </c>
      <c r="AK73" s="68" t="s">
        <v>2783</v>
      </c>
      <c r="AN73" s="639" t="s">
        <v>3531</v>
      </c>
      <c r="AO73" s="53" t="s">
        <v>3524</v>
      </c>
      <c r="AP73" s="53">
        <v>1</v>
      </c>
      <c r="AQ73" s="68">
        <v>0</v>
      </c>
      <c r="AR73" s="1"/>
      <c r="AS73" s="639"/>
      <c r="AT73" s="53"/>
      <c r="AU73" s="53" t="s">
        <v>3113</v>
      </c>
      <c r="AV73" s="52" t="s">
        <v>644</v>
      </c>
      <c r="AW73" s="52" t="s">
        <v>461</v>
      </c>
      <c r="AX73" s="52" t="s">
        <v>3106</v>
      </c>
      <c r="AY73" s="52" t="s">
        <v>2419</v>
      </c>
      <c r="AZ73" s="52" t="s">
        <v>3117</v>
      </c>
      <c r="BA73" s="52" t="s">
        <v>3223</v>
      </c>
      <c r="BB73" s="52"/>
      <c r="BC73" s="52"/>
      <c r="BD73" s="52"/>
      <c r="BE73" s="52"/>
      <c r="BF73" s="52"/>
      <c r="BG73" s="66"/>
      <c r="BJ73" s="65" t="s">
        <v>1065</v>
      </c>
      <c r="BK73" s="111" t="s">
        <v>3164</v>
      </c>
      <c r="BL73" s="52" t="s">
        <v>4414</v>
      </c>
      <c r="BM73" s="66" t="s">
        <v>4354</v>
      </c>
    </row>
    <row r="74" spans="1:66" x14ac:dyDescent="0.25">
      <c r="A74" s="2" t="s">
        <v>755</v>
      </c>
      <c r="B74" s="2" t="s">
        <v>594</v>
      </c>
      <c r="K74" t="s">
        <v>755</v>
      </c>
      <c r="L74" t="s">
        <v>238</v>
      </c>
      <c r="Q74" s="1"/>
      <c r="R74" s="1"/>
      <c r="S74" s="1"/>
      <c r="AJ74" s="639" t="str">
        <f t="shared" si="1"/>
        <v>cinema</v>
      </c>
      <c r="AK74" s="68" t="s">
        <v>3864</v>
      </c>
      <c r="AN74" s="639" t="s">
        <v>3530</v>
      </c>
      <c r="AO74" s="53" t="s">
        <v>3524</v>
      </c>
      <c r="AP74" s="53">
        <v>1</v>
      </c>
      <c r="AQ74" s="68">
        <v>0</v>
      </c>
      <c r="AR74" s="1"/>
      <c r="AS74" s="639"/>
      <c r="AT74" s="53"/>
      <c r="AU74" s="53" t="s">
        <v>3113</v>
      </c>
      <c r="AV74" s="52" t="s">
        <v>644</v>
      </c>
      <c r="AW74" s="52" t="s">
        <v>4149</v>
      </c>
      <c r="AX74" s="52" t="s">
        <v>3106</v>
      </c>
      <c r="AY74" s="52" t="s">
        <v>2419</v>
      </c>
      <c r="AZ74" s="52" t="s">
        <v>3224</v>
      </c>
      <c r="BA74" s="52" t="s">
        <v>3223</v>
      </c>
      <c r="BB74" s="52"/>
      <c r="BC74" s="52"/>
      <c r="BD74" s="52"/>
      <c r="BE74" s="52"/>
      <c r="BF74" s="52"/>
      <c r="BG74" s="66"/>
      <c r="BJ74" s="65" t="s">
        <v>1065</v>
      </c>
      <c r="BK74" s="111" t="s">
        <v>2360</v>
      </c>
      <c r="BL74" s="52" t="s">
        <v>4414</v>
      </c>
      <c r="BM74" s="66" t="s">
        <v>4355</v>
      </c>
    </row>
    <row r="75" spans="1:66" x14ac:dyDescent="0.25">
      <c r="A75" s="2" t="s">
        <v>755</v>
      </c>
      <c r="B75" s="2" t="s">
        <v>237</v>
      </c>
      <c r="K75" t="s">
        <v>755</v>
      </c>
      <c r="L75" t="s">
        <v>239</v>
      </c>
      <c r="O75" s="187"/>
      <c r="P75" s="185"/>
      <c r="Q75" s="187"/>
      <c r="R75" s="187"/>
      <c r="S75" s="187"/>
      <c r="AJ75" s="639" t="str">
        <f t="shared" si="1"/>
        <v>classic</v>
      </c>
      <c r="AK75" s="68" t="s">
        <v>3865</v>
      </c>
      <c r="AN75" s="639" t="s">
        <v>3128</v>
      </c>
      <c r="AO75" s="53" t="s">
        <v>3540</v>
      </c>
      <c r="AP75" s="53">
        <v>1</v>
      </c>
      <c r="AQ75" s="68">
        <v>1</v>
      </c>
      <c r="AR75" s="1"/>
      <c r="AS75" s="639"/>
      <c r="AT75" s="53"/>
      <c r="AU75" s="53" t="s">
        <v>3119</v>
      </c>
      <c r="AV75" s="52" t="s">
        <v>4130</v>
      </c>
      <c r="AW75" s="52" t="s">
        <v>3120</v>
      </c>
      <c r="AX75" s="52" t="s">
        <v>3125</v>
      </c>
      <c r="AY75" s="52" t="s">
        <v>2419</v>
      </c>
      <c r="AZ75" s="52" t="s">
        <v>3225</v>
      </c>
      <c r="BA75" s="52"/>
      <c r="BB75" s="52"/>
      <c r="BC75" s="52"/>
      <c r="BD75" s="52"/>
      <c r="BE75" s="52"/>
      <c r="BF75" s="52"/>
      <c r="BG75" s="66"/>
      <c r="BJ75" s="111" t="s">
        <v>3164</v>
      </c>
      <c r="BK75" s="111" t="s">
        <v>4351</v>
      </c>
      <c r="BL75" s="52" t="s">
        <v>4414</v>
      </c>
      <c r="BM75" t="s">
        <v>4398</v>
      </c>
    </row>
    <row r="76" spans="1:66" x14ac:dyDescent="0.25">
      <c r="A76" s="2" t="s">
        <v>755</v>
      </c>
      <c r="B76" s="2" t="s">
        <v>237</v>
      </c>
      <c r="K76" t="s">
        <v>755</v>
      </c>
      <c r="L76" t="s">
        <v>510</v>
      </c>
      <c r="Q76" s="1"/>
      <c r="R76" s="1"/>
      <c r="S76" s="1"/>
      <c r="AJ76" s="639" t="str">
        <f t="shared" si="1"/>
        <v>classical</v>
      </c>
      <c r="AK76" s="68" t="s">
        <v>2727</v>
      </c>
      <c r="AN76" s="639" t="s">
        <v>263</v>
      </c>
      <c r="AO76" s="53" t="s">
        <v>3560</v>
      </c>
      <c r="AP76" s="53">
        <v>0</v>
      </c>
      <c r="AQ76" s="68">
        <v>1</v>
      </c>
      <c r="AR76" s="1"/>
      <c r="AS76" s="639"/>
      <c r="AT76" s="53"/>
      <c r="AU76" s="53" t="s">
        <v>3119</v>
      </c>
      <c r="AV76" s="52" t="s">
        <v>4130</v>
      </c>
      <c r="AW76" s="52" t="s">
        <v>3121</v>
      </c>
      <c r="AX76" s="52" t="s">
        <v>3126</v>
      </c>
      <c r="AY76" s="52" t="s">
        <v>2419</v>
      </c>
      <c r="AZ76" s="52" t="s">
        <v>3225</v>
      </c>
      <c r="BA76" s="52"/>
      <c r="BB76" s="52"/>
      <c r="BC76" s="52"/>
      <c r="BD76" s="52"/>
      <c r="BE76" s="52"/>
      <c r="BF76" s="52"/>
      <c r="BG76" s="66"/>
      <c r="BJ76" s="65" t="s">
        <v>3164</v>
      </c>
      <c r="BK76" s="53" t="s">
        <v>4073</v>
      </c>
      <c r="BL76" s="52" t="s">
        <v>4414</v>
      </c>
      <c r="BM76" s="66" t="s">
        <v>4404</v>
      </c>
    </row>
    <row r="77" spans="1:66" x14ac:dyDescent="0.25">
      <c r="A77" s="2" t="s">
        <v>755</v>
      </c>
      <c r="B77" s="2" t="s">
        <v>496</v>
      </c>
      <c r="K77" t="s">
        <v>755</v>
      </c>
      <c r="L77" t="s">
        <v>503</v>
      </c>
      <c r="Q77" s="1"/>
      <c r="R77" s="1"/>
      <c r="S77" s="1"/>
      <c r="AJ77" s="639" t="str">
        <f t="shared" si="1"/>
        <v>comedy</v>
      </c>
      <c r="AK77" s="68" t="s">
        <v>2738</v>
      </c>
      <c r="AN77" s="639" t="s">
        <v>3562</v>
      </c>
      <c r="AO77" s="53" t="s">
        <v>3558</v>
      </c>
      <c r="AP77" s="53">
        <v>0</v>
      </c>
      <c r="AQ77" s="68">
        <v>1</v>
      </c>
      <c r="AR77" s="1"/>
      <c r="AS77" s="639"/>
      <c r="AT77" s="53"/>
      <c r="AU77" s="53" t="s">
        <v>3119</v>
      </c>
      <c r="AV77" s="52" t="s">
        <v>4130</v>
      </c>
      <c r="AW77" s="52" t="s">
        <v>3122</v>
      </c>
      <c r="AX77" s="52" t="s">
        <v>883</v>
      </c>
      <c r="AY77" s="52" t="s">
        <v>2419</v>
      </c>
      <c r="AZ77" s="52" t="s">
        <v>3225</v>
      </c>
      <c r="BA77" s="52"/>
      <c r="BB77" s="52"/>
      <c r="BC77" s="52"/>
      <c r="BD77" s="52"/>
      <c r="BE77" s="52"/>
      <c r="BF77" s="52"/>
      <c r="BG77" s="66"/>
      <c r="BJ77" s="65" t="s">
        <v>3164</v>
      </c>
      <c r="BK77" s="53" t="s">
        <v>4402</v>
      </c>
      <c r="BL77" s="52" t="s">
        <v>4414</v>
      </c>
      <c r="BM77" s="140" t="s">
        <v>4405</v>
      </c>
    </row>
    <row r="78" spans="1:66" x14ac:dyDescent="0.25">
      <c r="A78" s="2" t="s">
        <v>755</v>
      </c>
      <c r="B78" s="2" t="s">
        <v>238</v>
      </c>
      <c r="K78" t="s">
        <v>755</v>
      </c>
      <c r="L78" t="s">
        <v>511</v>
      </c>
      <c r="Q78" s="1"/>
      <c r="R78" s="1"/>
      <c r="S78" s="1"/>
      <c r="AJ78" s="639" t="str">
        <f t="shared" si="1"/>
        <v>complextro</v>
      </c>
      <c r="AK78" s="68" t="s">
        <v>2710</v>
      </c>
      <c r="AN78" s="639" t="s">
        <v>3563</v>
      </c>
      <c r="AO78" s="53" t="s">
        <v>3559</v>
      </c>
      <c r="AP78" s="53">
        <v>0</v>
      </c>
      <c r="AQ78" s="68">
        <v>1</v>
      </c>
      <c r="AR78" s="1"/>
      <c r="AS78" s="639"/>
      <c r="AT78" s="53"/>
      <c r="AU78" s="53" t="s">
        <v>3119</v>
      </c>
      <c r="AV78" s="52" t="s">
        <v>4131</v>
      </c>
      <c r="AW78" s="52" t="s">
        <v>3123</v>
      </c>
      <c r="AX78" s="52" t="s">
        <v>3127</v>
      </c>
      <c r="AY78" s="52" t="s">
        <v>2419</v>
      </c>
      <c r="AZ78" s="52" t="s">
        <v>3225</v>
      </c>
      <c r="BA78" s="52"/>
      <c r="BB78" s="52"/>
      <c r="BC78" s="52"/>
      <c r="BD78" s="52"/>
      <c r="BE78" s="52"/>
      <c r="BF78" s="52"/>
      <c r="BG78" s="66"/>
      <c r="BJ78" s="65" t="s">
        <v>3164</v>
      </c>
      <c r="BK78" s="53" t="s">
        <v>912</v>
      </c>
      <c r="BL78" s="52" t="s">
        <v>4414</v>
      </c>
      <c r="BM78" s="140" t="s">
        <v>4399</v>
      </c>
    </row>
    <row r="79" spans="1:66" x14ac:dyDescent="0.25">
      <c r="A79" s="2" t="s">
        <v>755</v>
      </c>
      <c r="B79" s="2" t="s">
        <v>239</v>
      </c>
      <c r="K79" t="s">
        <v>755</v>
      </c>
      <c r="L79" t="s">
        <v>504</v>
      </c>
      <c r="Q79" s="1"/>
      <c r="R79" s="1"/>
      <c r="S79" s="1"/>
      <c r="AJ79" s="639" t="str">
        <f t="shared" si="1"/>
        <v>concerto</v>
      </c>
      <c r="AK79" s="68" t="s">
        <v>3951</v>
      </c>
      <c r="AN79" s="639" t="s">
        <v>3529</v>
      </c>
      <c r="AO79" s="53" t="s">
        <v>3523</v>
      </c>
      <c r="AP79" s="53">
        <v>1</v>
      </c>
      <c r="AQ79" s="68">
        <v>0</v>
      </c>
      <c r="AR79" s="1"/>
      <c r="AS79" s="639"/>
      <c r="AT79" s="53"/>
      <c r="AU79" s="53" t="s">
        <v>3119</v>
      </c>
      <c r="AV79" s="52" t="s">
        <v>4132</v>
      </c>
      <c r="AW79" s="52" t="s">
        <v>3124</v>
      </c>
      <c r="AX79" s="52" t="s">
        <v>3131</v>
      </c>
      <c r="AY79" s="52" t="s">
        <v>2419</v>
      </c>
      <c r="AZ79" s="52" t="s">
        <v>3225</v>
      </c>
      <c r="BA79" s="52" t="s">
        <v>2419</v>
      </c>
      <c r="BB79" s="52" t="s">
        <v>3226</v>
      </c>
      <c r="BC79" s="52"/>
      <c r="BD79" s="52"/>
      <c r="BE79" s="52"/>
      <c r="BF79" s="52"/>
      <c r="BG79" s="66"/>
      <c r="BJ79" s="115" t="s">
        <v>3164</v>
      </c>
      <c r="BK79" s="111" t="s">
        <v>4387</v>
      </c>
      <c r="BL79" s="52" t="s">
        <v>4414</v>
      </c>
      <c r="BM79" s="140" t="s">
        <v>4400</v>
      </c>
    </row>
    <row r="80" spans="1:66" x14ac:dyDescent="0.25">
      <c r="A80" s="2" t="s">
        <v>755</v>
      </c>
      <c r="B80" s="2" t="s">
        <v>510</v>
      </c>
      <c r="K80" t="s">
        <v>755</v>
      </c>
      <c r="L80" t="s">
        <v>186</v>
      </c>
      <c r="Q80" s="1"/>
      <c r="R80" s="1"/>
      <c r="S80" s="1"/>
      <c r="AJ80" s="639" t="str">
        <f t="shared" si="1"/>
        <v>core</v>
      </c>
      <c r="AK80" s="68" t="s">
        <v>3874</v>
      </c>
      <c r="AN80" s="639" t="s">
        <v>3557</v>
      </c>
      <c r="AO80" s="53" t="s">
        <v>3527</v>
      </c>
      <c r="AP80" s="53">
        <v>1</v>
      </c>
      <c r="AQ80" s="68">
        <v>1</v>
      </c>
      <c r="AR80" s="1"/>
      <c r="AS80" s="639"/>
      <c r="AT80" s="53"/>
      <c r="AU80" s="53" t="s">
        <v>3129</v>
      </c>
      <c r="AV80" s="52" t="s">
        <v>3475</v>
      </c>
      <c r="AW80" s="52" t="s">
        <v>3475</v>
      </c>
      <c r="AX80" s="52" t="s">
        <v>3228</v>
      </c>
      <c r="AY80" s="52" t="s">
        <v>2419</v>
      </c>
      <c r="AZ80" s="52" t="s">
        <v>3497</v>
      </c>
      <c r="BA80" s="52" t="s">
        <v>3130</v>
      </c>
      <c r="BB80" s="52"/>
      <c r="BC80" s="52"/>
      <c r="BD80" s="52"/>
      <c r="BE80" s="52"/>
      <c r="BF80" s="52"/>
      <c r="BG80" s="66"/>
      <c r="BJ80" s="111" t="s">
        <v>3164</v>
      </c>
      <c r="BK80" s="53" t="s">
        <v>1259</v>
      </c>
      <c r="BL80" s="52" t="s">
        <v>4414</v>
      </c>
      <c r="BM80" s="93" t="s">
        <v>4413</v>
      </c>
      <c r="BN80" s="66" t="s">
        <v>4415</v>
      </c>
    </row>
    <row r="81" spans="1:67" x14ac:dyDescent="0.25">
      <c r="A81" s="2" t="s">
        <v>755</v>
      </c>
      <c r="B81" s="2" t="s">
        <v>503</v>
      </c>
      <c r="K81" t="s">
        <v>755</v>
      </c>
      <c r="L81" t="s">
        <v>240</v>
      </c>
      <c r="O81" s="2"/>
      <c r="Q81" s="1"/>
      <c r="R81" s="1"/>
      <c r="S81" s="1"/>
      <c r="AJ81" s="639" t="str">
        <f t="shared" si="1"/>
        <v>country</v>
      </c>
      <c r="AK81" s="68" t="s">
        <v>2721</v>
      </c>
      <c r="AN81" s="639" t="s">
        <v>3555</v>
      </c>
      <c r="AO81" s="53" t="s">
        <v>3543</v>
      </c>
      <c r="AP81" s="53">
        <v>1</v>
      </c>
      <c r="AQ81" s="68">
        <v>1</v>
      </c>
      <c r="AR81" s="1"/>
      <c r="AS81" s="639"/>
      <c r="AT81" s="53"/>
      <c r="AU81" s="53" t="s">
        <v>3129</v>
      </c>
      <c r="AV81" s="52" t="s">
        <v>3475</v>
      </c>
      <c r="AW81" s="52" t="s">
        <v>3475</v>
      </c>
      <c r="AX81" s="52" t="s">
        <v>3228</v>
      </c>
      <c r="AY81" s="52" t="s">
        <v>2419</v>
      </c>
      <c r="AZ81" s="52" t="s">
        <v>3130</v>
      </c>
      <c r="BA81" s="52" t="s">
        <v>3497</v>
      </c>
      <c r="BB81" s="52"/>
      <c r="BC81" s="52"/>
      <c r="BD81" s="52"/>
      <c r="BE81" s="52"/>
      <c r="BF81" s="52"/>
      <c r="BG81" s="66"/>
      <c r="BJ81" s="65" t="s">
        <v>3164</v>
      </c>
      <c r="BK81" s="53" t="s">
        <v>4056</v>
      </c>
      <c r="BL81" s="52" t="s">
        <v>4414</v>
      </c>
      <c r="BM81" s="66" t="s">
        <v>4429</v>
      </c>
      <c r="BN81" t="s">
        <v>4430</v>
      </c>
    </row>
    <row r="82" spans="1:67" x14ac:dyDescent="0.25">
      <c r="A82" s="2" t="s">
        <v>755</v>
      </c>
      <c r="B82" s="2" t="s">
        <v>511</v>
      </c>
      <c r="K82" t="s">
        <v>755</v>
      </c>
      <c r="L82" t="s">
        <v>241</v>
      </c>
      <c r="Q82" s="1"/>
      <c r="R82" s="1"/>
      <c r="S82" s="1"/>
      <c r="AJ82" s="639" t="str">
        <f t="shared" si="1"/>
        <v>cover</v>
      </c>
      <c r="AK82" s="68" t="s">
        <v>3904</v>
      </c>
      <c r="AN82" s="639" t="s">
        <v>3550</v>
      </c>
      <c r="AO82" s="53" t="s">
        <v>3541</v>
      </c>
      <c r="AP82" s="53">
        <v>1</v>
      </c>
      <c r="AQ82" s="68">
        <v>1</v>
      </c>
      <c r="AR82" s="1"/>
      <c r="AS82" s="639"/>
      <c r="AT82" s="53"/>
      <c r="AU82" s="53" t="s">
        <v>3129</v>
      </c>
      <c r="AV82" s="52" t="s">
        <v>3446</v>
      </c>
      <c r="AW82" s="52" t="s">
        <v>3446</v>
      </c>
      <c r="AX82" s="52" t="s">
        <v>3107</v>
      </c>
      <c r="AY82" s="52" t="s">
        <v>2419</v>
      </c>
      <c r="AZ82" s="52" t="s">
        <v>3497</v>
      </c>
      <c r="BA82" s="52" t="s">
        <v>3130</v>
      </c>
      <c r="BB82" s="52"/>
      <c r="BC82" s="52"/>
      <c r="BD82" s="52"/>
      <c r="BE82" s="52"/>
      <c r="BF82" s="52"/>
      <c r="BG82" s="66"/>
      <c r="BJ82" s="65" t="s">
        <v>3164</v>
      </c>
      <c r="BK82" s="53" t="s">
        <v>4075</v>
      </c>
      <c r="BL82" s="52" t="s">
        <v>4414</v>
      </c>
      <c r="BM82" s="66" t="s">
        <v>4431</v>
      </c>
      <c r="BN82" t="s">
        <v>4432</v>
      </c>
      <c r="BO82" t="s">
        <v>4433</v>
      </c>
    </row>
    <row r="83" spans="1:67" x14ac:dyDescent="0.25">
      <c r="A83" s="2" t="s">
        <v>755</v>
      </c>
      <c r="B83" s="2" t="s">
        <v>504</v>
      </c>
      <c r="K83" t="s">
        <v>755</v>
      </c>
      <c r="L83" t="s">
        <v>187</v>
      </c>
      <c r="O83" s="187"/>
      <c r="P83" s="185"/>
      <c r="Q83" s="187"/>
      <c r="R83" s="187"/>
      <c r="S83" s="187"/>
      <c r="AJ83" s="639" t="str">
        <f t="shared" si="1"/>
        <v>crossover</v>
      </c>
      <c r="AK83" s="68" t="s">
        <v>3866</v>
      </c>
      <c r="AN83" s="639" t="s">
        <v>3556</v>
      </c>
      <c r="AO83" s="53" t="s">
        <v>2805</v>
      </c>
      <c r="AP83" s="53">
        <v>1</v>
      </c>
      <c r="AQ83" s="68">
        <v>1</v>
      </c>
      <c r="AR83" s="1"/>
      <c r="AS83" s="639"/>
      <c r="AT83" s="53"/>
      <c r="AU83" s="53" t="s">
        <v>3129</v>
      </c>
      <c r="AV83" s="52" t="s">
        <v>3446</v>
      </c>
      <c r="AW83" s="52" t="s">
        <v>3446</v>
      </c>
      <c r="AX83" s="52" t="s">
        <v>3107</v>
      </c>
      <c r="AY83" s="52" t="s">
        <v>2419</v>
      </c>
      <c r="AZ83" s="52" t="s">
        <v>3130</v>
      </c>
      <c r="BA83" s="52" t="s">
        <v>3497</v>
      </c>
      <c r="BB83" s="52"/>
      <c r="BC83" s="52"/>
      <c r="BD83" s="52"/>
      <c r="BE83" s="52"/>
      <c r="BF83" s="52"/>
      <c r="BG83" s="66"/>
      <c r="BJ83" s="65" t="s">
        <v>3164</v>
      </c>
      <c r="BK83" s="53" t="s">
        <v>4090</v>
      </c>
      <c r="BL83" s="52" t="s">
        <v>4414</v>
      </c>
      <c r="BM83" s="66" t="s">
        <v>4416</v>
      </c>
      <c r="BN83" t="s">
        <v>4417</v>
      </c>
    </row>
    <row r="84" spans="1:67" x14ac:dyDescent="0.25">
      <c r="A84" s="2" t="s">
        <v>755</v>
      </c>
      <c r="B84" s="2" t="s">
        <v>186</v>
      </c>
      <c r="K84" t="s">
        <v>755</v>
      </c>
      <c r="L84" t="s">
        <v>492</v>
      </c>
      <c r="Q84" s="1"/>
      <c r="R84" s="1"/>
      <c r="S84" s="1"/>
      <c r="AJ84" s="639" t="str">
        <f t="shared" si="1"/>
        <v>custom</v>
      </c>
      <c r="AK84" s="68" t="s">
        <v>1719</v>
      </c>
      <c r="AN84" s="639" t="s">
        <v>3548</v>
      </c>
      <c r="AO84" s="53" t="s">
        <v>775</v>
      </c>
      <c r="AP84" s="53">
        <v>1</v>
      </c>
      <c r="AQ84" s="68">
        <v>1</v>
      </c>
      <c r="AR84" s="1"/>
      <c r="AS84" s="639"/>
      <c r="AT84" s="53"/>
      <c r="AU84" s="53" t="s">
        <v>3476</v>
      </c>
      <c r="AV84" s="52" t="s">
        <v>4133</v>
      </c>
      <c r="AW84" s="52" t="s">
        <v>3477</v>
      </c>
      <c r="AX84" s="52" t="s">
        <v>3136</v>
      </c>
      <c r="AY84" s="52" t="s">
        <v>3137</v>
      </c>
      <c r="AZ84" s="52"/>
      <c r="BA84" s="52"/>
      <c r="BB84" s="52"/>
      <c r="BC84" s="52"/>
      <c r="BD84" s="52"/>
      <c r="BE84" s="52"/>
      <c r="BF84" s="52"/>
      <c r="BG84" s="66"/>
      <c r="BJ84" s="65" t="s">
        <v>3164</v>
      </c>
      <c r="BK84" s="53" t="s">
        <v>4140</v>
      </c>
      <c r="BL84" s="52" t="s">
        <v>4414</v>
      </c>
      <c r="BM84" s="66" t="s">
        <v>4401</v>
      </c>
    </row>
    <row r="85" spans="1:67" x14ac:dyDescent="0.25">
      <c r="A85" s="2" t="s">
        <v>755</v>
      </c>
      <c r="B85" s="2" t="s">
        <v>240</v>
      </c>
      <c r="K85" t="s">
        <v>755</v>
      </c>
      <c r="L85" t="s">
        <v>188</v>
      </c>
      <c r="Q85" s="1"/>
      <c r="R85" s="1"/>
      <c r="S85" s="1"/>
      <c r="AJ85" s="639" t="str">
        <f t="shared" si="1"/>
        <v>dance</v>
      </c>
      <c r="AK85" s="68" t="s">
        <v>2763</v>
      </c>
      <c r="AN85" s="639" t="s">
        <v>3546</v>
      </c>
      <c r="AO85" s="53" t="s">
        <v>3535</v>
      </c>
      <c r="AP85" s="53">
        <v>1</v>
      </c>
      <c r="AQ85" s="68">
        <v>1</v>
      </c>
      <c r="AR85" s="1"/>
      <c r="AS85" s="639"/>
      <c r="AT85" s="53"/>
      <c r="AU85" s="53" t="s">
        <v>3476</v>
      </c>
      <c r="AV85" s="52" t="s">
        <v>4133</v>
      </c>
      <c r="AW85" s="52" t="s">
        <v>3132</v>
      </c>
      <c r="AX85" s="52" t="s">
        <v>3138</v>
      </c>
      <c r="AY85" s="52"/>
      <c r="AZ85" s="52"/>
      <c r="BA85" s="52"/>
      <c r="BB85" s="52"/>
      <c r="BC85" s="52"/>
      <c r="BD85" s="52"/>
      <c r="BE85" s="52"/>
      <c r="BF85" s="52"/>
      <c r="BG85" s="66"/>
      <c r="BJ85" s="65" t="s">
        <v>1730</v>
      </c>
      <c r="BK85" s="111" t="s">
        <v>4351</v>
      </c>
      <c r="BL85" s="52" t="s">
        <v>4414</v>
      </c>
      <c r="BM85" s="66" t="s">
        <v>4356</v>
      </c>
    </row>
    <row r="86" spans="1:67" x14ac:dyDescent="0.25">
      <c r="A86" s="2" t="s">
        <v>755</v>
      </c>
      <c r="B86" s="2" t="s">
        <v>241</v>
      </c>
      <c r="K86" t="s">
        <v>755</v>
      </c>
      <c r="L86" t="s">
        <v>18</v>
      </c>
      <c r="Q86" s="1"/>
      <c r="R86" s="1"/>
      <c r="S86" s="1"/>
      <c r="AJ86" s="639" t="str">
        <f t="shared" si="1"/>
        <v>dark</v>
      </c>
      <c r="AK86" s="68" t="s">
        <v>3888</v>
      </c>
      <c r="AN86" s="639" t="s">
        <v>3545</v>
      </c>
      <c r="AO86" s="53" t="s">
        <v>296</v>
      </c>
      <c r="AP86" s="53">
        <v>1</v>
      </c>
      <c r="AQ86" s="68">
        <v>1</v>
      </c>
      <c r="AR86" s="1"/>
      <c r="AS86" s="639"/>
      <c r="AT86" s="53"/>
      <c r="AU86" s="53" t="s">
        <v>3476</v>
      </c>
      <c r="AV86" s="52" t="s">
        <v>4133</v>
      </c>
      <c r="AW86" s="52" t="s">
        <v>3478</v>
      </c>
      <c r="AX86" s="52" t="s">
        <v>3139</v>
      </c>
      <c r="AY86" s="52" t="s">
        <v>3137</v>
      </c>
      <c r="AZ86" s="52"/>
      <c r="BA86" s="52"/>
      <c r="BB86" s="52"/>
      <c r="BC86" s="52"/>
      <c r="BD86" s="52"/>
      <c r="BE86" s="52"/>
      <c r="BF86" s="52"/>
      <c r="BG86" s="66"/>
      <c r="BJ86" s="65" t="s">
        <v>1730</v>
      </c>
      <c r="BK86" s="53" t="s">
        <v>592</v>
      </c>
      <c r="BL86" s="52" t="s">
        <v>4414</v>
      </c>
      <c r="BM86" s="66" t="s">
        <v>4357</v>
      </c>
    </row>
    <row r="87" spans="1:67" x14ac:dyDescent="0.25">
      <c r="A87" s="2" t="s">
        <v>755</v>
      </c>
      <c r="B87" s="2" t="s">
        <v>187</v>
      </c>
      <c r="K87" t="s">
        <v>781</v>
      </c>
      <c r="L87" t="s">
        <v>1120</v>
      </c>
      <c r="Q87" s="1"/>
      <c r="R87" s="1"/>
      <c r="S87" s="1"/>
      <c r="AJ87" s="639" t="str">
        <f t="shared" si="1"/>
        <v>death</v>
      </c>
      <c r="AK87" s="68" t="s">
        <v>3870</v>
      </c>
      <c r="AN87" s="639" t="s">
        <v>3130</v>
      </c>
      <c r="AO87" s="53" t="s">
        <v>2889</v>
      </c>
      <c r="AP87" s="53">
        <v>1</v>
      </c>
      <c r="AQ87" s="68">
        <v>1</v>
      </c>
      <c r="AR87" s="1"/>
      <c r="AS87" s="639"/>
      <c r="AT87" s="53"/>
      <c r="AU87" s="53" t="s">
        <v>3476</v>
      </c>
      <c r="AV87" s="52" t="s">
        <v>4134</v>
      </c>
      <c r="AW87" s="52" t="s">
        <v>3134</v>
      </c>
      <c r="AX87" s="52" t="s">
        <v>3229</v>
      </c>
      <c r="AY87" s="52" t="s">
        <v>3230</v>
      </c>
      <c r="AZ87" s="52"/>
      <c r="BA87" s="52"/>
      <c r="BB87" s="52"/>
      <c r="BC87" s="52"/>
      <c r="BD87" s="52"/>
      <c r="BE87" s="52"/>
      <c r="BF87" s="52"/>
      <c r="BG87" s="66"/>
      <c r="BJ87" s="65" t="s">
        <v>1730</v>
      </c>
      <c r="BK87" s="53" t="s">
        <v>3594</v>
      </c>
      <c r="BL87" s="52" t="s">
        <v>4414</v>
      </c>
      <c r="BM87" s="66" t="s">
        <v>4358</v>
      </c>
    </row>
    <row r="88" spans="1:67" x14ac:dyDescent="0.25">
      <c r="A88" s="2" t="s">
        <v>755</v>
      </c>
      <c r="B88" s="2" t="s">
        <v>492</v>
      </c>
      <c r="K88" t="s">
        <v>781</v>
      </c>
      <c r="L88" t="s">
        <v>782</v>
      </c>
      <c r="Q88" s="1"/>
      <c r="R88" s="1"/>
      <c r="S88" s="1"/>
      <c r="AJ88" s="639" t="str">
        <f t="shared" si="1"/>
        <v>disco</v>
      </c>
      <c r="AK88" s="68" t="s">
        <v>2745</v>
      </c>
      <c r="AN88" s="639" t="s">
        <v>3551</v>
      </c>
      <c r="AO88" s="53" t="s">
        <v>3542</v>
      </c>
      <c r="AP88" s="53">
        <v>1</v>
      </c>
      <c r="AQ88" s="68">
        <v>1</v>
      </c>
      <c r="AR88" s="1"/>
      <c r="AS88" s="639"/>
      <c r="AT88" s="53"/>
      <c r="AU88" s="53" t="s">
        <v>3476</v>
      </c>
      <c r="AV88" s="52" t="s">
        <v>4134</v>
      </c>
      <c r="AW88" s="52" t="s">
        <v>3135</v>
      </c>
      <c r="AX88" s="52" t="s">
        <v>3140</v>
      </c>
      <c r="AY88" s="52" t="s">
        <v>2419</v>
      </c>
      <c r="AZ88" s="52" t="s">
        <v>3231</v>
      </c>
      <c r="BA88" s="52"/>
      <c r="BB88" s="52"/>
      <c r="BC88" s="52"/>
      <c r="BD88" s="52"/>
      <c r="BE88" s="52"/>
      <c r="BF88" s="52"/>
      <c r="BG88" s="66"/>
      <c r="BJ88" s="65" t="s">
        <v>1730</v>
      </c>
      <c r="BK88" s="53" t="s">
        <v>4076</v>
      </c>
      <c r="BL88" s="52" t="s">
        <v>4414</v>
      </c>
      <c r="BM88" s="66" t="s">
        <v>4359</v>
      </c>
    </row>
    <row r="89" spans="1:67" x14ac:dyDescent="0.25">
      <c r="A89" s="2" t="s">
        <v>755</v>
      </c>
      <c r="B89" s="2" t="s">
        <v>188</v>
      </c>
      <c r="K89" t="s">
        <v>781</v>
      </c>
      <c r="L89" t="s">
        <v>793</v>
      </c>
      <c r="O89" s="2"/>
      <c r="Q89" s="1"/>
      <c r="R89" s="1"/>
      <c r="S89" s="1"/>
      <c r="AJ89" s="639" t="str">
        <f t="shared" si="1"/>
        <v>djent</v>
      </c>
      <c r="AK89" s="68" t="s">
        <v>2731</v>
      </c>
      <c r="AN89" s="639" t="s">
        <v>3549</v>
      </c>
      <c r="AO89" s="53" t="s">
        <v>3539</v>
      </c>
      <c r="AP89" s="53">
        <v>1</v>
      </c>
      <c r="AQ89" s="68">
        <v>1</v>
      </c>
      <c r="AR89" s="1"/>
      <c r="AS89" s="639"/>
      <c r="AT89" s="53"/>
      <c r="AU89" s="53" t="s">
        <v>3476</v>
      </c>
      <c r="AV89" s="52" t="s">
        <v>4135</v>
      </c>
      <c r="AW89" s="52" t="s">
        <v>4150</v>
      </c>
      <c r="AX89" s="52" t="s">
        <v>3232</v>
      </c>
      <c r="AY89" s="52" t="s">
        <v>3233</v>
      </c>
      <c r="AZ89" s="52" t="s">
        <v>2419</v>
      </c>
      <c r="BA89" s="52" t="s">
        <v>3234</v>
      </c>
      <c r="BB89" s="52"/>
      <c r="BC89" s="52"/>
      <c r="BD89" s="52"/>
      <c r="BE89" s="52"/>
      <c r="BF89" s="52"/>
      <c r="BG89" s="66"/>
      <c r="BJ89" s="65" t="s">
        <v>1730</v>
      </c>
      <c r="BK89" s="53" t="s">
        <v>4360</v>
      </c>
      <c r="BL89" s="52" t="s">
        <v>4414</v>
      </c>
      <c r="BM89" s="66" t="s">
        <v>4362</v>
      </c>
    </row>
    <row r="90" spans="1:67" x14ac:dyDescent="0.25">
      <c r="A90" s="2" t="s">
        <v>755</v>
      </c>
      <c r="B90" s="2" t="s">
        <v>18</v>
      </c>
      <c r="K90" t="s">
        <v>781</v>
      </c>
      <c r="L90" t="s">
        <v>1143</v>
      </c>
      <c r="Q90" s="1"/>
      <c r="R90" s="1"/>
      <c r="S90" s="1"/>
      <c r="AJ90" s="639" t="str">
        <f t="shared" si="1"/>
        <v>doo wop</v>
      </c>
      <c r="AK90" s="68" t="s">
        <v>3889</v>
      </c>
      <c r="AN90" s="639" t="s">
        <v>3375</v>
      </c>
      <c r="AO90" s="53" t="s">
        <v>1095</v>
      </c>
      <c r="AP90" s="53">
        <v>1</v>
      </c>
      <c r="AQ90" s="68">
        <v>0</v>
      </c>
      <c r="AR90" s="1"/>
      <c r="AS90" s="639"/>
      <c r="AT90" s="53"/>
      <c r="AU90" s="53" t="s">
        <v>3141</v>
      </c>
      <c r="AV90" s="52" t="s">
        <v>2868</v>
      </c>
      <c r="AW90" s="52" t="s">
        <v>3482</v>
      </c>
      <c r="AX90" s="52" t="s">
        <v>3235</v>
      </c>
      <c r="AY90" s="52" t="s">
        <v>3236</v>
      </c>
      <c r="AZ90" s="52"/>
      <c r="BA90" s="52"/>
      <c r="BB90" s="52"/>
      <c r="BC90" s="52"/>
      <c r="BD90" s="52"/>
      <c r="BE90" s="52"/>
      <c r="BF90" s="52"/>
      <c r="BG90" s="66"/>
      <c r="BJ90" s="65" t="s">
        <v>1730</v>
      </c>
      <c r="BK90" s="53" t="s">
        <v>4361</v>
      </c>
      <c r="BL90" s="52" t="s">
        <v>4414</v>
      </c>
      <c r="BM90" s="66" t="s">
        <v>4363</v>
      </c>
    </row>
    <row r="91" spans="1:67" x14ac:dyDescent="0.25">
      <c r="A91" s="2" t="s">
        <v>781</v>
      </c>
      <c r="B91" s="2" t="s">
        <v>1120</v>
      </c>
      <c r="K91" t="s">
        <v>781</v>
      </c>
      <c r="L91" t="s">
        <v>1144</v>
      </c>
      <c r="O91" s="187"/>
      <c r="P91" s="185"/>
      <c r="Q91" s="187"/>
      <c r="R91" s="187"/>
      <c r="S91" s="187"/>
      <c r="AJ91" s="639" t="str">
        <f t="shared" ref="AJ91:AJ95" si="2">LOWER(AK91)</f>
        <v>doom</v>
      </c>
      <c r="AK91" s="68" t="s">
        <v>3869</v>
      </c>
      <c r="AN91" s="639" t="s">
        <v>440</v>
      </c>
      <c r="AO91" s="53" t="s">
        <v>2508</v>
      </c>
      <c r="AP91" s="53">
        <v>1</v>
      </c>
      <c r="AQ91" s="68">
        <v>1</v>
      </c>
      <c r="AR91" s="1"/>
      <c r="AS91" s="639"/>
      <c r="AT91" s="53"/>
      <c r="AU91" s="53" t="s">
        <v>3141</v>
      </c>
      <c r="AV91" s="52" t="s">
        <v>2868</v>
      </c>
      <c r="AW91" s="52" t="s">
        <v>3483</v>
      </c>
      <c r="AX91" s="52" t="s">
        <v>3235</v>
      </c>
      <c r="AY91" s="52" t="s">
        <v>3237</v>
      </c>
      <c r="AZ91" s="52" t="s">
        <v>3143</v>
      </c>
      <c r="BA91" s="52"/>
      <c r="BB91" s="52"/>
      <c r="BC91" s="52"/>
      <c r="BD91" s="52"/>
      <c r="BE91" s="52"/>
      <c r="BF91" s="52"/>
      <c r="BG91" s="66"/>
      <c r="BJ91" s="115" t="s">
        <v>1944</v>
      </c>
      <c r="BK91" s="111" t="s">
        <v>4351</v>
      </c>
      <c r="BL91" s="52" t="s">
        <v>4414</v>
      </c>
      <c r="BM91" s="509" t="s">
        <v>4365</v>
      </c>
    </row>
    <row r="92" spans="1:67" x14ac:dyDescent="0.25">
      <c r="A92" s="2" t="s">
        <v>781</v>
      </c>
      <c r="B92" s="2" t="s">
        <v>782</v>
      </c>
      <c r="K92" t="s">
        <v>781</v>
      </c>
      <c r="L92" t="s">
        <v>200</v>
      </c>
      <c r="Q92" s="1"/>
      <c r="R92" s="1"/>
      <c r="S92" s="1"/>
      <c r="AJ92" s="639" t="str">
        <f t="shared" si="2"/>
        <v>dragon</v>
      </c>
      <c r="AK92" s="68" t="s">
        <v>3899</v>
      </c>
      <c r="AN92" s="639" t="s">
        <v>3528</v>
      </c>
      <c r="AO92" s="53" t="s">
        <v>3526</v>
      </c>
      <c r="AP92" s="53">
        <v>1</v>
      </c>
      <c r="AQ92" s="68">
        <v>0</v>
      </c>
      <c r="AR92" s="1"/>
      <c r="AS92" s="639"/>
      <c r="AT92" s="53"/>
      <c r="AU92" s="53" t="s">
        <v>3141</v>
      </c>
      <c r="AV92" s="52" t="s">
        <v>2868</v>
      </c>
      <c r="AW92" s="52" t="s">
        <v>3484</v>
      </c>
      <c r="AX92" s="52" t="s">
        <v>3212</v>
      </c>
      <c r="AY92" s="52" t="s">
        <v>2419</v>
      </c>
      <c r="AZ92" s="52" t="s">
        <v>3144</v>
      </c>
      <c r="BA92" s="52"/>
      <c r="BB92" s="52"/>
      <c r="BC92" s="52"/>
      <c r="BD92" s="52"/>
      <c r="BE92" s="52"/>
      <c r="BF92" s="52"/>
      <c r="BG92" s="66"/>
      <c r="BJ92" s="65" t="s">
        <v>1944</v>
      </c>
      <c r="BK92" s="53" t="s">
        <v>4078</v>
      </c>
      <c r="BL92" s="52" t="s">
        <v>4414</v>
      </c>
      <c r="BM92" s="66" t="s">
        <v>4364</v>
      </c>
    </row>
    <row r="93" spans="1:67" ht="15.75" thickBot="1" x14ac:dyDescent="0.3">
      <c r="A93" s="2" t="s">
        <v>781</v>
      </c>
      <c r="B93" s="2" t="s">
        <v>793</v>
      </c>
      <c r="K93" t="s">
        <v>781</v>
      </c>
      <c r="L93" t="s">
        <v>1087</v>
      </c>
      <c r="Q93" s="1"/>
      <c r="R93" s="1"/>
      <c r="S93" s="1"/>
      <c r="AJ93" s="639" t="str">
        <f t="shared" si="2"/>
        <v>drum</v>
      </c>
      <c r="AK93" s="68" t="s">
        <v>3885</v>
      </c>
      <c r="AN93" s="638" t="s">
        <v>3561</v>
      </c>
      <c r="AO93" s="131" t="s">
        <v>298</v>
      </c>
      <c r="AP93" s="131">
        <v>0</v>
      </c>
      <c r="AQ93" s="54">
        <v>1</v>
      </c>
      <c r="AR93" s="1"/>
      <c r="AS93" s="639"/>
      <c r="AT93" s="53"/>
      <c r="AU93" s="53" t="s">
        <v>3141</v>
      </c>
      <c r="AV93" s="52" t="s">
        <v>2868</v>
      </c>
      <c r="AW93" s="52" t="s">
        <v>3485</v>
      </c>
      <c r="AX93" s="52" t="s">
        <v>3212</v>
      </c>
      <c r="AY93" s="52" t="s">
        <v>2419</v>
      </c>
      <c r="AZ93" s="52" t="s">
        <v>3145</v>
      </c>
      <c r="BA93" s="52"/>
      <c r="BB93" s="52"/>
      <c r="BC93" s="52"/>
      <c r="BD93" s="52"/>
      <c r="BE93" s="52"/>
      <c r="BF93" s="52"/>
      <c r="BG93" s="66"/>
      <c r="BJ93" s="65" t="s">
        <v>1944</v>
      </c>
      <c r="BK93" s="53" t="s">
        <v>2274</v>
      </c>
      <c r="BL93" s="52" t="s">
        <v>4414</v>
      </c>
      <c r="BM93" s="66" t="s">
        <v>4366</v>
      </c>
    </row>
    <row r="94" spans="1:67" ht="15.75" thickBot="1" x14ac:dyDescent="0.3">
      <c r="A94" s="2" t="s">
        <v>781</v>
      </c>
      <c r="B94" s="2" t="s">
        <v>1143</v>
      </c>
      <c r="K94" t="s">
        <v>756</v>
      </c>
      <c r="L94" t="s">
        <v>344</v>
      </c>
      <c r="Q94" s="1"/>
      <c r="R94" s="1"/>
      <c r="S94" s="1"/>
      <c r="AJ94" s="639" t="str">
        <f t="shared" si="2"/>
        <v>dub</v>
      </c>
      <c r="AK94" s="68" t="s">
        <v>3886</v>
      </c>
      <c r="AO94" s="1"/>
      <c r="AS94" s="639"/>
      <c r="AT94" s="53"/>
      <c r="AU94" s="53" t="s">
        <v>3141</v>
      </c>
      <c r="AV94" s="52" t="s">
        <v>2868</v>
      </c>
      <c r="AW94" s="52" t="s">
        <v>3486</v>
      </c>
      <c r="AX94" s="52" t="s">
        <v>3212</v>
      </c>
      <c r="AY94" s="52" t="s">
        <v>2419</v>
      </c>
      <c r="AZ94" s="52" t="s">
        <v>3148</v>
      </c>
      <c r="BA94" s="52"/>
      <c r="BB94" s="52"/>
      <c r="BC94" s="52"/>
      <c r="BD94" s="52"/>
      <c r="BE94" s="52"/>
      <c r="BF94" s="52"/>
      <c r="BG94" s="66"/>
      <c r="BJ94" s="65" t="s">
        <v>294</v>
      </c>
      <c r="BK94" s="53" t="s">
        <v>4079</v>
      </c>
      <c r="BL94" s="52" t="s">
        <v>4414</v>
      </c>
      <c r="BM94" s="66" t="s">
        <v>4367</v>
      </c>
    </row>
    <row r="95" spans="1:67" x14ac:dyDescent="0.25">
      <c r="A95" s="2" t="s">
        <v>781</v>
      </c>
      <c r="B95" s="2" t="s">
        <v>1144</v>
      </c>
      <c r="K95" t="s">
        <v>756</v>
      </c>
      <c r="L95" t="s">
        <v>332</v>
      </c>
      <c r="Q95" s="1"/>
      <c r="R95" s="1"/>
      <c r="S95" s="1"/>
      <c r="AJ95" s="639" t="str">
        <f t="shared" si="2"/>
        <v>easy</v>
      </c>
      <c r="AK95" s="68" t="s">
        <v>123</v>
      </c>
      <c r="AN95" s="655"/>
      <c r="AO95" s="148" t="s">
        <v>3671</v>
      </c>
      <c r="AP95" s="187"/>
      <c r="AQ95" s="187"/>
      <c r="AR95" s="187"/>
      <c r="AS95" s="639"/>
      <c r="AT95" s="53"/>
      <c r="AU95" s="53" t="s">
        <v>3141</v>
      </c>
      <c r="AV95" s="52" t="s">
        <v>2868</v>
      </c>
      <c r="AW95" s="52" t="s">
        <v>3487</v>
      </c>
      <c r="AX95" s="52" t="s">
        <v>3212</v>
      </c>
      <c r="AY95" s="52" t="s">
        <v>2419</v>
      </c>
      <c r="AZ95" s="52" t="s">
        <v>3149</v>
      </c>
      <c r="BA95" s="52"/>
      <c r="BB95" s="52"/>
      <c r="BC95" s="52"/>
      <c r="BD95" s="52"/>
      <c r="BE95" s="52"/>
      <c r="BF95" s="52"/>
      <c r="BG95" s="66"/>
      <c r="BJ95" s="65" t="s">
        <v>294</v>
      </c>
      <c r="BK95" s="53" t="s">
        <v>3153</v>
      </c>
      <c r="BL95" s="52" t="s">
        <v>4414</v>
      </c>
      <c r="BM95" s="66" t="s">
        <v>4368</v>
      </c>
    </row>
    <row r="96" spans="1:67" x14ac:dyDescent="0.25">
      <c r="A96" s="2" t="s">
        <v>781</v>
      </c>
      <c r="B96" s="2" t="s">
        <v>200</v>
      </c>
      <c r="K96" s="396" t="s">
        <v>756</v>
      </c>
      <c r="L96" s="396" t="s">
        <v>1686</v>
      </c>
      <c r="Q96" s="1"/>
      <c r="R96" s="1"/>
      <c r="S96" s="1"/>
      <c r="AJ96" s="639" t="s">
        <v>4003</v>
      </c>
      <c r="AK96" s="68" t="s">
        <v>2753</v>
      </c>
      <c r="AN96" s="639" t="s">
        <v>2361</v>
      </c>
      <c r="AO96" s="68" t="s">
        <v>38</v>
      </c>
      <c r="AS96" s="639"/>
      <c r="AT96" s="53"/>
      <c r="AU96" s="53" t="s">
        <v>3141</v>
      </c>
      <c r="AV96" s="52" t="s">
        <v>2868</v>
      </c>
      <c r="AW96" s="52" t="s">
        <v>3488</v>
      </c>
      <c r="AX96" s="52" t="s">
        <v>3212</v>
      </c>
      <c r="AY96" s="52" t="s">
        <v>2419</v>
      </c>
      <c r="AZ96" s="52" t="s">
        <v>3146</v>
      </c>
      <c r="BA96" s="52"/>
      <c r="BB96" s="52"/>
      <c r="BC96" s="52"/>
      <c r="BD96" s="52"/>
      <c r="BE96" s="52"/>
      <c r="BF96" s="52"/>
      <c r="BG96" s="66"/>
      <c r="BJ96" s="115" t="s">
        <v>294</v>
      </c>
      <c r="BK96" s="111" t="s">
        <v>298</v>
      </c>
      <c r="BL96" s="52" t="s">
        <v>4414</v>
      </c>
      <c r="BM96" s="509" t="s">
        <v>4369</v>
      </c>
    </row>
    <row r="97" spans="1:66" x14ac:dyDescent="0.25">
      <c r="A97" s="2" t="s">
        <v>781</v>
      </c>
      <c r="B97" s="2" t="s">
        <v>1087</v>
      </c>
      <c r="K97" t="s">
        <v>756</v>
      </c>
      <c r="L97" t="s">
        <v>757</v>
      </c>
      <c r="O97" s="2"/>
      <c r="Q97" s="1"/>
      <c r="R97" s="1"/>
      <c r="S97" s="1"/>
      <c r="AJ97" s="639" t="s">
        <v>4004</v>
      </c>
      <c r="AK97" s="68" t="s">
        <v>3844</v>
      </c>
      <c r="AN97" s="639" t="s">
        <v>2362</v>
      </c>
      <c r="AO97" s="68" t="s">
        <v>44</v>
      </c>
      <c r="AS97" s="639"/>
      <c r="AT97" s="53"/>
      <c r="AU97" s="53" t="s">
        <v>3141</v>
      </c>
      <c r="AV97" s="52" t="s">
        <v>2868</v>
      </c>
      <c r="AW97" s="52" t="s">
        <v>3489</v>
      </c>
      <c r="AX97" s="52" t="s">
        <v>3212</v>
      </c>
      <c r="AY97" s="52" t="s">
        <v>2419</v>
      </c>
      <c r="AZ97" s="52" t="s">
        <v>3147</v>
      </c>
      <c r="BA97" s="52"/>
      <c r="BB97" s="52"/>
      <c r="BC97" s="52"/>
      <c r="BD97" s="52"/>
      <c r="BE97" s="52"/>
      <c r="BF97" s="52"/>
      <c r="BG97" s="66"/>
      <c r="BJ97" s="65" t="s">
        <v>294</v>
      </c>
      <c r="BK97" s="53" t="s">
        <v>1252</v>
      </c>
      <c r="BL97" s="52" t="s">
        <v>4414</v>
      </c>
      <c r="BM97" s="66" t="s">
        <v>4418</v>
      </c>
      <c r="BN97" t="s">
        <v>4419</v>
      </c>
    </row>
    <row r="98" spans="1:66" x14ac:dyDescent="0.25">
      <c r="A98" s="2" t="s">
        <v>756</v>
      </c>
      <c r="B98" s="2" t="s">
        <v>344</v>
      </c>
      <c r="K98" t="s">
        <v>756</v>
      </c>
      <c r="L98" t="s">
        <v>333</v>
      </c>
      <c r="Q98" s="1"/>
      <c r="R98" s="1"/>
      <c r="S98" s="1"/>
      <c r="AJ98" s="639" t="str">
        <f t="shared" ref="AJ98:AJ110" si="3">LOWER(AK98)</f>
        <v>electric</v>
      </c>
      <c r="AK98" s="68" t="s">
        <v>2760</v>
      </c>
      <c r="AN98" s="639" t="s">
        <v>2363</v>
      </c>
      <c r="AO98" s="68" t="s">
        <v>46</v>
      </c>
      <c r="AS98" s="639"/>
      <c r="AT98" s="53"/>
      <c r="AU98" s="53" t="s">
        <v>3141</v>
      </c>
      <c r="AV98" s="52" t="s">
        <v>2868</v>
      </c>
      <c r="AW98" s="52" t="s">
        <v>3490</v>
      </c>
      <c r="AX98" s="52" t="s">
        <v>3212</v>
      </c>
      <c r="AY98" s="52" t="s">
        <v>2419</v>
      </c>
      <c r="AZ98" s="52" t="s">
        <v>4231</v>
      </c>
      <c r="BA98" s="52"/>
      <c r="BB98" s="52"/>
      <c r="BC98" s="52"/>
      <c r="BD98" s="52"/>
      <c r="BE98" s="52"/>
      <c r="BF98" s="52"/>
      <c r="BG98" s="66"/>
      <c r="BJ98" s="65" t="s">
        <v>294</v>
      </c>
      <c r="BK98" s="53" t="s">
        <v>4370</v>
      </c>
      <c r="BL98" s="52" t="s">
        <v>4414</v>
      </c>
      <c r="BM98" s="66" t="s">
        <v>4371</v>
      </c>
    </row>
    <row r="99" spans="1:66" x14ac:dyDescent="0.25">
      <c r="A99" s="2" t="s">
        <v>756</v>
      </c>
      <c r="B99" s="2" t="s">
        <v>332</v>
      </c>
      <c r="K99" t="s">
        <v>756</v>
      </c>
      <c r="L99" t="s">
        <v>1862</v>
      </c>
      <c r="O99" s="187"/>
      <c r="P99" s="185"/>
      <c r="Q99" s="187"/>
      <c r="R99" s="187"/>
      <c r="S99" s="187"/>
      <c r="AJ99" s="639" t="str">
        <f t="shared" si="3"/>
        <v>electro</v>
      </c>
      <c r="AK99" s="68" t="s">
        <v>2777</v>
      </c>
      <c r="AN99" s="639" t="s">
        <v>3564</v>
      </c>
      <c r="AO99" s="68" t="s">
        <v>154</v>
      </c>
      <c r="AS99" s="639"/>
      <c r="AT99" s="53"/>
      <c r="AU99" s="53" t="s">
        <v>3141</v>
      </c>
      <c r="AV99" s="52" t="s">
        <v>4136</v>
      </c>
      <c r="AW99" s="52" t="s">
        <v>3480</v>
      </c>
      <c r="AX99" s="52" t="s">
        <v>1695</v>
      </c>
      <c r="AY99" s="52" t="s">
        <v>2419</v>
      </c>
      <c r="AZ99" s="52" t="s">
        <v>3150</v>
      </c>
      <c r="BA99" s="52" t="s">
        <v>2419</v>
      </c>
      <c r="BB99" s="52" t="s">
        <v>3238</v>
      </c>
      <c r="BC99" s="52"/>
      <c r="BD99" s="52"/>
      <c r="BE99" s="52"/>
      <c r="BF99" s="52"/>
      <c r="BG99" s="66"/>
      <c r="BJ99" s="65" t="s">
        <v>294</v>
      </c>
      <c r="BK99" s="53" t="s">
        <v>4080</v>
      </c>
      <c r="BL99" s="52" t="s">
        <v>4414</v>
      </c>
      <c r="BM99" s="66" t="s">
        <v>4372</v>
      </c>
    </row>
    <row r="100" spans="1:66" x14ac:dyDescent="0.25">
      <c r="A100" s="2" t="s">
        <v>756</v>
      </c>
      <c r="B100" s="2" t="s">
        <v>1686</v>
      </c>
      <c r="K100" t="s">
        <v>916</v>
      </c>
      <c r="L100" t="s">
        <v>791</v>
      </c>
      <c r="Q100" s="1"/>
      <c r="R100" s="1"/>
      <c r="S100" s="1"/>
      <c r="AJ100" s="639" t="str">
        <f t="shared" si="3"/>
        <v>electronic</v>
      </c>
      <c r="AK100" s="68" t="s">
        <v>2712</v>
      </c>
      <c r="AN100" s="639" t="s">
        <v>3565</v>
      </c>
      <c r="AO100" s="68" t="s">
        <v>39</v>
      </c>
      <c r="AS100" s="639"/>
      <c r="AT100" s="53"/>
      <c r="AU100" s="53" t="s">
        <v>3141</v>
      </c>
      <c r="AV100" s="52" t="s">
        <v>4136</v>
      </c>
      <c r="AW100" s="52" t="s">
        <v>3479</v>
      </c>
      <c r="AX100" s="52" t="s">
        <v>3152</v>
      </c>
      <c r="AY100" s="52" t="s">
        <v>2419</v>
      </c>
      <c r="AZ100" s="52" t="s">
        <v>3239</v>
      </c>
      <c r="BA100" s="52" t="s">
        <v>3118</v>
      </c>
      <c r="BB100" s="52"/>
      <c r="BC100" s="52"/>
      <c r="BD100" s="52"/>
      <c r="BE100" s="52"/>
      <c r="BF100" s="52"/>
      <c r="BG100" s="66"/>
      <c r="BJ100" s="65" t="s">
        <v>294</v>
      </c>
      <c r="BK100" s="53" t="s">
        <v>3520</v>
      </c>
      <c r="BL100" s="52" t="s">
        <v>4414</v>
      </c>
      <c r="BM100" s="66" t="s">
        <v>4373</v>
      </c>
    </row>
    <row r="101" spans="1:66" x14ac:dyDescent="0.25">
      <c r="A101" s="2" t="s">
        <v>756</v>
      </c>
      <c r="B101" s="2" t="s">
        <v>757</v>
      </c>
      <c r="K101" t="s">
        <v>917</v>
      </c>
      <c r="L101" t="s">
        <v>771</v>
      </c>
      <c r="Q101" s="1"/>
      <c r="R101" s="1"/>
      <c r="S101" s="1"/>
      <c r="AJ101" s="639" t="str">
        <f t="shared" si="3"/>
        <v>electronica</v>
      </c>
      <c r="AK101" s="68" t="s">
        <v>2748</v>
      </c>
      <c r="AN101" s="639" t="s">
        <v>3566</v>
      </c>
      <c r="AO101" s="68" t="s">
        <v>40</v>
      </c>
      <c r="AS101" s="639"/>
      <c r="AT101" s="53"/>
      <c r="AU101" s="53" t="s">
        <v>3141</v>
      </c>
      <c r="AV101" s="52" t="s">
        <v>4136</v>
      </c>
      <c r="AW101" s="52" t="s">
        <v>3481</v>
      </c>
      <c r="AX101" s="52" t="s">
        <v>1695</v>
      </c>
      <c r="AY101" s="52" t="s">
        <v>2419</v>
      </c>
      <c r="AZ101" s="52" t="s">
        <v>3151</v>
      </c>
      <c r="BA101" s="52" t="s">
        <v>2419</v>
      </c>
      <c r="BB101" s="52" t="s">
        <v>3240</v>
      </c>
      <c r="BC101" s="52"/>
      <c r="BD101" s="52"/>
      <c r="BE101" s="52"/>
      <c r="BF101" s="52"/>
      <c r="BG101" s="66"/>
      <c r="BJ101" s="65" t="s">
        <v>294</v>
      </c>
      <c r="BK101" s="53" t="s">
        <v>3521</v>
      </c>
      <c r="BL101" s="52" t="s">
        <v>4414</v>
      </c>
      <c r="BM101" s="66" t="s">
        <v>4374</v>
      </c>
    </row>
    <row r="102" spans="1:66" x14ac:dyDescent="0.25">
      <c r="A102" s="2" t="s">
        <v>756</v>
      </c>
      <c r="B102" s="2" t="s">
        <v>333</v>
      </c>
      <c r="K102" t="s">
        <v>917</v>
      </c>
      <c r="L102" t="s">
        <v>772</v>
      </c>
      <c r="Q102" s="1"/>
      <c r="R102" s="1"/>
      <c r="S102" s="1"/>
      <c r="AJ102" s="639" t="str">
        <f t="shared" si="3"/>
        <v>emo</v>
      </c>
      <c r="AK102" s="68" t="s">
        <v>2708</v>
      </c>
      <c r="AN102" s="639" t="s">
        <v>3567</v>
      </c>
      <c r="AO102" s="68" t="s">
        <v>42</v>
      </c>
      <c r="AS102" s="639"/>
      <c r="AT102" s="53"/>
      <c r="AU102" s="53" t="s">
        <v>294</v>
      </c>
      <c r="AV102" s="52" t="s">
        <v>4137</v>
      </c>
      <c r="AW102" s="52" t="s">
        <v>3154</v>
      </c>
      <c r="AX102" s="52" t="s">
        <v>3242</v>
      </c>
      <c r="AY102" s="52" t="s">
        <v>2419</v>
      </c>
      <c r="AZ102" s="52" t="s">
        <v>3159</v>
      </c>
      <c r="BA102" s="52"/>
      <c r="BB102" s="52"/>
      <c r="BC102" s="52"/>
      <c r="BD102" s="52"/>
      <c r="BE102" s="52"/>
      <c r="BF102" s="52"/>
      <c r="BG102" s="66"/>
      <c r="BJ102" s="65" t="s">
        <v>294</v>
      </c>
      <c r="BK102" s="53" t="s">
        <v>3522</v>
      </c>
      <c r="BL102" s="52" t="s">
        <v>4414</v>
      </c>
      <c r="BM102" s="66" t="s">
        <v>4375</v>
      </c>
    </row>
    <row r="103" spans="1:66" x14ac:dyDescent="0.25">
      <c r="A103" s="2" t="s">
        <v>756</v>
      </c>
      <c r="B103" s="2" t="s">
        <v>1862</v>
      </c>
      <c r="K103" t="s">
        <v>917</v>
      </c>
      <c r="L103" t="s">
        <v>1094</v>
      </c>
      <c r="Q103" s="1"/>
      <c r="R103" s="1"/>
      <c r="S103" s="1"/>
      <c r="AJ103" s="639" t="str">
        <f t="shared" si="3"/>
        <v>endurance</v>
      </c>
      <c r="AK103" s="68" t="s">
        <v>2784</v>
      </c>
      <c r="AN103" s="639" t="s">
        <v>3568</v>
      </c>
      <c r="AO103" s="68" t="s">
        <v>43</v>
      </c>
      <c r="AS103" s="639"/>
      <c r="AT103" s="53"/>
      <c r="AU103" s="53" t="s">
        <v>294</v>
      </c>
      <c r="AV103" s="52" t="s">
        <v>4137</v>
      </c>
      <c r="AW103" s="52" t="s">
        <v>3155</v>
      </c>
      <c r="AX103" s="52" t="s">
        <v>3157</v>
      </c>
      <c r="AY103" s="52" t="s">
        <v>2419</v>
      </c>
      <c r="AZ103" s="52" t="s">
        <v>3159</v>
      </c>
      <c r="BA103" s="52"/>
      <c r="BB103" s="52"/>
      <c r="BC103" s="52"/>
      <c r="BD103" s="52"/>
      <c r="BE103" s="52"/>
      <c r="BF103" s="52"/>
      <c r="BG103" s="66"/>
      <c r="BJ103" s="65" t="s">
        <v>4055</v>
      </c>
      <c r="BK103" s="53" t="s">
        <v>4082</v>
      </c>
      <c r="BL103" s="52" t="s">
        <v>4414</v>
      </c>
      <c r="BM103" s="66" t="s">
        <v>4420</v>
      </c>
      <c r="BN103" t="s">
        <v>4421</v>
      </c>
    </row>
    <row r="104" spans="1:66" x14ac:dyDescent="0.25">
      <c r="A104" s="2" t="s">
        <v>917</v>
      </c>
      <c r="B104" s="2" t="s">
        <v>771</v>
      </c>
      <c r="K104" t="s">
        <v>917</v>
      </c>
      <c r="L104" t="s">
        <v>774</v>
      </c>
      <c r="Q104" s="1"/>
      <c r="R104" s="1"/>
      <c r="S104" s="1"/>
      <c r="AJ104" s="639" t="str">
        <f t="shared" si="3"/>
        <v>epic</v>
      </c>
      <c r="AK104" s="68" t="s">
        <v>3895</v>
      </c>
      <c r="AN104" s="639" t="s">
        <v>3569</v>
      </c>
      <c r="AO104" s="68" t="s">
        <v>41</v>
      </c>
      <c r="AS104" s="639"/>
      <c r="AT104" s="53"/>
      <c r="AU104" s="53" t="s">
        <v>294</v>
      </c>
      <c r="AV104" s="52" t="s">
        <v>4137</v>
      </c>
      <c r="AW104" s="52" t="s">
        <v>3156</v>
      </c>
      <c r="AX104" s="52" t="s">
        <v>3158</v>
      </c>
      <c r="AY104" s="52" t="s">
        <v>2419</v>
      </c>
      <c r="AZ104" s="52" t="s">
        <v>3159</v>
      </c>
      <c r="BA104" s="52"/>
      <c r="BB104" s="52"/>
      <c r="BC104" s="52"/>
      <c r="BD104" s="52"/>
      <c r="BE104" s="52"/>
      <c r="BF104" s="52"/>
      <c r="BG104" s="66"/>
      <c r="BJ104" s="65" t="s">
        <v>4055</v>
      </c>
      <c r="BK104" s="53" t="s">
        <v>4083</v>
      </c>
      <c r="BL104" s="52" t="s">
        <v>4414</v>
      </c>
      <c r="BM104" s="66" t="s">
        <v>4378</v>
      </c>
    </row>
    <row r="105" spans="1:66" x14ac:dyDescent="0.25">
      <c r="A105" s="2" t="s">
        <v>917</v>
      </c>
      <c r="B105" s="2" t="s">
        <v>772</v>
      </c>
      <c r="K105" s="2" t="s">
        <v>775</v>
      </c>
      <c r="L105" s="2" t="s">
        <v>775</v>
      </c>
      <c r="O105" s="2"/>
      <c r="Q105" s="1"/>
      <c r="R105" s="1"/>
      <c r="S105" s="1"/>
      <c r="AJ105" s="639" t="str">
        <f t="shared" si="3"/>
        <v>euro</v>
      </c>
      <c r="AK105" s="68" t="s">
        <v>3896</v>
      </c>
      <c r="AN105" s="639" t="s">
        <v>2376</v>
      </c>
      <c r="AO105" s="68" t="s">
        <v>351</v>
      </c>
      <c r="AS105" s="639"/>
      <c r="AT105" s="53"/>
      <c r="AU105" s="53" t="s">
        <v>294</v>
      </c>
      <c r="AV105" s="52" t="s">
        <v>3153</v>
      </c>
      <c r="AW105" s="52" t="s">
        <v>4129</v>
      </c>
      <c r="AX105" s="52" t="s">
        <v>3160</v>
      </c>
      <c r="AY105" s="52"/>
      <c r="AZ105" s="52"/>
      <c r="BA105" s="52"/>
      <c r="BB105" s="52"/>
      <c r="BC105" s="52"/>
      <c r="BD105" s="52"/>
      <c r="BE105" s="52"/>
      <c r="BF105" s="52"/>
      <c r="BG105" s="66"/>
      <c r="BJ105" s="65" t="s">
        <v>4055</v>
      </c>
      <c r="BK105" s="53" t="s">
        <v>4086</v>
      </c>
      <c r="BL105" s="52" t="s">
        <v>4414</v>
      </c>
      <c r="BM105" s="66" t="s">
        <v>4382</v>
      </c>
    </row>
    <row r="106" spans="1:66" x14ac:dyDescent="0.25">
      <c r="A106" s="2" t="s">
        <v>917</v>
      </c>
      <c r="B106" s="2" t="s">
        <v>1094</v>
      </c>
      <c r="K106" s="2" t="s">
        <v>775</v>
      </c>
      <c r="L106" s="2" t="s">
        <v>1767</v>
      </c>
      <c r="Q106" s="1"/>
      <c r="R106" s="1"/>
      <c r="S106" s="1"/>
      <c r="AJ106" s="639" t="str">
        <f t="shared" si="3"/>
        <v>exotica</v>
      </c>
      <c r="AK106" s="68" t="s">
        <v>2794</v>
      </c>
      <c r="AN106" s="639" t="s">
        <v>2377</v>
      </c>
      <c r="AO106" s="68" t="s">
        <v>352</v>
      </c>
      <c r="AS106" s="639"/>
      <c r="AT106" s="53"/>
      <c r="AU106" s="53" t="s">
        <v>294</v>
      </c>
      <c r="AV106" s="52" t="s">
        <v>3153</v>
      </c>
      <c r="AW106" s="52" t="s">
        <v>4151</v>
      </c>
      <c r="AX106" s="52" t="s">
        <v>3161</v>
      </c>
      <c r="AY106" s="52"/>
      <c r="AZ106" s="52"/>
      <c r="BA106" s="52"/>
      <c r="BB106" s="52"/>
      <c r="BC106" s="52"/>
      <c r="BD106" s="52"/>
      <c r="BE106" s="52"/>
      <c r="BF106" s="52"/>
      <c r="BG106" s="66"/>
      <c r="BJ106" s="65" t="s">
        <v>4055</v>
      </c>
      <c r="BK106" s="111" t="s">
        <v>4379</v>
      </c>
      <c r="BL106" s="52" t="s">
        <v>4414</v>
      </c>
      <c r="BM106" s="106" t="s">
        <v>4383</v>
      </c>
    </row>
    <row r="107" spans="1:66" x14ac:dyDescent="0.25">
      <c r="A107" s="2" t="s">
        <v>917</v>
      </c>
      <c r="B107" s="2" t="s">
        <v>774</v>
      </c>
      <c r="K107" s="2" t="s">
        <v>775</v>
      </c>
      <c r="L107" s="2" t="s">
        <v>1821</v>
      </c>
      <c r="O107" s="187"/>
      <c r="P107" s="185"/>
      <c r="Q107" s="187"/>
      <c r="R107" s="187"/>
      <c r="S107" s="187"/>
      <c r="AJ107" s="639" t="str">
        <f t="shared" si="3"/>
        <v>experimental</v>
      </c>
      <c r="AK107" s="68" t="s">
        <v>2729</v>
      </c>
      <c r="AN107" s="639" t="s">
        <v>2378</v>
      </c>
      <c r="AO107" s="68" t="s">
        <v>655</v>
      </c>
      <c r="AS107" s="639"/>
      <c r="AT107" s="53"/>
      <c r="AU107" s="53" t="s">
        <v>294</v>
      </c>
      <c r="AV107" s="52" t="s">
        <v>3153</v>
      </c>
      <c r="AW107" s="52" t="s">
        <v>1701</v>
      </c>
      <c r="AX107" s="52" t="s">
        <v>3162</v>
      </c>
      <c r="AY107" s="52"/>
      <c r="AZ107" s="52"/>
      <c r="BA107" s="52"/>
      <c r="BB107" s="52"/>
      <c r="BC107" s="52"/>
      <c r="BD107" s="52"/>
      <c r="BE107" s="52"/>
      <c r="BF107" s="52"/>
      <c r="BG107" s="66"/>
      <c r="BJ107" s="65" t="s">
        <v>4055</v>
      </c>
      <c r="BK107" s="111" t="s">
        <v>4380</v>
      </c>
      <c r="BL107" s="52" t="s">
        <v>4414</v>
      </c>
      <c r="BM107" s="106" t="s">
        <v>4384</v>
      </c>
    </row>
    <row r="108" spans="1:66" x14ac:dyDescent="0.25">
      <c r="A108" s="2" t="s">
        <v>775</v>
      </c>
      <c r="B108" s="2" t="s">
        <v>775</v>
      </c>
      <c r="K108" s="2" t="s">
        <v>775</v>
      </c>
      <c r="L108" s="2" t="s">
        <v>1766</v>
      </c>
      <c r="Q108" s="1"/>
      <c r="R108" s="1"/>
      <c r="S108" s="1"/>
      <c r="AJ108" s="639" t="str">
        <f t="shared" si="3"/>
        <v>extreme</v>
      </c>
      <c r="AK108" s="68" t="s">
        <v>3897</v>
      </c>
      <c r="AN108" s="639" t="s">
        <v>2379</v>
      </c>
      <c r="AO108" s="68" t="s">
        <v>386</v>
      </c>
      <c r="AS108" s="639"/>
      <c r="AT108" s="53"/>
      <c r="AU108" s="53" t="s">
        <v>294</v>
      </c>
      <c r="AV108" s="52" t="s">
        <v>3153</v>
      </c>
      <c r="AW108" s="52" t="s">
        <v>1702</v>
      </c>
      <c r="AX108" s="52" t="s">
        <v>3163</v>
      </c>
      <c r="AY108" s="52"/>
      <c r="AZ108" s="52"/>
      <c r="BA108" s="52"/>
      <c r="BB108" s="52"/>
      <c r="BC108" s="52"/>
      <c r="BD108" s="52"/>
      <c r="BE108" s="52"/>
      <c r="BF108" s="52"/>
      <c r="BG108" s="66"/>
      <c r="BJ108" s="65" t="s">
        <v>4055</v>
      </c>
      <c r="BK108" s="53" t="s">
        <v>4085</v>
      </c>
      <c r="BL108" s="52" t="s">
        <v>4414</v>
      </c>
      <c r="BM108" s="66" t="s">
        <v>4385</v>
      </c>
    </row>
    <row r="109" spans="1:66" x14ac:dyDescent="0.25">
      <c r="A109" s="2" t="s">
        <v>775</v>
      </c>
      <c r="B109" s="2" t="s">
        <v>1767</v>
      </c>
      <c r="K109" s="2" t="s">
        <v>775</v>
      </c>
      <c r="L109" s="2" t="s">
        <v>1768</v>
      </c>
      <c r="Q109" s="1"/>
      <c r="R109" s="1"/>
      <c r="S109" s="1"/>
      <c r="AJ109" s="639" t="str">
        <f t="shared" si="3"/>
        <v>fantasy</v>
      </c>
      <c r="AK109" s="68" t="s">
        <v>3960</v>
      </c>
      <c r="AN109" s="639" t="s">
        <v>2380</v>
      </c>
      <c r="AO109" s="68" t="s">
        <v>654</v>
      </c>
      <c r="AS109" s="639"/>
      <c r="AT109" s="53"/>
      <c r="AU109" s="53" t="s">
        <v>3164</v>
      </c>
      <c r="AV109" s="52" t="s">
        <v>4130</v>
      </c>
      <c r="AW109" s="52" t="s">
        <v>3447</v>
      </c>
      <c r="AX109" s="52" t="s">
        <v>3167</v>
      </c>
      <c r="AY109" s="52"/>
      <c r="AZ109" s="52"/>
      <c r="BA109" s="52"/>
      <c r="BB109" s="52"/>
      <c r="BC109" s="52"/>
      <c r="BD109" s="52"/>
      <c r="BE109" s="52"/>
      <c r="BF109" s="52"/>
      <c r="BG109" s="66"/>
      <c r="BJ109" s="65" t="s">
        <v>4055</v>
      </c>
      <c r="BK109" s="53" t="s">
        <v>4087</v>
      </c>
      <c r="BL109" s="52" t="s">
        <v>4414</v>
      </c>
      <c r="BM109" s="66" t="s">
        <v>4386</v>
      </c>
    </row>
    <row r="110" spans="1:66" x14ac:dyDescent="0.25">
      <c r="A110" s="2" t="s">
        <v>775</v>
      </c>
      <c r="B110" s="2" t="s">
        <v>1821</v>
      </c>
      <c r="K110" s="2" t="s">
        <v>775</v>
      </c>
      <c r="L110" s="2" t="s">
        <v>1775</v>
      </c>
      <c r="Q110" s="1"/>
      <c r="R110" s="1"/>
      <c r="S110" s="1"/>
      <c r="AJ110" s="639" t="str">
        <f t="shared" si="3"/>
        <v>fiddle</v>
      </c>
      <c r="AK110" s="68" t="s">
        <v>3892</v>
      </c>
      <c r="AN110" s="639" t="s">
        <v>3570</v>
      </c>
      <c r="AO110" s="68" t="s">
        <v>650</v>
      </c>
      <c r="AS110" s="639"/>
      <c r="AT110" s="53"/>
      <c r="AU110" s="53" t="s">
        <v>3164</v>
      </c>
      <c r="AV110" s="52" t="s">
        <v>4130</v>
      </c>
      <c r="AW110" s="52" t="s">
        <v>3446</v>
      </c>
      <c r="AX110" s="52" t="s">
        <v>3216</v>
      </c>
      <c r="AY110" s="52" t="s">
        <v>3128</v>
      </c>
      <c r="AZ110" s="52"/>
      <c r="BA110" s="52"/>
      <c r="BB110" s="52"/>
      <c r="BC110" s="52"/>
      <c r="BD110" s="52"/>
      <c r="BE110" s="52"/>
      <c r="BF110" s="52"/>
      <c r="BG110" s="66"/>
      <c r="BJ110" s="65" t="s">
        <v>4055</v>
      </c>
      <c r="BK110" s="53" t="s">
        <v>4081</v>
      </c>
      <c r="BL110" s="52" t="s">
        <v>4414</v>
      </c>
      <c r="BM110" s="66" t="s">
        <v>4422</v>
      </c>
      <c r="BN110" t="s">
        <v>4423</v>
      </c>
    </row>
    <row r="111" spans="1:66" x14ac:dyDescent="0.25">
      <c r="A111" s="2" t="s">
        <v>775</v>
      </c>
      <c r="B111" s="2" t="s">
        <v>1766</v>
      </c>
      <c r="K111" s="2" t="s">
        <v>775</v>
      </c>
      <c r="L111" s="2" t="s">
        <v>1858</v>
      </c>
      <c r="Q111" s="1"/>
      <c r="R111" s="1"/>
      <c r="S111" s="1"/>
      <c r="AJ111" s="639" t="s">
        <v>4000</v>
      </c>
      <c r="AK111" s="68" t="s">
        <v>3847</v>
      </c>
      <c r="AN111" s="639" t="s">
        <v>3571</v>
      </c>
      <c r="AO111" s="68" t="s">
        <v>651</v>
      </c>
      <c r="AS111" s="639"/>
      <c r="AT111" s="53"/>
      <c r="AU111" s="53" t="s">
        <v>3164</v>
      </c>
      <c r="AV111" s="52" t="s">
        <v>4130</v>
      </c>
      <c r="AW111" s="52" t="s">
        <v>4152</v>
      </c>
      <c r="AX111" s="52" t="s">
        <v>3168</v>
      </c>
      <c r="AY111" s="52"/>
      <c r="AZ111" s="52"/>
      <c r="BA111" s="52"/>
      <c r="BB111" s="52"/>
      <c r="BC111" s="52"/>
      <c r="BD111" s="52"/>
      <c r="BE111" s="52"/>
      <c r="BF111" s="52"/>
      <c r="BG111" s="66"/>
      <c r="BJ111" s="65" t="s">
        <v>4055</v>
      </c>
      <c r="BK111" s="53" t="s">
        <v>4084</v>
      </c>
      <c r="BL111" s="52" t="s">
        <v>4414</v>
      </c>
      <c r="BM111" s="66" t="s">
        <v>4388</v>
      </c>
    </row>
    <row r="112" spans="1:66" x14ac:dyDescent="0.25">
      <c r="A112" s="2" t="s">
        <v>775</v>
      </c>
      <c r="B112" s="2" t="s">
        <v>1768</v>
      </c>
      <c r="F112" s="2"/>
      <c r="K112" s="2" t="s">
        <v>775</v>
      </c>
      <c r="L112" s="2" t="s">
        <v>1774</v>
      </c>
      <c r="Q112" s="1"/>
      <c r="R112" s="1"/>
      <c r="S112" s="1"/>
      <c r="AJ112" s="639" t="str">
        <f t="shared" ref="AJ112:AJ143" si="4">LOWER(AK112)</f>
        <v>finnish</v>
      </c>
      <c r="AK112" s="68" t="s">
        <v>3898</v>
      </c>
      <c r="AN112" s="639" t="s">
        <v>3572</v>
      </c>
      <c r="AO112" s="68" t="s">
        <v>652</v>
      </c>
      <c r="AS112" s="639"/>
      <c r="AT112" s="53"/>
      <c r="AU112" s="53" t="s">
        <v>3164</v>
      </c>
      <c r="AV112" s="52" t="s">
        <v>4130</v>
      </c>
      <c r="AW112" s="52" t="s">
        <v>4153</v>
      </c>
      <c r="AX112" s="52" t="s">
        <v>3216</v>
      </c>
      <c r="AY112" s="52" t="s">
        <v>2419</v>
      </c>
      <c r="AZ112" s="52" t="s">
        <v>3169</v>
      </c>
      <c r="BA112" s="52" t="s">
        <v>3218</v>
      </c>
      <c r="BB112" s="52"/>
      <c r="BC112" s="52"/>
      <c r="BD112" s="52"/>
      <c r="BE112" s="52"/>
      <c r="BF112" s="52"/>
      <c r="BG112" s="66"/>
      <c r="BJ112" s="65" t="s">
        <v>4055</v>
      </c>
      <c r="BK112" s="53" t="s">
        <v>4376</v>
      </c>
      <c r="BL112" s="52" t="s">
        <v>4414</v>
      </c>
      <c r="BM112" s="93" t="s">
        <v>4389</v>
      </c>
    </row>
    <row r="113" spans="1:66" x14ac:dyDescent="0.25">
      <c r="A113" s="2" t="s">
        <v>775</v>
      </c>
      <c r="B113" s="2" t="s">
        <v>1775</v>
      </c>
      <c r="K113" s="2" t="s">
        <v>775</v>
      </c>
      <c r="L113" s="2" t="s">
        <v>1773</v>
      </c>
      <c r="O113" s="2"/>
      <c r="Q113" s="1"/>
      <c r="R113" s="1"/>
      <c r="S113" s="1"/>
      <c r="AJ113" s="639" t="str">
        <f t="shared" si="4"/>
        <v>flamenco</v>
      </c>
      <c r="AK113" s="68" t="s">
        <v>2764</v>
      </c>
      <c r="AN113" s="639" t="s">
        <v>3573</v>
      </c>
      <c r="AO113" s="68" t="s">
        <v>647</v>
      </c>
      <c r="AS113" s="639"/>
      <c r="AT113" s="53"/>
      <c r="AU113" s="53" t="s">
        <v>3164</v>
      </c>
      <c r="AV113" s="52" t="s">
        <v>4130</v>
      </c>
      <c r="AW113" s="52" t="s">
        <v>3120</v>
      </c>
      <c r="AX113" s="52" t="s">
        <v>3125</v>
      </c>
      <c r="AY113" s="52" t="s">
        <v>2419</v>
      </c>
      <c r="AZ113" s="52" t="s">
        <v>3241</v>
      </c>
      <c r="BA113" s="52"/>
      <c r="BB113" s="52"/>
      <c r="BC113" s="52"/>
      <c r="BD113" s="52"/>
      <c r="BE113" s="52"/>
      <c r="BF113" s="52"/>
      <c r="BG113" s="66"/>
      <c r="BJ113" s="65" t="s">
        <v>4055</v>
      </c>
      <c r="BK113" s="53" t="s">
        <v>4377</v>
      </c>
      <c r="BL113" s="52" t="s">
        <v>4414</v>
      </c>
      <c r="BM113" s="93" t="s">
        <v>4390</v>
      </c>
    </row>
    <row r="114" spans="1:66" x14ac:dyDescent="0.25">
      <c r="A114" s="2" t="s">
        <v>775</v>
      </c>
      <c r="B114" s="2" t="s">
        <v>1858</v>
      </c>
      <c r="K114" s="2" t="s">
        <v>775</v>
      </c>
      <c r="L114" s="2" t="s">
        <v>1770</v>
      </c>
      <c r="Q114" s="1"/>
      <c r="R114" s="1"/>
      <c r="S114" s="1"/>
      <c r="AJ114" s="639" t="str">
        <f t="shared" si="4"/>
        <v>flurry</v>
      </c>
      <c r="AK114" s="68" t="s">
        <v>3900</v>
      </c>
      <c r="AN114" s="639" t="s">
        <v>3574</v>
      </c>
      <c r="AO114" s="68" t="s">
        <v>648</v>
      </c>
      <c r="AS114" s="639"/>
      <c r="AT114" s="53"/>
      <c r="AU114" s="53" t="s">
        <v>3164</v>
      </c>
      <c r="AV114" s="52" t="s">
        <v>4130</v>
      </c>
      <c r="AW114" s="52" t="s">
        <v>3121</v>
      </c>
      <c r="AX114" s="52" t="s">
        <v>3126</v>
      </c>
      <c r="AY114" s="52" t="s">
        <v>2419</v>
      </c>
      <c r="AZ114" s="52" t="s">
        <v>3241</v>
      </c>
      <c r="BA114" s="52"/>
      <c r="BB114" s="52"/>
      <c r="BC114" s="52"/>
      <c r="BD114" s="52"/>
      <c r="BE114" s="52"/>
      <c r="BF114" s="52"/>
      <c r="BG114" s="66"/>
      <c r="BJ114" s="65" t="s">
        <v>4066</v>
      </c>
      <c r="BK114" s="1" t="s">
        <v>4351</v>
      </c>
      <c r="BL114" s="52" t="s">
        <v>4414</v>
      </c>
      <c r="BM114" s="66" t="s">
        <v>4392</v>
      </c>
    </row>
    <row r="115" spans="1:66" x14ac:dyDescent="0.25">
      <c r="A115" s="2" t="s">
        <v>775</v>
      </c>
      <c r="B115" s="2" t="s">
        <v>1774</v>
      </c>
      <c r="K115" s="2" t="s">
        <v>775</v>
      </c>
      <c r="L115" s="2" t="s">
        <v>1859</v>
      </c>
      <c r="O115" s="187"/>
      <c r="P115" s="185"/>
      <c r="Q115" s="187"/>
      <c r="R115" s="187"/>
      <c r="S115" s="187"/>
      <c r="AJ115" s="639" t="str">
        <f t="shared" si="4"/>
        <v>folk</v>
      </c>
      <c r="AK115" s="68" t="s">
        <v>2722</v>
      </c>
      <c r="AN115" s="639" t="s">
        <v>3575</v>
      </c>
      <c r="AO115" s="68" t="s">
        <v>649</v>
      </c>
      <c r="AS115" s="639"/>
      <c r="AT115" s="53"/>
      <c r="AU115" s="53" t="s">
        <v>3164</v>
      </c>
      <c r="AV115" s="52" t="s">
        <v>4130</v>
      </c>
      <c r="AW115" s="52" t="s">
        <v>3122</v>
      </c>
      <c r="AX115" s="52" t="s">
        <v>883</v>
      </c>
      <c r="AY115" s="52" t="s">
        <v>2419</v>
      </c>
      <c r="AZ115" s="52" t="s">
        <v>3241</v>
      </c>
      <c r="BA115" s="52"/>
      <c r="BB115" s="52"/>
      <c r="BC115" s="52"/>
      <c r="BD115" s="52"/>
      <c r="BE115" s="94"/>
      <c r="BF115" s="52"/>
      <c r="BG115" s="66"/>
      <c r="BJ115" s="65" t="s">
        <v>4066</v>
      </c>
      <c r="BK115" s="53" t="s">
        <v>2360</v>
      </c>
      <c r="BL115" s="52" t="s">
        <v>4414</v>
      </c>
      <c r="BM115" s="66" t="s">
        <v>4394</v>
      </c>
      <c r="BN115" t="s">
        <v>4424</v>
      </c>
    </row>
    <row r="116" spans="1:66" x14ac:dyDescent="0.25">
      <c r="A116" s="2" t="s">
        <v>775</v>
      </c>
      <c r="B116" s="2" t="s">
        <v>1773</v>
      </c>
      <c r="K116" s="2" t="s">
        <v>775</v>
      </c>
      <c r="L116" s="2" t="s">
        <v>1860</v>
      </c>
      <c r="Q116" s="1"/>
      <c r="R116" s="1"/>
      <c r="S116" s="1"/>
      <c r="AJ116" s="639" t="str">
        <f t="shared" si="4"/>
        <v>folktronica</v>
      </c>
      <c r="AK116" s="68" t="s">
        <v>2768</v>
      </c>
      <c r="AN116" s="639" t="s">
        <v>3576</v>
      </c>
      <c r="AO116" s="68" t="s">
        <v>1181</v>
      </c>
      <c r="AS116" s="639"/>
      <c r="AT116" s="53"/>
      <c r="AU116" s="53" t="s">
        <v>3164</v>
      </c>
      <c r="AV116" s="52" t="s">
        <v>4131</v>
      </c>
      <c r="AW116" s="52" t="s">
        <v>4154</v>
      </c>
      <c r="AX116" s="52" t="s">
        <v>3127</v>
      </c>
      <c r="AY116" s="52" t="s">
        <v>2419</v>
      </c>
      <c r="AZ116" s="52" t="s">
        <v>3241</v>
      </c>
      <c r="BA116" s="52"/>
      <c r="BB116" s="52"/>
      <c r="BC116" s="52"/>
      <c r="BD116" s="52"/>
      <c r="BE116" s="52"/>
      <c r="BF116" s="52"/>
      <c r="BG116" s="66"/>
      <c r="BJ116" s="65" t="s">
        <v>4066</v>
      </c>
      <c r="BK116" s="111" t="s">
        <v>4088</v>
      </c>
      <c r="BL116" s="52" t="s">
        <v>4414</v>
      </c>
      <c r="BM116" s="66" t="s">
        <v>4393</v>
      </c>
    </row>
    <row r="117" spans="1:66" x14ac:dyDescent="0.25">
      <c r="A117" s="2" t="s">
        <v>775</v>
      </c>
      <c r="B117" s="2" t="s">
        <v>1770</v>
      </c>
      <c r="K117" s="2" t="s">
        <v>775</v>
      </c>
      <c r="L117" s="2" t="s">
        <v>1771</v>
      </c>
      <c r="Q117" s="1"/>
      <c r="R117" s="1"/>
      <c r="S117" s="1"/>
      <c r="AJ117" s="639" t="str">
        <f t="shared" si="4"/>
        <v>french</v>
      </c>
      <c r="AK117" s="68" t="s">
        <v>3901</v>
      </c>
      <c r="AN117" s="639" t="s">
        <v>3577</v>
      </c>
      <c r="AO117" s="68" t="s">
        <v>1182</v>
      </c>
      <c r="AS117" s="639"/>
      <c r="AT117" s="53"/>
      <c r="AU117" s="53" t="s">
        <v>3164</v>
      </c>
      <c r="AV117" s="52" t="s">
        <v>4132</v>
      </c>
      <c r="AW117" s="52" t="s">
        <v>3171</v>
      </c>
      <c r="AX117" s="52" t="s">
        <v>3108</v>
      </c>
      <c r="AY117" s="52" t="s">
        <v>2419</v>
      </c>
      <c r="AZ117" s="52" t="s">
        <v>3243</v>
      </c>
      <c r="BA117" s="52" t="s">
        <v>3128</v>
      </c>
      <c r="BB117" s="52" t="s">
        <v>3244</v>
      </c>
      <c r="BC117" s="52"/>
      <c r="BD117" s="52"/>
      <c r="BE117" s="52"/>
      <c r="BF117" s="52"/>
      <c r="BG117" s="66"/>
      <c r="BJ117" s="65" t="s">
        <v>4066</v>
      </c>
      <c r="BK117" s="53" t="s">
        <v>2473</v>
      </c>
      <c r="BL117" s="52" t="s">
        <v>4414</v>
      </c>
      <c r="BM117" s="66" t="s">
        <v>4395</v>
      </c>
    </row>
    <row r="118" spans="1:66" ht="15.75" thickBot="1" x14ac:dyDescent="0.3">
      <c r="A118" s="2" t="s">
        <v>775</v>
      </c>
      <c r="B118" s="2" t="s">
        <v>1859</v>
      </c>
      <c r="K118" t="s">
        <v>912</v>
      </c>
      <c r="L118" t="s">
        <v>1149</v>
      </c>
      <c r="Q118" s="1"/>
      <c r="R118" s="1"/>
      <c r="S118" s="1"/>
      <c r="AJ118" s="639" t="str">
        <f t="shared" si="4"/>
        <v>funk</v>
      </c>
      <c r="AK118" s="68" t="s">
        <v>2733</v>
      </c>
      <c r="AN118" s="638" t="s">
        <v>3578</v>
      </c>
      <c r="AO118" s="54" t="s">
        <v>1183</v>
      </c>
      <c r="AS118" s="639"/>
      <c r="AT118" s="53"/>
      <c r="AU118" s="53" t="s">
        <v>3164</v>
      </c>
      <c r="AV118" s="52" t="s">
        <v>4132</v>
      </c>
      <c r="AW118" s="52" t="s">
        <v>3172</v>
      </c>
      <c r="AX118" s="52" t="s">
        <v>3108</v>
      </c>
      <c r="AY118" s="52" t="s">
        <v>2419</v>
      </c>
      <c r="AZ118" s="52" t="s">
        <v>3245</v>
      </c>
      <c r="BA118" s="52" t="s">
        <v>3218</v>
      </c>
      <c r="BB118" s="52" t="s">
        <v>3244</v>
      </c>
      <c r="BC118" s="52"/>
      <c r="BD118" s="52"/>
      <c r="BE118" s="52"/>
      <c r="BF118" s="52"/>
      <c r="BG118" s="66"/>
      <c r="BJ118" s="115" t="s">
        <v>3535</v>
      </c>
      <c r="BK118" s="53" t="s">
        <v>4054</v>
      </c>
      <c r="BL118" s="52" t="s">
        <v>4414</v>
      </c>
      <c r="BM118" s="66" t="s">
        <v>4396</v>
      </c>
    </row>
    <row r="119" spans="1:66" ht="15.75" thickBot="1" x14ac:dyDescent="0.3">
      <c r="A119" s="2" t="s">
        <v>775</v>
      </c>
      <c r="B119" s="2" t="s">
        <v>1860</v>
      </c>
      <c r="K119" s="2" t="s">
        <v>753</v>
      </c>
      <c r="L119" s="396" t="s">
        <v>2219</v>
      </c>
      <c r="Q119" s="1"/>
      <c r="R119" s="1"/>
      <c r="S119" s="1"/>
      <c r="AJ119" s="639" t="str">
        <f t="shared" si="4"/>
        <v>fusion</v>
      </c>
      <c r="AK119" s="68" t="s">
        <v>2711</v>
      </c>
      <c r="AS119" s="639"/>
      <c r="AT119" s="53"/>
      <c r="AU119" s="53" t="s">
        <v>3164</v>
      </c>
      <c r="AV119" s="52" t="s">
        <v>4132</v>
      </c>
      <c r="AW119" s="52" t="s">
        <v>3173</v>
      </c>
      <c r="AX119" s="52" t="s">
        <v>3108</v>
      </c>
      <c r="AY119" s="52" t="s">
        <v>2419</v>
      </c>
      <c r="AZ119" s="52" t="s">
        <v>3175</v>
      </c>
      <c r="BA119" s="52" t="s">
        <v>3218</v>
      </c>
      <c r="BB119" s="52" t="s">
        <v>3244</v>
      </c>
      <c r="BC119" s="52"/>
      <c r="BD119" s="52"/>
      <c r="BE119" s="52"/>
      <c r="BF119" s="52"/>
      <c r="BG119" s="66"/>
      <c r="BJ119" s="115" t="s">
        <v>3535</v>
      </c>
      <c r="BK119" s="1" t="s">
        <v>4089</v>
      </c>
      <c r="BL119" s="52" t="s">
        <v>4414</v>
      </c>
      <c r="BM119" s="66" t="s">
        <v>4397</v>
      </c>
    </row>
    <row r="120" spans="1:66" x14ac:dyDescent="0.25">
      <c r="A120" s="2" t="s">
        <v>775</v>
      </c>
      <c r="B120" s="2" t="s">
        <v>1771</v>
      </c>
      <c r="K120" t="s">
        <v>753</v>
      </c>
      <c r="L120" t="s">
        <v>1093</v>
      </c>
      <c r="Q120" s="1"/>
      <c r="R120" s="1"/>
      <c r="S120" s="1"/>
      <c r="AJ120" s="639" t="str">
        <f t="shared" si="4"/>
        <v>future</v>
      </c>
      <c r="AK120" s="68" t="s">
        <v>3903</v>
      </c>
      <c r="AN120" s="655"/>
      <c r="AO120" s="148" t="s">
        <v>3178</v>
      </c>
      <c r="AS120" s="639"/>
      <c r="AT120" s="53"/>
      <c r="AU120" s="53" t="s">
        <v>3164</v>
      </c>
      <c r="AV120" s="52" t="s">
        <v>4132</v>
      </c>
      <c r="AW120" s="52" t="s">
        <v>3174</v>
      </c>
      <c r="AX120" s="52" t="s">
        <v>3108</v>
      </c>
      <c r="AY120" s="52" t="s">
        <v>2419</v>
      </c>
      <c r="AZ120" s="52" t="s">
        <v>3176</v>
      </c>
      <c r="BA120" s="52" t="s">
        <v>3218</v>
      </c>
      <c r="BB120" s="52" t="s">
        <v>3244</v>
      </c>
      <c r="BC120" s="52"/>
      <c r="BD120" s="52"/>
      <c r="BE120" s="52"/>
      <c r="BF120" s="52"/>
      <c r="BG120" s="66"/>
      <c r="BJ120" s="115" t="s">
        <v>775</v>
      </c>
      <c r="BK120" s="1" t="s">
        <v>4351</v>
      </c>
      <c r="BL120" s="52" t="s">
        <v>4414</v>
      </c>
      <c r="BM120" s="140" t="s">
        <v>4440</v>
      </c>
    </row>
    <row r="121" spans="1:66" x14ac:dyDescent="0.25">
      <c r="A121" s="2" t="s">
        <v>279</v>
      </c>
      <c r="B121" s="2" t="s">
        <v>2293</v>
      </c>
      <c r="K121" t="s">
        <v>279</v>
      </c>
      <c r="L121" t="s">
        <v>754</v>
      </c>
      <c r="O121" s="2"/>
      <c r="Q121" s="1"/>
      <c r="R121" s="1"/>
      <c r="S121" s="1"/>
      <c r="AJ121" s="639" t="str">
        <f t="shared" si="4"/>
        <v>gabba</v>
      </c>
      <c r="AK121" s="68" t="s">
        <v>2781</v>
      </c>
      <c r="AN121" s="639" t="s">
        <v>104</v>
      </c>
      <c r="AO121" s="68" t="s">
        <v>17</v>
      </c>
      <c r="AS121" s="639"/>
      <c r="AT121" s="53"/>
      <c r="AU121" s="53" t="s">
        <v>3164</v>
      </c>
      <c r="AV121" s="52" t="s">
        <v>4138</v>
      </c>
      <c r="AW121" s="52" t="s">
        <v>3165</v>
      </c>
      <c r="AX121" s="52" t="s">
        <v>3227</v>
      </c>
      <c r="AY121" s="52" t="s">
        <v>2419</v>
      </c>
      <c r="AZ121" s="52" t="s">
        <v>3495</v>
      </c>
      <c r="BA121" s="52" t="s">
        <v>3177</v>
      </c>
      <c r="BB121" s="52"/>
      <c r="BC121" s="52"/>
      <c r="BD121" s="52"/>
      <c r="BE121" s="52"/>
      <c r="BF121" s="52"/>
      <c r="BG121" s="66"/>
      <c r="BJ121" s="111"/>
      <c r="BL121" s="52"/>
    </row>
    <row r="122" spans="1:66" x14ac:dyDescent="0.25">
      <c r="A122" s="2" t="s">
        <v>753</v>
      </c>
      <c r="B122" s="2" t="s">
        <v>1241</v>
      </c>
      <c r="K122" s="2" t="s">
        <v>279</v>
      </c>
      <c r="L122" s="396" t="s">
        <v>2588</v>
      </c>
      <c r="Q122" s="1"/>
      <c r="R122" s="1"/>
      <c r="S122" s="1"/>
      <c r="AJ122" s="639" t="str">
        <f t="shared" si="4"/>
        <v>gabber</v>
      </c>
      <c r="AK122" s="68" t="s">
        <v>2782</v>
      </c>
      <c r="AN122" s="639" t="s">
        <v>3579</v>
      </c>
      <c r="AO122" s="68" t="s">
        <v>163</v>
      </c>
      <c r="AS122" s="639"/>
      <c r="AT122" s="53"/>
      <c r="AU122" s="53" t="s">
        <v>3164</v>
      </c>
      <c r="AV122" s="52" t="s">
        <v>4139</v>
      </c>
      <c r="AW122" s="52" t="s">
        <v>3166</v>
      </c>
      <c r="AX122" s="52" t="s">
        <v>3227</v>
      </c>
      <c r="AY122" s="52" t="s">
        <v>2419</v>
      </c>
      <c r="AZ122" s="52" t="s">
        <v>3496</v>
      </c>
      <c r="BA122" s="52" t="s">
        <v>3097</v>
      </c>
      <c r="BB122" s="52"/>
      <c r="BC122" s="52"/>
      <c r="BD122" s="52"/>
      <c r="BE122" s="52"/>
      <c r="BF122" s="52"/>
      <c r="BG122" s="66"/>
      <c r="BJ122" s="111"/>
      <c r="BL122" s="52"/>
    </row>
    <row r="123" spans="1:66" x14ac:dyDescent="0.25">
      <c r="A123" s="2" t="s">
        <v>753</v>
      </c>
      <c r="B123" s="2" t="s">
        <v>1066</v>
      </c>
      <c r="K123" s="2" t="s">
        <v>279</v>
      </c>
      <c r="L123" s="396" t="s">
        <v>2591</v>
      </c>
      <c r="O123" s="187"/>
      <c r="P123" s="185"/>
      <c r="Q123" s="187"/>
      <c r="R123" s="187"/>
      <c r="S123" s="187"/>
      <c r="AJ123" s="639" t="str">
        <f t="shared" si="4"/>
        <v>game</v>
      </c>
      <c r="AK123" s="68" t="s">
        <v>2719</v>
      </c>
      <c r="AN123" s="639" t="s">
        <v>103</v>
      </c>
      <c r="AO123" s="68" t="s">
        <v>101</v>
      </c>
      <c r="AS123" s="639"/>
      <c r="AT123" s="53"/>
      <c r="AU123" s="53" t="s">
        <v>3164</v>
      </c>
      <c r="AV123" s="52" t="s">
        <v>4140</v>
      </c>
      <c r="AW123" s="52" t="s">
        <v>293</v>
      </c>
      <c r="AX123" s="52" t="s">
        <v>3170</v>
      </c>
      <c r="AY123" s="52"/>
      <c r="AZ123" s="52"/>
      <c r="BA123" s="52"/>
      <c r="BB123" s="52"/>
      <c r="BC123" s="52"/>
      <c r="BD123" s="52"/>
      <c r="BE123" s="52"/>
      <c r="BF123" s="52"/>
      <c r="BG123" s="66"/>
    </row>
    <row r="124" spans="1:66" x14ac:dyDescent="0.25">
      <c r="A124" s="2" t="s">
        <v>753</v>
      </c>
      <c r="B124" s="2" t="s">
        <v>1067</v>
      </c>
      <c r="K124" t="s">
        <v>279</v>
      </c>
      <c r="L124" t="s">
        <v>758</v>
      </c>
      <c r="Q124" s="1"/>
      <c r="R124" s="1"/>
      <c r="S124" s="1"/>
      <c r="AJ124" s="639" t="str">
        <f t="shared" si="4"/>
        <v>gangster</v>
      </c>
      <c r="AK124" s="68" t="s">
        <v>3905</v>
      </c>
      <c r="AN124" s="639"/>
      <c r="AO124" s="68" t="s">
        <v>508</v>
      </c>
      <c r="AS124" s="639"/>
      <c r="AT124" s="53"/>
      <c r="AU124" s="53" t="s">
        <v>3670</v>
      </c>
      <c r="AV124" s="140" t="s">
        <v>3273</v>
      </c>
      <c r="AW124" s="52" t="s">
        <v>4155</v>
      </c>
      <c r="AX124" s="52" t="s">
        <v>3142</v>
      </c>
      <c r="AY124" s="52" t="s">
        <v>3251</v>
      </c>
      <c r="AZ124" s="52" t="s">
        <v>3178</v>
      </c>
      <c r="BA124" s="52"/>
      <c r="BB124" s="52"/>
      <c r="BC124" s="52"/>
      <c r="BD124" s="52"/>
      <c r="BE124" s="52"/>
      <c r="BF124" s="52"/>
      <c r="BG124" s="66"/>
    </row>
    <row r="125" spans="1:66" x14ac:dyDescent="0.25">
      <c r="A125" s="2" t="s">
        <v>753</v>
      </c>
      <c r="B125" s="2" t="s">
        <v>1068</v>
      </c>
      <c r="K125" t="s">
        <v>279</v>
      </c>
      <c r="L125" t="s">
        <v>759</v>
      </c>
      <c r="Q125" s="1"/>
      <c r="R125" s="1"/>
      <c r="S125" s="1"/>
      <c r="AJ125" s="639" t="str">
        <f t="shared" si="4"/>
        <v>garage</v>
      </c>
      <c r="AK125" s="68" t="s">
        <v>3906</v>
      </c>
      <c r="AN125" s="639"/>
      <c r="AO125" s="68" t="s">
        <v>517</v>
      </c>
      <c r="AS125" s="639"/>
      <c r="AT125" s="53"/>
      <c r="AU125" s="53" t="s">
        <v>3670</v>
      </c>
      <c r="AV125" s="52" t="s">
        <v>3273</v>
      </c>
      <c r="AW125" s="52" t="s">
        <v>4156</v>
      </c>
      <c r="AX125" s="52" t="s">
        <v>419</v>
      </c>
      <c r="AY125" s="52" t="s">
        <v>3179</v>
      </c>
      <c r="AZ125" s="52"/>
      <c r="BA125" s="52"/>
      <c r="BB125" s="52"/>
      <c r="BC125" s="52"/>
      <c r="BD125" s="52"/>
      <c r="BE125" s="52"/>
      <c r="BF125" s="52"/>
      <c r="BG125" s="66"/>
    </row>
    <row r="126" spans="1:66" x14ac:dyDescent="0.25">
      <c r="A126" s="2" t="s">
        <v>753</v>
      </c>
      <c r="B126" s="2" t="s">
        <v>1069</v>
      </c>
      <c r="F126" s="2"/>
      <c r="K126" t="s">
        <v>279</v>
      </c>
      <c r="L126" t="s">
        <v>760</v>
      </c>
      <c r="Q126" s="1"/>
      <c r="R126" s="1"/>
      <c r="S126" s="1"/>
      <c r="AJ126" s="639" t="str">
        <f t="shared" si="4"/>
        <v>garbage</v>
      </c>
      <c r="AK126" s="68" t="s">
        <v>2779</v>
      </c>
      <c r="AN126" s="639" t="s">
        <v>3580</v>
      </c>
      <c r="AO126" s="68" t="s">
        <v>164</v>
      </c>
      <c r="AS126" s="639" t="s">
        <v>97</v>
      </c>
      <c r="AT126" s="53" t="s">
        <v>399</v>
      </c>
      <c r="AU126" s="53" t="s">
        <v>3670</v>
      </c>
      <c r="AV126" s="52" t="s">
        <v>3274</v>
      </c>
      <c r="AW126" s="52" t="s">
        <v>4157</v>
      </c>
      <c r="AX126" s="52" t="s">
        <v>3257</v>
      </c>
      <c r="AY126" s="52" t="s">
        <v>2419</v>
      </c>
      <c r="AZ126" s="52" t="s">
        <v>3278</v>
      </c>
      <c r="BA126" s="52" t="s">
        <v>3137</v>
      </c>
      <c r="BB126" s="52"/>
      <c r="BC126" s="52"/>
      <c r="BD126" s="52"/>
      <c r="BE126" s="52"/>
      <c r="BF126" s="52"/>
      <c r="BG126" s="66"/>
    </row>
    <row r="127" spans="1:66" x14ac:dyDescent="0.25">
      <c r="A127" s="2" t="s">
        <v>753</v>
      </c>
      <c r="B127" s="2" t="s">
        <v>1070</v>
      </c>
      <c r="K127" t="s">
        <v>279</v>
      </c>
      <c r="L127" t="s">
        <v>761</v>
      </c>
      <c r="Q127" s="1"/>
      <c r="R127" s="1"/>
      <c r="S127" s="1"/>
      <c r="AJ127" s="639" t="str">
        <f t="shared" si="4"/>
        <v>garde</v>
      </c>
      <c r="AK127" s="68" t="s">
        <v>3999</v>
      </c>
      <c r="AN127" s="639"/>
      <c r="AO127" s="68" t="s">
        <v>6</v>
      </c>
      <c r="AS127" s="639" t="s">
        <v>4040</v>
      </c>
      <c r="AT127" s="53" t="s">
        <v>399</v>
      </c>
      <c r="AU127" s="53" t="s">
        <v>3670</v>
      </c>
      <c r="AV127" s="52" t="s">
        <v>3274</v>
      </c>
      <c r="AW127" s="52" t="s">
        <v>4158</v>
      </c>
      <c r="AX127" s="52" t="s">
        <v>3257</v>
      </c>
      <c r="AY127" s="52" t="s">
        <v>2419</v>
      </c>
      <c r="AZ127" s="52" t="s">
        <v>3279</v>
      </c>
      <c r="BA127" s="52" t="s">
        <v>3278</v>
      </c>
      <c r="BB127" s="52"/>
      <c r="BC127" s="52"/>
      <c r="BD127" s="52"/>
      <c r="BE127" s="52"/>
      <c r="BF127" s="52"/>
      <c r="BG127" s="66"/>
    </row>
    <row r="128" spans="1:66" x14ac:dyDescent="0.25">
      <c r="A128" s="2" t="s">
        <v>753</v>
      </c>
      <c r="B128" s="2" t="s">
        <v>1071</v>
      </c>
      <c r="K128" t="s">
        <v>279</v>
      </c>
      <c r="L128" t="s">
        <v>762</v>
      </c>
      <c r="Q128" s="1"/>
      <c r="R128" s="1"/>
      <c r="S128" s="1"/>
      <c r="AJ128" s="639" t="str">
        <f t="shared" si="4"/>
        <v>genre</v>
      </c>
      <c r="AK128" s="68" t="s">
        <v>24</v>
      </c>
      <c r="AN128" s="639" t="s">
        <v>110</v>
      </c>
      <c r="AO128" s="68" t="s">
        <v>102</v>
      </c>
      <c r="AS128" s="639" t="s">
        <v>580</v>
      </c>
      <c r="AT128" s="53" t="s">
        <v>399</v>
      </c>
      <c r="AU128" s="53" t="s">
        <v>3670</v>
      </c>
      <c r="AV128" s="52" t="s">
        <v>3274</v>
      </c>
      <c r="AW128" s="52" t="s">
        <v>4159</v>
      </c>
      <c r="AX128" s="52" t="s">
        <v>3257</v>
      </c>
      <c r="AY128" s="52" t="s">
        <v>2419</v>
      </c>
      <c r="AZ128" s="52" t="s">
        <v>3278</v>
      </c>
      <c r="BA128" s="52" t="s">
        <v>3280</v>
      </c>
      <c r="BB128" s="52" t="s">
        <v>3137</v>
      </c>
      <c r="BC128" s="52" t="s">
        <v>3281</v>
      </c>
      <c r="BD128" s="52" t="s">
        <v>3192</v>
      </c>
      <c r="BE128" s="52" t="s">
        <v>3282</v>
      </c>
      <c r="BF128" s="52" t="s">
        <v>3137</v>
      </c>
      <c r="BG128" s="66"/>
    </row>
    <row r="129" spans="1:59" x14ac:dyDescent="0.25">
      <c r="A129" s="2" t="s">
        <v>753</v>
      </c>
      <c r="B129" s="2" t="s">
        <v>1242</v>
      </c>
      <c r="K129" s="396" t="s">
        <v>279</v>
      </c>
      <c r="L129" s="396" t="s">
        <v>1661</v>
      </c>
      <c r="O129" s="2"/>
      <c r="Q129" s="1"/>
      <c r="R129" s="1"/>
      <c r="S129" s="1"/>
      <c r="AJ129" s="639" t="str">
        <f t="shared" si="4"/>
        <v>gentle</v>
      </c>
      <c r="AK129" s="68" t="s">
        <v>3909</v>
      </c>
      <c r="AN129" s="639" t="s">
        <v>3581</v>
      </c>
      <c r="AO129" s="68" t="s">
        <v>165</v>
      </c>
      <c r="AS129" s="639" t="s">
        <v>580</v>
      </c>
      <c r="AT129" s="53" t="s">
        <v>399</v>
      </c>
      <c r="AU129" s="53" t="s">
        <v>3670</v>
      </c>
      <c r="AV129" s="52" t="s">
        <v>3274</v>
      </c>
      <c r="AW129" s="52" t="s">
        <v>4159</v>
      </c>
      <c r="AX129" s="52" t="s">
        <v>3257</v>
      </c>
      <c r="AY129" s="52" t="s">
        <v>2419</v>
      </c>
      <c r="AZ129" s="52" t="s">
        <v>3278</v>
      </c>
      <c r="BA129" s="52" t="s">
        <v>3280</v>
      </c>
      <c r="BB129" s="52" t="s">
        <v>3281</v>
      </c>
      <c r="BC129" s="52" t="s">
        <v>3282</v>
      </c>
      <c r="BD129" s="52" t="s">
        <v>3137</v>
      </c>
      <c r="BE129" s="52"/>
      <c r="BF129" s="52"/>
      <c r="BG129" s="66"/>
    </row>
    <row r="130" spans="1:59" x14ac:dyDescent="0.25">
      <c r="A130" s="2" t="s">
        <v>753</v>
      </c>
      <c r="B130" s="2" t="s">
        <v>1243</v>
      </c>
      <c r="K130" s="396" t="s">
        <v>279</v>
      </c>
      <c r="L130" s="396" t="s">
        <v>1882</v>
      </c>
      <c r="Q130" s="1"/>
      <c r="R130" s="1"/>
      <c r="S130" s="1"/>
      <c r="AJ130" s="639" t="str">
        <f t="shared" si="4"/>
        <v>german</v>
      </c>
      <c r="AK130" s="68" t="s">
        <v>3910</v>
      </c>
      <c r="AN130" s="639"/>
      <c r="AO130" s="68" t="s">
        <v>166</v>
      </c>
      <c r="AS130" s="639" t="s">
        <v>365</v>
      </c>
      <c r="AT130" s="53" t="s">
        <v>399</v>
      </c>
      <c r="AU130" s="53" t="s">
        <v>3670</v>
      </c>
      <c r="AV130" s="52" t="s">
        <v>3274</v>
      </c>
      <c r="AW130" s="52" t="s">
        <v>4160</v>
      </c>
      <c r="AX130" s="52" t="s">
        <v>3270</v>
      </c>
      <c r="AY130" s="52" t="s">
        <v>3501</v>
      </c>
      <c r="AZ130" s="52"/>
      <c r="BA130" s="52"/>
      <c r="BB130" s="52"/>
      <c r="BC130" s="52"/>
      <c r="BD130" s="52"/>
      <c r="BE130" s="52"/>
      <c r="BF130" s="52"/>
      <c r="BG130" s="66"/>
    </row>
    <row r="131" spans="1:59" x14ac:dyDescent="0.25">
      <c r="A131" s="2" t="s">
        <v>753</v>
      </c>
      <c r="B131" s="2" t="s">
        <v>1072</v>
      </c>
      <c r="K131" s="396" t="s">
        <v>279</v>
      </c>
      <c r="L131" s="396" t="s">
        <v>1867</v>
      </c>
      <c r="O131" s="187"/>
      <c r="P131" s="185"/>
      <c r="Q131" s="187"/>
      <c r="R131" s="187"/>
      <c r="S131" s="187"/>
      <c r="AJ131" s="639" t="str">
        <f t="shared" si="4"/>
        <v>glam</v>
      </c>
      <c r="AK131" s="68" t="s">
        <v>2732</v>
      </c>
      <c r="AN131" s="639" t="s">
        <v>3582</v>
      </c>
      <c r="AO131" s="68" t="s">
        <v>167</v>
      </c>
      <c r="AS131" s="639" t="s">
        <v>406</v>
      </c>
      <c r="AT131" s="53" t="s">
        <v>405</v>
      </c>
      <c r="AU131" s="53" t="s">
        <v>3670</v>
      </c>
      <c r="AV131" s="52" t="s">
        <v>3274</v>
      </c>
      <c r="AW131" s="52" t="s">
        <v>4161</v>
      </c>
      <c r="AX131" s="52" t="s">
        <v>3257</v>
      </c>
      <c r="AY131" s="52" t="s">
        <v>2419</v>
      </c>
      <c r="AZ131" s="52" t="s">
        <v>3502</v>
      </c>
      <c r="BA131" s="52" t="s">
        <v>3137</v>
      </c>
      <c r="BB131" s="52" t="s">
        <v>3264</v>
      </c>
      <c r="BC131" s="52" t="s">
        <v>3137</v>
      </c>
      <c r="BD131" s="52"/>
      <c r="BE131" s="52"/>
      <c r="BF131" s="52"/>
      <c r="BG131" s="66"/>
    </row>
    <row r="132" spans="1:59" x14ac:dyDescent="0.25">
      <c r="A132" s="2" t="s">
        <v>753</v>
      </c>
      <c r="B132" s="2" t="s">
        <v>1240</v>
      </c>
      <c r="K132" s="396" t="s">
        <v>279</v>
      </c>
      <c r="L132" s="396" t="s">
        <v>1866</v>
      </c>
      <c r="Q132" s="1"/>
      <c r="R132" s="1"/>
      <c r="S132" s="1"/>
      <c r="AJ132" s="639" t="str">
        <f t="shared" si="4"/>
        <v>glitch</v>
      </c>
      <c r="AK132" s="68" t="s">
        <v>3911</v>
      </c>
      <c r="AN132" s="639"/>
      <c r="AO132" s="68" t="s">
        <v>168</v>
      </c>
      <c r="AS132" s="639" t="s">
        <v>366</v>
      </c>
      <c r="AT132" s="53" t="s">
        <v>405</v>
      </c>
      <c r="AU132" s="53" t="s">
        <v>3670</v>
      </c>
      <c r="AV132" s="52" t="s">
        <v>3274</v>
      </c>
      <c r="AW132" s="52" t="s">
        <v>4162</v>
      </c>
      <c r="AX132" s="52" t="s">
        <v>3257</v>
      </c>
      <c r="AY132" s="52" t="s">
        <v>2419</v>
      </c>
      <c r="AZ132" s="52" t="s">
        <v>3502</v>
      </c>
      <c r="BA132" s="52" t="s">
        <v>3137</v>
      </c>
      <c r="BB132" s="52" t="s">
        <v>3264</v>
      </c>
      <c r="BC132" s="52" t="s">
        <v>3137</v>
      </c>
      <c r="BD132" s="52" t="s">
        <v>3283</v>
      </c>
      <c r="BE132" s="52" t="s">
        <v>3137</v>
      </c>
      <c r="BF132" s="52"/>
      <c r="BG132" s="66"/>
    </row>
    <row r="133" spans="1:59" x14ac:dyDescent="0.25">
      <c r="A133" s="2" t="s">
        <v>753</v>
      </c>
      <c r="B133" s="2" t="s">
        <v>1073</v>
      </c>
      <c r="K133" s="396" t="s">
        <v>279</v>
      </c>
      <c r="L133" s="396" t="s">
        <v>1883</v>
      </c>
      <c r="Q133" s="1"/>
      <c r="R133" s="1"/>
      <c r="S133" s="1"/>
      <c r="AJ133" s="639" t="str">
        <f t="shared" si="4"/>
        <v>gothic</v>
      </c>
      <c r="AK133" s="68" t="s">
        <v>3912</v>
      </c>
      <c r="AN133" s="639"/>
      <c r="AO133" s="68" t="s">
        <v>513</v>
      </c>
      <c r="AS133" s="639" t="s">
        <v>365</v>
      </c>
      <c r="AT133" s="53" t="s">
        <v>405</v>
      </c>
      <c r="AU133" s="53" t="s">
        <v>3670</v>
      </c>
      <c r="AV133" s="52" t="s">
        <v>3274</v>
      </c>
      <c r="AW133" s="52" t="s">
        <v>4163</v>
      </c>
      <c r="AX133" s="52" t="s">
        <v>3270</v>
      </c>
      <c r="AY133" s="52" t="s">
        <v>3502</v>
      </c>
      <c r="AZ133" s="52"/>
      <c r="BA133" s="52"/>
      <c r="BB133" s="52"/>
      <c r="BC133" s="52"/>
      <c r="BD133" s="52"/>
      <c r="BE133" s="52"/>
      <c r="BF133" s="52"/>
      <c r="BG133" s="66"/>
    </row>
    <row r="134" spans="1:59" x14ac:dyDescent="0.25">
      <c r="A134" s="2" t="s">
        <v>753</v>
      </c>
      <c r="B134" s="2" t="s">
        <v>1074</v>
      </c>
      <c r="K134" t="s">
        <v>279</v>
      </c>
      <c r="L134" t="s">
        <v>763</v>
      </c>
      <c r="Q134" s="1"/>
      <c r="R134" s="1"/>
      <c r="S134" s="1"/>
      <c r="AJ134" s="639" t="str">
        <f t="shared" si="4"/>
        <v>grind</v>
      </c>
      <c r="AK134" s="68" t="s">
        <v>3868</v>
      </c>
      <c r="AN134" s="639"/>
      <c r="AO134" s="68" t="s">
        <v>516</v>
      </c>
      <c r="AS134" s="639" t="s">
        <v>381</v>
      </c>
      <c r="AT134" s="53" t="s">
        <v>381</v>
      </c>
      <c r="AU134" s="53" t="s">
        <v>3670</v>
      </c>
      <c r="AV134" s="52" t="s">
        <v>3274</v>
      </c>
      <c r="AW134" s="52" t="s">
        <v>4164</v>
      </c>
      <c r="AX134" s="52" t="s">
        <v>3277</v>
      </c>
      <c r="AY134" s="52" t="s">
        <v>2419</v>
      </c>
      <c r="AZ134" s="52" t="s">
        <v>3284</v>
      </c>
      <c r="BA134" s="52" t="s">
        <v>3285</v>
      </c>
      <c r="BB134" s="52"/>
      <c r="BC134" s="52"/>
      <c r="BD134" s="52"/>
      <c r="BE134" s="52"/>
      <c r="BF134" s="52"/>
      <c r="BG134" s="66"/>
    </row>
    <row r="135" spans="1:59" x14ac:dyDescent="0.25">
      <c r="A135" s="2" t="s">
        <v>753</v>
      </c>
      <c r="B135" s="2" t="s">
        <v>1075</v>
      </c>
      <c r="K135" t="s">
        <v>279</v>
      </c>
      <c r="L135" t="s">
        <v>1146</v>
      </c>
      <c r="Q135" s="1"/>
      <c r="R135" s="1"/>
      <c r="S135" s="1"/>
      <c r="AJ135" s="639" t="str">
        <f t="shared" si="4"/>
        <v>groove</v>
      </c>
      <c r="AK135" s="68" t="s">
        <v>3914</v>
      </c>
      <c r="AN135" s="639"/>
      <c r="AO135" s="68" t="s">
        <v>169</v>
      </c>
      <c r="AS135" s="639" t="s">
        <v>365</v>
      </c>
      <c r="AT135" s="53" t="s">
        <v>381</v>
      </c>
      <c r="AU135" s="53" t="s">
        <v>3670</v>
      </c>
      <c r="AV135" s="52" t="s">
        <v>3274</v>
      </c>
      <c r="AW135" s="52" t="s">
        <v>4165</v>
      </c>
      <c r="AX135" s="52" t="s">
        <v>3260</v>
      </c>
      <c r="AY135" s="52" t="s">
        <v>2419</v>
      </c>
      <c r="AZ135" s="52" t="s">
        <v>3284</v>
      </c>
      <c r="BA135" s="52" t="s">
        <v>3285</v>
      </c>
      <c r="BB135" s="52"/>
      <c r="BC135" s="52"/>
      <c r="BD135" s="52"/>
      <c r="BE135" s="52"/>
      <c r="BF135" s="52"/>
      <c r="BG135" s="66"/>
    </row>
    <row r="136" spans="1:59" x14ac:dyDescent="0.25">
      <c r="A136" s="2" t="s">
        <v>753</v>
      </c>
      <c r="B136" s="2" t="s">
        <v>1076</v>
      </c>
      <c r="K136" t="s">
        <v>279</v>
      </c>
      <c r="L136" t="s">
        <v>1147</v>
      </c>
      <c r="AJ136" s="639" t="str">
        <f t="shared" si="4"/>
        <v>grunge</v>
      </c>
      <c r="AK136" s="68" t="s">
        <v>2725</v>
      </c>
      <c r="AN136" s="639"/>
      <c r="AO136" s="68" t="s">
        <v>514</v>
      </c>
      <c r="AS136" s="639" t="s">
        <v>373</v>
      </c>
      <c r="AT136" s="53" t="s">
        <v>373</v>
      </c>
      <c r="AU136" s="53" t="s">
        <v>3670</v>
      </c>
      <c r="AV136" s="52" t="s">
        <v>3275</v>
      </c>
      <c r="AW136" s="52" t="s">
        <v>4166</v>
      </c>
      <c r="AX136" s="52" t="s">
        <v>3277</v>
      </c>
      <c r="AY136" s="52" t="s">
        <v>2419</v>
      </c>
      <c r="AZ136" s="52" t="s">
        <v>615</v>
      </c>
      <c r="BA136" s="52" t="s">
        <v>3285</v>
      </c>
      <c r="BB136" s="52"/>
      <c r="BC136" s="52"/>
      <c r="BD136" s="52"/>
      <c r="BE136" s="52"/>
      <c r="BF136" s="52"/>
      <c r="BG136" s="66"/>
    </row>
    <row r="137" spans="1:59" x14ac:dyDescent="0.25">
      <c r="A137" s="2" t="s">
        <v>753</v>
      </c>
      <c r="B137" s="2" t="s">
        <v>1077</v>
      </c>
      <c r="K137" s="396" t="s">
        <v>279</v>
      </c>
      <c r="L137" s="396" t="s">
        <v>1082</v>
      </c>
      <c r="AJ137" s="639" t="str">
        <f t="shared" si="4"/>
        <v>gypsy</v>
      </c>
      <c r="AK137" s="68" t="s">
        <v>3915</v>
      </c>
      <c r="AN137" s="639"/>
      <c r="AO137" s="68" t="s">
        <v>170</v>
      </c>
      <c r="AS137" s="639" t="s">
        <v>365</v>
      </c>
      <c r="AT137" s="53" t="s">
        <v>373</v>
      </c>
      <c r="AU137" s="53" t="s">
        <v>3670</v>
      </c>
      <c r="AV137" s="52" t="s">
        <v>3275</v>
      </c>
      <c r="AW137" s="52" t="s">
        <v>4167</v>
      </c>
      <c r="AX137" s="52" t="s">
        <v>3260</v>
      </c>
      <c r="AY137" s="52" t="s">
        <v>2419</v>
      </c>
      <c r="AZ137" s="52" t="s">
        <v>615</v>
      </c>
      <c r="BA137" s="52" t="s">
        <v>3285</v>
      </c>
      <c r="BB137" s="52"/>
      <c r="BC137" s="52"/>
      <c r="BD137" s="52"/>
      <c r="BE137" s="52"/>
      <c r="BF137" s="52"/>
      <c r="BG137" s="66"/>
    </row>
    <row r="138" spans="1:59" x14ac:dyDescent="0.25">
      <c r="A138" s="2" t="s">
        <v>753</v>
      </c>
      <c r="B138" s="2" t="s">
        <v>1078</v>
      </c>
      <c r="K138" s="2" t="s">
        <v>279</v>
      </c>
      <c r="L138" s="2" t="s">
        <v>2618</v>
      </c>
      <c r="AJ138" s="639" t="str">
        <f t="shared" si="4"/>
        <v>hair</v>
      </c>
      <c r="AK138" s="68" t="s">
        <v>3916</v>
      </c>
      <c r="AN138" s="639"/>
      <c r="AO138" s="68" t="s">
        <v>171</v>
      </c>
      <c r="AS138" s="639" t="s">
        <v>529</v>
      </c>
      <c r="AT138" s="53" t="s">
        <v>529</v>
      </c>
      <c r="AU138" s="53" t="s">
        <v>3670</v>
      </c>
      <c r="AV138" s="52" t="s">
        <v>3275</v>
      </c>
      <c r="AW138" s="52" t="s">
        <v>4168</v>
      </c>
      <c r="AX138" s="52" t="s">
        <v>3277</v>
      </c>
      <c r="AY138" s="52" t="s">
        <v>2419</v>
      </c>
      <c r="AZ138" s="52" t="s">
        <v>3286</v>
      </c>
      <c r="BA138" s="52" t="s">
        <v>3285</v>
      </c>
      <c r="BB138" s="52"/>
      <c r="BC138" s="52"/>
      <c r="BD138" s="52"/>
      <c r="BE138" s="52"/>
      <c r="BF138" s="52"/>
      <c r="BG138" s="66"/>
    </row>
    <row r="139" spans="1:59" x14ac:dyDescent="0.25">
      <c r="A139" s="2" t="s">
        <v>753</v>
      </c>
      <c r="B139" s="2" t="s">
        <v>1244</v>
      </c>
      <c r="K139" s="2" t="s">
        <v>279</v>
      </c>
      <c r="L139" s="2" t="s">
        <v>2620</v>
      </c>
      <c r="AJ139" s="639" t="str">
        <f t="shared" si="4"/>
        <v>happy</v>
      </c>
      <c r="AK139" s="68" t="s">
        <v>3917</v>
      </c>
      <c r="AN139" s="639"/>
      <c r="AO139" s="68" t="s">
        <v>521</v>
      </c>
      <c r="AS139" s="639" t="s">
        <v>365</v>
      </c>
      <c r="AT139" s="53" t="s">
        <v>529</v>
      </c>
      <c r="AU139" s="53" t="s">
        <v>3670</v>
      </c>
      <c r="AV139" s="52" t="s">
        <v>3275</v>
      </c>
      <c r="AW139" s="52" t="s">
        <v>4169</v>
      </c>
      <c r="AX139" s="52" t="s">
        <v>3260</v>
      </c>
      <c r="AY139" s="52" t="s">
        <v>2419</v>
      </c>
      <c r="AZ139" s="52" t="s">
        <v>3286</v>
      </c>
      <c r="BA139" s="52" t="s">
        <v>3285</v>
      </c>
      <c r="BB139" s="52"/>
      <c r="BC139" s="52"/>
      <c r="BD139" s="52"/>
      <c r="BE139" s="52"/>
      <c r="BF139" s="52"/>
      <c r="BG139" s="66"/>
    </row>
    <row r="140" spans="1:59" x14ac:dyDescent="0.25">
      <c r="A140" s="2" t="s">
        <v>753</v>
      </c>
      <c r="B140" s="2" t="s">
        <v>1245</v>
      </c>
      <c r="K140" s="2" t="s">
        <v>279</v>
      </c>
      <c r="L140" s="2" t="s">
        <v>2619</v>
      </c>
      <c r="AJ140" s="639" t="str">
        <f t="shared" si="4"/>
        <v>hard</v>
      </c>
      <c r="AK140" s="68" t="s">
        <v>125</v>
      </c>
      <c r="AN140" s="639" t="s">
        <v>3583</v>
      </c>
      <c r="AO140" s="68" t="s">
        <v>172</v>
      </c>
      <c r="AS140" s="639" t="s">
        <v>377</v>
      </c>
      <c r="AT140" s="53" t="s">
        <v>377</v>
      </c>
      <c r="AU140" s="53" t="s">
        <v>3670</v>
      </c>
      <c r="AV140" s="52" t="s">
        <v>3275</v>
      </c>
      <c r="AW140" s="52" t="s">
        <v>4170</v>
      </c>
      <c r="AX140" s="52" t="s">
        <v>3277</v>
      </c>
      <c r="AY140" s="52" t="s">
        <v>2419</v>
      </c>
      <c r="AZ140" s="52" t="s">
        <v>3287</v>
      </c>
      <c r="BA140" s="52" t="s">
        <v>3285</v>
      </c>
      <c r="BB140" s="52"/>
      <c r="BC140" s="52"/>
      <c r="BD140" s="52"/>
      <c r="BE140" s="52"/>
      <c r="BF140" s="52"/>
      <c r="BG140" s="66"/>
    </row>
    <row r="141" spans="1:59" x14ac:dyDescent="0.25">
      <c r="A141" s="2" t="s">
        <v>753</v>
      </c>
      <c r="B141" s="2" t="s">
        <v>1079</v>
      </c>
      <c r="K141" s="396" t="s">
        <v>279</v>
      </c>
      <c r="L141" s="396" t="s">
        <v>1083</v>
      </c>
      <c r="AJ141" s="639" t="str">
        <f t="shared" si="4"/>
        <v>harsh</v>
      </c>
      <c r="AK141" s="68" t="s">
        <v>3919</v>
      </c>
      <c r="AN141" s="639"/>
      <c r="AO141" s="68" t="s">
        <v>515</v>
      </c>
      <c r="AS141" s="639" t="s">
        <v>365</v>
      </c>
      <c r="AT141" s="53" t="s">
        <v>377</v>
      </c>
      <c r="AU141" s="53" t="s">
        <v>3670</v>
      </c>
      <c r="AV141" s="52" t="s">
        <v>3275</v>
      </c>
      <c r="AW141" s="52" t="s">
        <v>4171</v>
      </c>
      <c r="AX141" s="52" t="s">
        <v>3260</v>
      </c>
      <c r="AY141" s="52" t="s">
        <v>2419</v>
      </c>
      <c r="AZ141" s="52" t="s">
        <v>3287</v>
      </c>
      <c r="BA141" s="52" t="s">
        <v>3285</v>
      </c>
      <c r="BB141" s="52"/>
      <c r="BC141" s="52"/>
      <c r="BD141" s="52"/>
      <c r="BE141" s="52"/>
      <c r="BF141" s="52"/>
      <c r="BG141" s="66"/>
    </row>
    <row r="142" spans="1:59" x14ac:dyDescent="0.25">
      <c r="A142" s="2" t="s">
        <v>753</v>
      </c>
      <c r="B142" s="2" t="s">
        <v>1080</v>
      </c>
      <c r="K142" t="s">
        <v>279</v>
      </c>
      <c r="L142" t="s">
        <v>1084</v>
      </c>
      <c r="AJ142" s="639" t="str">
        <f t="shared" si="4"/>
        <v>hell</v>
      </c>
      <c r="AK142" s="68" t="s">
        <v>2773</v>
      </c>
      <c r="AN142" s="639"/>
      <c r="AO142" s="68" t="s">
        <v>520</v>
      </c>
      <c r="AS142" s="639" t="s">
        <v>1036</v>
      </c>
      <c r="AT142" s="53" t="s">
        <v>1036</v>
      </c>
      <c r="AU142" s="53" t="s">
        <v>3670</v>
      </c>
      <c r="AV142" s="52" t="s">
        <v>3276</v>
      </c>
      <c r="AW142" s="52" t="s">
        <v>4172</v>
      </c>
      <c r="AX142" s="52" t="s">
        <v>3277</v>
      </c>
      <c r="AY142" s="52" t="s">
        <v>2419</v>
      </c>
      <c r="AZ142" s="52" t="s">
        <v>3288</v>
      </c>
      <c r="BA142" s="52" t="s">
        <v>3285</v>
      </c>
      <c r="BB142" s="52"/>
      <c r="BC142" s="52"/>
      <c r="BD142" s="52"/>
      <c r="BE142" s="52"/>
      <c r="BF142" s="52"/>
      <c r="BG142" s="66"/>
    </row>
    <row r="143" spans="1:59" x14ac:dyDescent="0.25">
      <c r="A143" s="2" t="s">
        <v>753</v>
      </c>
      <c r="B143" s="2" t="s">
        <v>1081</v>
      </c>
      <c r="K143" s="396" t="s">
        <v>279</v>
      </c>
      <c r="L143" s="396" t="s">
        <v>1865</v>
      </c>
      <c r="AJ143" s="639" t="str">
        <f t="shared" si="4"/>
        <v>hip</v>
      </c>
      <c r="AK143" s="68" t="s">
        <v>3913</v>
      </c>
      <c r="AN143" s="639" t="s">
        <v>3584</v>
      </c>
      <c r="AO143" s="68" t="s">
        <v>173</v>
      </c>
      <c r="AS143" s="639" t="s">
        <v>365</v>
      </c>
      <c r="AT143" s="53" t="s">
        <v>1036</v>
      </c>
      <c r="AU143" s="53" t="s">
        <v>3670</v>
      </c>
      <c r="AV143" s="52" t="s">
        <v>3276</v>
      </c>
      <c r="AW143" s="52" t="s">
        <v>4173</v>
      </c>
      <c r="AX143" s="52" t="s">
        <v>3260</v>
      </c>
      <c r="AY143" s="52" t="s">
        <v>2419</v>
      </c>
      <c r="AZ143" s="52" t="s">
        <v>3288</v>
      </c>
      <c r="BA143" s="52" t="s">
        <v>3285</v>
      </c>
      <c r="BB143" s="52"/>
      <c r="BC143" s="52"/>
      <c r="BD143" s="52"/>
      <c r="BE143" s="52"/>
      <c r="BF143" s="52"/>
      <c r="BG143" s="66"/>
    </row>
    <row r="144" spans="1:59" x14ac:dyDescent="0.25">
      <c r="A144" s="2" t="s">
        <v>753</v>
      </c>
      <c r="B144" s="2" t="s">
        <v>1176</v>
      </c>
      <c r="K144" s="2" t="s">
        <v>279</v>
      </c>
      <c r="L144" s="2" t="s">
        <v>2550</v>
      </c>
      <c r="AJ144" s="639" t="str">
        <f t="shared" ref="AJ144:AJ175" si="5">LOWER(AK144)</f>
        <v>hi-tech</v>
      </c>
      <c r="AK144" s="68" t="s">
        <v>2772</v>
      </c>
      <c r="AN144" s="639"/>
      <c r="AO144" s="68" t="s">
        <v>174</v>
      </c>
      <c r="AS144" s="639" t="s">
        <v>4039</v>
      </c>
      <c r="AT144" s="53" t="s">
        <v>151</v>
      </c>
      <c r="AU144" s="53" t="s">
        <v>3670</v>
      </c>
      <c r="AV144" s="52" t="s">
        <v>3276</v>
      </c>
      <c r="AW144" s="52" t="s">
        <v>4174</v>
      </c>
      <c r="AX144" s="52" t="s">
        <v>3257</v>
      </c>
      <c r="AY144" s="52" t="s">
        <v>2419</v>
      </c>
      <c r="AZ144" s="52" t="s">
        <v>3289</v>
      </c>
      <c r="BA144" s="52" t="s">
        <v>3285</v>
      </c>
      <c r="BB144" s="52"/>
      <c r="BC144" s="52"/>
      <c r="BD144" s="52"/>
      <c r="BE144" s="52"/>
      <c r="BF144" s="52"/>
      <c r="BG144" s="66"/>
    </row>
    <row r="145" spans="1:59" x14ac:dyDescent="0.25">
      <c r="A145" s="2" t="s">
        <v>753</v>
      </c>
      <c r="B145" s="2" t="s">
        <v>2650</v>
      </c>
      <c r="K145" s="2" t="s">
        <v>279</v>
      </c>
      <c r="L145" s="2" t="s">
        <v>2553</v>
      </c>
      <c r="AJ145" s="639" t="str">
        <f t="shared" si="5"/>
        <v>hop</v>
      </c>
      <c r="AK145" s="68" t="s">
        <v>3848</v>
      </c>
      <c r="AN145" s="639"/>
      <c r="AO145" s="68" t="s">
        <v>507</v>
      </c>
      <c r="AS145" s="639" t="s">
        <v>365</v>
      </c>
      <c r="AT145" s="53" t="s">
        <v>151</v>
      </c>
      <c r="AU145" s="53" t="s">
        <v>3670</v>
      </c>
      <c r="AV145" s="52" t="s">
        <v>3276</v>
      </c>
      <c r="AW145" s="52" t="s">
        <v>4175</v>
      </c>
      <c r="AX145" s="52" t="s">
        <v>3260</v>
      </c>
      <c r="AY145" s="52" t="s">
        <v>2419</v>
      </c>
      <c r="AZ145" s="52" t="s">
        <v>3289</v>
      </c>
      <c r="BA145" s="52" t="s">
        <v>3285</v>
      </c>
      <c r="BB145" s="52"/>
      <c r="BC145" s="52"/>
      <c r="BD145" s="52"/>
      <c r="BE145" s="52"/>
      <c r="BF145" s="52"/>
      <c r="BG145" s="66"/>
    </row>
    <row r="146" spans="1:59" x14ac:dyDescent="0.25">
      <c r="A146" s="2" t="s">
        <v>753</v>
      </c>
      <c r="B146" s="2" t="s">
        <v>2651</v>
      </c>
      <c r="K146" s="2" t="s">
        <v>279</v>
      </c>
      <c r="L146" s="2" t="s">
        <v>2552</v>
      </c>
      <c r="AJ146" s="639" t="str">
        <f t="shared" si="5"/>
        <v>horrible</v>
      </c>
      <c r="AK146" s="68" t="s">
        <v>3921</v>
      </c>
      <c r="AN146" s="639"/>
      <c r="AO146" s="68" t="s">
        <v>522</v>
      </c>
      <c r="AS146" s="639" t="s">
        <v>391</v>
      </c>
      <c r="AT146" s="53" t="s">
        <v>391</v>
      </c>
      <c r="AU146" s="53" t="s">
        <v>3670</v>
      </c>
      <c r="AV146" s="52" t="s">
        <v>3276</v>
      </c>
      <c r="AW146" s="52" t="s">
        <v>4176</v>
      </c>
      <c r="AX146" s="52" t="s">
        <v>3257</v>
      </c>
      <c r="AY146" s="52" t="s">
        <v>2419</v>
      </c>
      <c r="AZ146" s="52" t="s">
        <v>3290</v>
      </c>
      <c r="BA146" s="52" t="s">
        <v>3285</v>
      </c>
      <c r="BB146" s="52"/>
      <c r="BC146" s="52"/>
      <c r="BD146" s="52"/>
      <c r="BE146" s="52"/>
      <c r="BF146" s="52"/>
      <c r="BG146" s="66"/>
    </row>
    <row r="147" spans="1:59" x14ac:dyDescent="0.25">
      <c r="A147" s="2" t="s">
        <v>753</v>
      </c>
      <c r="B147" s="2" t="s">
        <v>636</v>
      </c>
      <c r="K147" s="2" t="s">
        <v>279</v>
      </c>
      <c r="L147" s="2" t="s">
        <v>2554</v>
      </c>
      <c r="AJ147" s="639" t="str">
        <f t="shared" si="5"/>
        <v>horror</v>
      </c>
      <c r="AK147" s="68" t="s">
        <v>3922</v>
      </c>
      <c r="AN147" s="639"/>
      <c r="AO147" s="68" t="s">
        <v>175</v>
      </c>
      <c r="AS147" s="639" t="s">
        <v>450</v>
      </c>
      <c r="AT147" s="53" t="s">
        <v>391</v>
      </c>
      <c r="AU147" s="53" t="s">
        <v>3670</v>
      </c>
      <c r="AV147" s="52" t="s">
        <v>3276</v>
      </c>
      <c r="AW147" s="52" t="s">
        <v>4177</v>
      </c>
      <c r="AX147" s="52" t="s">
        <v>450</v>
      </c>
      <c r="AY147" s="52" t="s">
        <v>2419</v>
      </c>
      <c r="AZ147" s="52" t="s">
        <v>3290</v>
      </c>
      <c r="BA147" s="52" t="s">
        <v>3285</v>
      </c>
      <c r="BB147" s="52"/>
      <c r="BC147" s="52"/>
      <c r="BD147" s="52"/>
      <c r="BE147" s="52"/>
      <c r="BF147" s="52"/>
      <c r="BG147" s="66"/>
    </row>
    <row r="148" spans="1:59" x14ac:dyDescent="0.25">
      <c r="A148" s="2" t="s">
        <v>753</v>
      </c>
      <c r="B148" s="2" t="s">
        <v>2652</v>
      </c>
      <c r="K148" s="2" t="s">
        <v>279</v>
      </c>
      <c r="L148" s="2" t="s">
        <v>2551</v>
      </c>
      <c r="AJ148" s="639" t="str">
        <f t="shared" si="5"/>
        <v>house</v>
      </c>
      <c r="AK148" s="68" t="s">
        <v>2776</v>
      </c>
      <c r="AN148" s="639"/>
      <c r="AO148" s="68" t="s">
        <v>512</v>
      </c>
      <c r="AS148" s="639" t="s">
        <v>365</v>
      </c>
      <c r="AT148" s="53" t="s">
        <v>391</v>
      </c>
      <c r="AU148" s="53" t="s">
        <v>3670</v>
      </c>
      <c r="AV148" s="52" t="s">
        <v>3276</v>
      </c>
      <c r="AW148" s="52" t="s">
        <v>4178</v>
      </c>
      <c r="AX148" s="52" t="s">
        <v>3260</v>
      </c>
      <c r="AY148" s="52" t="s">
        <v>2419</v>
      </c>
      <c r="AZ148" s="52" t="s">
        <v>3290</v>
      </c>
      <c r="BA148" s="52" t="s">
        <v>3285</v>
      </c>
      <c r="BB148" s="52"/>
      <c r="BC148" s="52"/>
      <c r="BD148" s="52"/>
      <c r="BE148" s="52"/>
      <c r="BF148" s="52"/>
      <c r="BG148" s="66"/>
    </row>
    <row r="149" spans="1:59" x14ac:dyDescent="0.25">
      <c r="A149" s="2" t="s">
        <v>753</v>
      </c>
      <c r="B149" s="2" t="s">
        <v>2653</v>
      </c>
      <c r="K149" s="2" t="s">
        <v>279</v>
      </c>
      <c r="L149" s="2" t="s">
        <v>1720</v>
      </c>
      <c r="AJ149" s="639" t="str">
        <f t="shared" si="5"/>
        <v>hybrid</v>
      </c>
      <c r="AK149" s="68" t="s">
        <v>3923</v>
      </c>
      <c r="AN149" s="639"/>
      <c r="AO149" s="68" t="s">
        <v>21</v>
      </c>
      <c r="AS149" s="639"/>
      <c r="AT149" s="53"/>
      <c r="AU149" s="53" t="s">
        <v>24</v>
      </c>
      <c r="AV149" s="140" t="s">
        <v>338</v>
      </c>
      <c r="AW149" s="140" t="s">
        <v>338</v>
      </c>
      <c r="AX149" s="140" t="s">
        <v>4023</v>
      </c>
      <c r="AY149" s="140" t="s">
        <v>4030</v>
      </c>
      <c r="AZ149" s="140" t="s">
        <v>3836</v>
      </c>
      <c r="BA149" s="140" t="s">
        <v>3836</v>
      </c>
      <c r="BB149" s="140" t="s">
        <v>3836</v>
      </c>
      <c r="BC149" s="140" t="s">
        <v>3836</v>
      </c>
      <c r="BD149" s="140" t="s">
        <v>3836</v>
      </c>
      <c r="BE149" s="140" t="s">
        <v>3836</v>
      </c>
      <c r="BF149" s="140" t="s">
        <v>3836</v>
      </c>
      <c r="BG149" s="140" t="s">
        <v>3836</v>
      </c>
    </row>
    <row r="150" spans="1:59" x14ac:dyDescent="0.25">
      <c r="A150" s="2" t="s">
        <v>753</v>
      </c>
      <c r="B150" s="2" t="s">
        <v>637</v>
      </c>
      <c r="K150" s="396" t="s">
        <v>279</v>
      </c>
      <c r="L150" s="396" t="s">
        <v>1159</v>
      </c>
      <c r="AJ150" s="639" t="str">
        <f t="shared" si="5"/>
        <v>indian</v>
      </c>
      <c r="AK150" s="68" t="s">
        <v>3924</v>
      </c>
      <c r="AN150" s="639"/>
      <c r="AO150" s="68" t="s">
        <v>176</v>
      </c>
      <c r="AS150" s="639"/>
      <c r="AT150" s="1"/>
      <c r="AU150" s="1" t="s">
        <v>24</v>
      </c>
      <c r="AV150" s="140" t="s">
        <v>3340</v>
      </c>
      <c r="AW150" s="140" t="s">
        <v>3340</v>
      </c>
      <c r="AX150" s="140" t="s">
        <v>4025</v>
      </c>
      <c r="AY150" s="140" t="s">
        <v>2419</v>
      </c>
      <c r="AZ150" s="140" t="s">
        <v>4024</v>
      </c>
      <c r="BA150" s="52"/>
      <c r="BC150" s="52"/>
      <c r="BD150" s="52"/>
      <c r="BE150" s="52"/>
      <c r="BF150" s="52"/>
      <c r="BG150" s="66"/>
    </row>
    <row r="151" spans="1:59" x14ac:dyDescent="0.25">
      <c r="A151" s="2" t="s">
        <v>753</v>
      </c>
      <c r="B151" s="2" t="s">
        <v>2654</v>
      </c>
      <c r="K151" t="s">
        <v>279</v>
      </c>
      <c r="L151" t="s">
        <v>764</v>
      </c>
      <c r="AJ151" s="639" t="str">
        <f t="shared" si="5"/>
        <v>indie</v>
      </c>
      <c r="AK151" s="68" t="s">
        <v>2775</v>
      </c>
      <c r="AN151" s="639"/>
      <c r="AO151" s="68" t="s">
        <v>177</v>
      </c>
      <c r="AS151" s="639"/>
      <c r="AT151" s="53"/>
      <c r="AU151" s="53" t="s">
        <v>24</v>
      </c>
      <c r="AV151" s="140" t="s">
        <v>4021</v>
      </c>
      <c r="AW151" s="140" t="s">
        <v>4021</v>
      </c>
      <c r="AX151" s="140" t="s">
        <v>2526</v>
      </c>
      <c r="AY151" s="140" t="s">
        <v>2419</v>
      </c>
      <c r="AZ151" s="140" t="s">
        <v>4026</v>
      </c>
      <c r="BA151" s="52"/>
      <c r="BC151" s="52"/>
      <c r="BD151" s="52"/>
      <c r="BE151" s="52"/>
      <c r="BF151" s="52"/>
      <c r="BG151" s="66"/>
    </row>
    <row r="152" spans="1:59" x14ac:dyDescent="0.25">
      <c r="A152" s="2" t="s">
        <v>753</v>
      </c>
      <c r="B152" s="2" t="s">
        <v>2655</v>
      </c>
      <c r="K152" s="396" t="s">
        <v>279</v>
      </c>
      <c r="L152" s="396" t="s">
        <v>1935</v>
      </c>
      <c r="AJ152" s="639" t="str">
        <f t="shared" si="5"/>
        <v>industrial</v>
      </c>
      <c r="AK152" s="68" t="s">
        <v>2757</v>
      </c>
      <c r="AN152" s="639"/>
      <c r="AO152" s="68" t="s">
        <v>178</v>
      </c>
      <c r="AS152" s="639" t="s">
        <v>1179</v>
      </c>
      <c r="AT152" s="53" t="s">
        <v>246</v>
      </c>
      <c r="AU152" s="53" t="s">
        <v>70</v>
      </c>
      <c r="AV152" t="s">
        <v>3189</v>
      </c>
      <c r="AW152" t="s">
        <v>3180</v>
      </c>
      <c r="AX152" s="52" t="s">
        <v>3246</v>
      </c>
      <c r="AY152" s="52" t="s">
        <v>2419</v>
      </c>
      <c r="AZ152" s="52" t="s">
        <v>1179</v>
      </c>
      <c r="BA152" s="52"/>
      <c r="BB152" s="52"/>
      <c r="BC152" s="52"/>
      <c r="BD152" s="52"/>
      <c r="BE152" s="52"/>
      <c r="BF152" s="52"/>
      <c r="BG152" s="66"/>
    </row>
    <row r="153" spans="1:59" x14ac:dyDescent="0.25">
      <c r="A153" s="2" t="s">
        <v>753</v>
      </c>
      <c r="B153" s="2" t="s">
        <v>2656</v>
      </c>
      <c r="K153" s="396" t="s">
        <v>279</v>
      </c>
      <c r="L153" s="396" t="s">
        <v>1086</v>
      </c>
      <c r="AJ153" s="639" t="str">
        <f t="shared" si="5"/>
        <v>insane</v>
      </c>
      <c r="AK153" s="68" t="s">
        <v>3926</v>
      </c>
      <c r="AN153" s="639"/>
      <c r="AO153" s="68" t="s">
        <v>179</v>
      </c>
      <c r="AS153" s="639" t="s">
        <v>138</v>
      </c>
      <c r="AT153" s="53" t="s">
        <v>246</v>
      </c>
      <c r="AU153" s="53" t="s">
        <v>70</v>
      </c>
      <c r="AV153" t="s">
        <v>3188</v>
      </c>
      <c r="AW153" t="s">
        <v>1960</v>
      </c>
      <c r="AX153" s="52" t="s">
        <v>3246</v>
      </c>
      <c r="AY153" s="52" t="s">
        <v>2419</v>
      </c>
      <c r="AZ153" s="52" t="s">
        <v>3193</v>
      </c>
      <c r="BA153" s="52"/>
      <c r="BB153" s="52"/>
      <c r="BC153" s="52"/>
      <c r="BD153" s="52"/>
      <c r="BE153" s="52"/>
      <c r="BF153" s="52"/>
      <c r="BG153" s="66"/>
    </row>
    <row r="154" spans="1:59" x14ac:dyDescent="0.25">
      <c r="A154" s="2" t="s">
        <v>753</v>
      </c>
      <c r="B154" s="2" t="s">
        <v>634</v>
      </c>
      <c r="K154" s="2" t="s">
        <v>279</v>
      </c>
      <c r="L154" s="2" t="s">
        <v>2566</v>
      </c>
      <c r="AJ154" s="639" t="str">
        <f t="shared" si="5"/>
        <v>inspirational</v>
      </c>
      <c r="AK154" s="68" t="s">
        <v>2755</v>
      </c>
      <c r="AN154" s="639"/>
      <c r="AO154" s="615" t="s">
        <v>2288</v>
      </c>
      <c r="AS154" s="639" t="s">
        <v>139</v>
      </c>
      <c r="AT154" s="53" t="s">
        <v>246</v>
      </c>
      <c r="AU154" s="53" t="s">
        <v>70</v>
      </c>
      <c r="AV154" t="s">
        <v>3188</v>
      </c>
      <c r="AW154" t="s">
        <v>1961</v>
      </c>
      <c r="AX154" s="52" t="s">
        <v>3246</v>
      </c>
      <c r="AY154" s="52" t="s">
        <v>2419</v>
      </c>
      <c r="AZ154" s="52" t="s">
        <v>3194</v>
      </c>
      <c r="BA154" s="52"/>
      <c r="BB154" s="52"/>
      <c r="BC154" s="52"/>
      <c r="BD154" s="52"/>
      <c r="BE154" s="52"/>
      <c r="BF154" s="52"/>
      <c r="BG154" s="66"/>
    </row>
    <row r="155" spans="1:59" x14ac:dyDescent="0.25">
      <c r="A155" s="2" t="s">
        <v>753</v>
      </c>
      <c r="B155" s="2" t="s">
        <v>1085</v>
      </c>
      <c r="K155" t="s">
        <v>279</v>
      </c>
      <c r="L155" t="s">
        <v>766</v>
      </c>
      <c r="AJ155" s="639" t="str">
        <f t="shared" si="5"/>
        <v>instrumental</v>
      </c>
      <c r="AK155" s="68" t="s">
        <v>2717</v>
      </c>
      <c r="AN155" s="639"/>
      <c r="AO155" s="68" t="s">
        <v>506</v>
      </c>
      <c r="AS155" s="639" t="s">
        <v>140</v>
      </c>
      <c r="AT155" s="53" t="s">
        <v>246</v>
      </c>
      <c r="AU155" s="53" t="s">
        <v>70</v>
      </c>
      <c r="AV155" t="s">
        <v>3187</v>
      </c>
      <c r="AW155" t="s">
        <v>1962</v>
      </c>
      <c r="AX155" s="52" t="s">
        <v>3246</v>
      </c>
      <c r="AY155" s="52" t="s">
        <v>2419</v>
      </c>
      <c r="AZ155" s="52" t="s">
        <v>3195</v>
      </c>
      <c r="BA155" s="52"/>
      <c r="BB155" s="52"/>
      <c r="BC155" s="52"/>
      <c r="BD155" s="52"/>
      <c r="BE155" s="52"/>
      <c r="BF155" s="52"/>
      <c r="BG155" s="66"/>
    </row>
    <row r="156" spans="1:59" x14ac:dyDescent="0.25">
      <c r="A156" s="2" t="s">
        <v>753</v>
      </c>
      <c r="B156" s="2" t="s">
        <v>1133</v>
      </c>
      <c r="K156" t="s">
        <v>279</v>
      </c>
      <c r="L156" t="s">
        <v>767</v>
      </c>
      <c r="AJ156" s="639" t="str">
        <f t="shared" si="5"/>
        <v>japanese</v>
      </c>
      <c r="AK156" s="68" t="s">
        <v>3927</v>
      </c>
      <c r="AN156" s="639"/>
      <c r="AO156" s="68" t="s">
        <v>499</v>
      </c>
      <c r="AS156" s="639" t="s">
        <v>141</v>
      </c>
      <c r="AT156" s="53" t="s">
        <v>246</v>
      </c>
      <c r="AU156" s="53" t="s">
        <v>70</v>
      </c>
      <c r="AV156" t="s">
        <v>3187</v>
      </c>
      <c r="AW156" t="s">
        <v>1963</v>
      </c>
      <c r="AX156" s="52" t="s">
        <v>3246</v>
      </c>
      <c r="AY156" s="52" t="s">
        <v>2419</v>
      </c>
      <c r="AZ156" s="52" t="s">
        <v>3196</v>
      </c>
      <c r="BA156" s="52"/>
      <c r="BB156" s="52"/>
      <c r="BC156" s="52"/>
      <c r="BD156" s="52"/>
      <c r="BE156" s="52"/>
      <c r="BF156" s="52"/>
      <c r="BG156" s="66"/>
    </row>
    <row r="157" spans="1:59" x14ac:dyDescent="0.25">
      <c r="A157" s="2" t="s">
        <v>753</v>
      </c>
      <c r="B157" s="2" t="s">
        <v>1134</v>
      </c>
      <c r="K157" t="s">
        <v>279</v>
      </c>
      <c r="L157" t="s">
        <v>768</v>
      </c>
      <c r="AJ157" s="639" t="str">
        <f t="shared" si="5"/>
        <v>jazz</v>
      </c>
      <c r="AK157" s="68" t="s">
        <v>2724</v>
      </c>
      <c r="AN157" s="639"/>
      <c r="AO157" s="68" t="s">
        <v>24</v>
      </c>
      <c r="AS157" s="639" t="s">
        <v>362</v>
      </c>
      <c r="AT157" s="53" t="s">
        <v>246</v>
      </c>
      <c r="AU157" s="53" t="s">
        <v>70</v>
      </c>
      <c r="AV157" t="s">
        <v>3187</v>
      </c>
      <c r="AW157" t="s">
        <v>4179</v>
      </c>
      <c r="AX157" s="52" t="s">
        <v>3246</v>
      </c>
      <c r="AY157" s="52" t="s">
        <v>2419</v>
      </c>
      <c r="AZ157" s="52" t="s">
        <v>3198</v>
      </c>
      <c r="BA157" s="52"/>
      <c r="BB157" s="52"/>
      <c r="BC157" s="52"/>
      <c r="BD157" s="52"/>
      <c r="BE157" s="52"/>
      <c r="BF157" s="52"/>
      <c r="BG157" s="66"/>
    </row>
    <row r="158" spans="1:59" x14ac:dyDescent="0.25">
      <c r="A158" s="2" t="s">
        <v>753</v>
      </c>
      <c r="B158" s="2" t="s">
        <v>1135</v>
      </c>
      <c r="K158" t="s">
        <v>279</v>
      </c>
      <c r="L158" t="s">
        <v>1132</v>
      </c>
      <c r="AJ158" s="639" t="str">
        <f t="shared" si="5"/>
        <v>jingle</v>
      </c>
      <c r="AK158" s="68" t="s">
        <v>3928</v>
      </c>
      <c r="AN158" s="639"/>
      <c r="AO158" s="68" t="s">
        <v>27</v>
      </c>
      <c r="AS158" s="639" t="s">
        <v>362</v>
      </c>
      <c r="AT158" s="53" t="s">
        <v>246</v>
      </c>
      <c r="AU158" s="53" t="s">
        <v>70</v>
      </c>
      <c r="AV158" t="s">
        <v>3187</v>
      </c>
      <c r="AW158" t="s">
        <v>4201</v>
      </c>
      <c r="AX158" s="52" t="s">
        <v>3246</v>
      </c>
      <c r="AY158" s="52" t="s">
        <v>2419</v>
      </c>
      <c r="AZ158" s="52" t="s">
        <v>3198</v>
      </c>
      <c r="BA158" s="52" t="s">
        <v>2419</v>
      </c>
      <c r="BB158" s="52" t="s">
        <v>3671</v>
      </c>
      <c r="BC158" s="52"/>
      <c r="BD158" s="52"/>
      <c r="BE158" s="52"/>
      <c r="BF158" s="52"/>
      <c r="BG158" s="66"/>
    </row>
    <row r="159" spans="1:59" x14ac:dyDescent="0.25">
      <c r="A159" s="2" t="s">
        <v>753</v>
      </c>
      <c r="B159" s="2" t="s">
        <v>1136</v>
      </c>
      <c r="K159" t="s">
        <v>279</v>
      </c>
      <c r="L159" t="s">
        <v>769</v>
      </c>
      <c r="AJ159" s="639" t="str">
        <f t="shared" si="5"/>
        <v>kappa</v>
      </c>
      <c r="AK159" s="68" t="s">
        <v>3879</v>
      </c>
      <c r="AN159" s="639"/>
      <c r="AO159" s="68" t="s">
        <v>111</v>
      </c>
      <c r="AS159" s="639" t="s">
        <v>363</v>
      </c>
      <c r="AT159" s="53" t="s">
        <v>246</v>
      </c>
      <c r="AU159" s="53" t="s">
        <v>70</v>
      </c>
      <c r="AV159" t="s">
        <v>3187</v>
      </c>
      <c r="AW159" t="s">
        <v>4180</v>
      </c>
      <c r="AX159" s="52" t="s">
        <v>3246</v>
      </c>
      <c r="AY159" s="52" t="s">
        <v>2419</v>
      </c>
      <c r="AZ159" s="52" t="s">
        <v>3197</v>
      </c>
      <c r="BA159" s="52"/>
      <c r="BB159" s="52"/>
      <c r="BC159" s="52"/>
      <c r="BD159" s="52"/>
      <c r="BE159" s="52"/>
      <c r="BF159" s="52"/>
      <c r="BG159" s="66"/>
    </row>
    <row r="160" spans="1:59" x14ac:dyDescent="0.25">
      <c r="A160" s="2" t="s">
        <v>753</v>
      </c>
      <c r="B160" s="2" t="s">
        <v>1137</v>
      </c>
      <c r="K160" t="s">
        <v>279</v>
      </c>
      <c r="L160" t="s">
        <v>770</v>
      </c>
      <c r="AJ160" s="639" t="str">
        <f t="shared" si="5"/>
        <v>kawaii</v>
      </c>
      <c r="AK160" s="68" t="s">
        <v>3929</v>
      </c>
      <c r="AN160" s="639"/>
      <c r="AO160" s="68" t="s">
        <v>741</v>
      </c>
      <c r="AS160" s="639" t="s">
        <v>363</v>
      </c>
      <c r="AT160" s="53" t="s">
        <v>246</v>
      </c>
      <c r="AU160" s="53" t="s">
        <v>70</v>
      </c>
      <c r="AV160" t="s">
        <v>3187</v>
      </c>
      <c r="AW160" t="s">
        <v>4202</v>
      </c>
      <c r="AX160" s="52" t="s">
        <v>3246</v>
      </c>
      <c r="AY160" s="52" t="s">
        <v>2419</v>
      </c>
      <c r="AZ160" s="52" t="s">
        <v>3197</v>
      </c>
      <c r="BA160" s="52" t="s">
        <v>2419</v>
      </c>
      <c r="BB160" s="52" t="s">
        <v>3671</v>
      </c>
      <c r="BC160" s="52"/>
      <c r="BD160" s="52"/>
      <c r="BE160" s="52"/>
      <c r="BF160" s="52"/>
      <c r="BG160" s="66"/>
    </row>
    <row r="161" spans="1:59" x14ac:dyDescent="0.25">
      <c r="A161" s="2" t="s">
        <v>753</v>
      </c>
      <c r="B161" s="2" t="s">
        <v>2219</v>
      </c>
      <c r="K161" s="396" t="s">
        <v>279</v>
      </c>
      <c r="L161" s="396" t="s">
        <v>1213</v>
      </c>
      <c r="AJ161" s="639" t="str">
        <f t="shared" si="5"/>
        <v>korean</v>
      </c>
      <c r="AK161" s="68" t="s">
        <v>3930</v>
      </c>
      <c r="AN161" s="639"/>
      <c r="AO161" s="615" t="s">
        <v>242</v>
      </c>
      <c r="AS161" s="639" t="s">
        <v>4041</v>
      </c>
      <c r="AT161" s="53" t="s">
        <v>246</v>
      </c>
      <c r="AU161" s="53" t="s">
        <v>70</v>
      </c>
      <c r="AV161" t="s">
        <v>3186</v>
      </c>
      <c r="AW161" t="s">
        <v>526</v>
      </c>
      <c r="AX161" s="52" t="s">
        <v>3246</v>
      </c>
      <c r="AY161" s="52" t="s">
        <v>996</v>
      </c>
      <c r="AZ161" s="52" t="s">
        <v>3137</v>
      </c>
      <c r="BA161" s="52" t="s">
        <v>3498</v>
      </c>
      <c r="BB161" s="52"/>
      <c r="BC161" s="52"/>
      <c r="BD161" s="52"/>
      <c r="BE161" s="52"/>
      <c r="BF161" s="52"/>
      <c r="BG161" s="66"/>
    </row>
    <row r="162" spans="1:59" x14ac:dyDescent="0.25">
      <c r="A162" s="2" t="s">
        <v>753</v>
      </c>
      <c r="B162" s="2" t="s">
        <v>1090</v>
      </c>
      <c r="K162" t="s">
        <v>279</v>
      </c>
      <c r="L162" t="s">
        <v>1088</v>
      </c>
      <c r="AJ162" s="639" t="str">
        <f t="shared" si="5"/>
        <v>latin</v>
      </c>
      <c r="AK162" s="68" t="s">
        <v>3931</v>
      </c>
      <c r="AN162" s="639"/>
      <c r="AO162" s="615" t="s">
        <v>243</v>
      </c>
      <c r="AS162" s="639" t="s">
        <v>4041</v>
      </c>
      <c r="AT162" s="53" t="s">
        <v>246</v>
      </c>
      <c r="AU162" s="53" t="s">
        <v>70</v>
      </c>
      <c r="AV162" t="s">
        <v>3186</v>
      </c>
      <c r="AW162" t="s">
        <v>527</v>
      </c>
      <c r="AX162" s="52" t="s">
        <v>3246</v>
      </c>
      <c r="AY162" s="52" t="s">
        <v>941</v>
      </c>
      <c r="AZ162" s="52" t="s">
        <v>3137</v>
      </c>
      <c r="BA162" s="52" t="s">
        <v>3498</v>
      </c>
      <c r="BB162" s="52"/>
      <c r="BC162" s="52"/>
      <c r="BD162" s="52"/>
      <c r="BE162" s="52"/>
      <c r="BF162" s="52"/>
      <c r="BG162" s="66"/>
    </row>
    <row r="163" spans="1:59" x14ac:dyDescent="0.25">
      <c r="A163" s="2" t="s">
        <v>753</v>
      </c>
      <c r="B163" s="2" t="s">
        <v>1091</v>
      </c>
      <c r="K163" t="s">
        <v>279</v>
      </c>
      <c r="L163" t="s">
        <v>1089</v>
      </c>
      <c r="AJ163" s="639" t="str">
        <f t="shared" si="5"/>
        <v>liquid</v>
      </c>
      <c r="AK163" s="68" t="s">
        <v>3932</v>
      </c>
      <c r="AN163" s="639"/>
      <c r="AO163" s="68" t="s">
        <v>181</v>
      </c>
      <c r="AS163" s="639" t="s">
        <v>4041</v>
      </c>
      <c r="AT163" s="53" t="s">
        <v>246</v>
      </c>
      <c r="AU163" s="53" t="s">
        <v>70</v>
      </c>
      <c r="AV163" t="s">
        <v>3186</v>
      </c>
      <c r="AW163" t="s">
        <v>3491</v>
      </c>
      <c r="AX163" s="52" t="s">
        <v>3246</v>
      </c>
      <c r="AY163" s="52" t="s">
        <v>3201</v>
      </c>
      <c r="AZ163" s="52" t="s">
        <v>3137</v>
      </c>
      <c r="BA163" s="52" t="s">
        <v>3498</v>
      </c>
      <c r="BB163" s="52"/>
      <c r="BC163" s="52"/>
      <c r="BD163" s="52"/>
      <c r="BE163" s="52"/>
      <c r="BF163" s="52"/>
      <c r="BG163" s="66"/>
    </row>
    <row r="164" spans="1:59" x14ac:dyDescent="0.25">
      <c r="A164" s="2" t="s">
        <v>753</v>
      </c>
      <c r="B164" s="2" t="s">
        <v>1092</v>
      </c>
      <c r="K164" t="s">
        <v>279</v>
      </c>
      <c r="L164" t="s">
        <v>773</v>
      </c>
      <c r="AJ164" s="639" t="str">
        <f t="shared" si="5"/>
        <v>listening</v>
      </c>
      <c r="AK164" s="68" t="s">
        <v>3890</v>
      </c>
      <c r="AN164" s="639"/>
      <c r="AO164" s="68" t="s">
        <v>509</v>
      </c>
      <c r="AS164" s="639" t="s">
        <v>4041</v>
      </c>
      <c r="AT164" s="53" t="s">
        <v>246</v>
      </c>
      <c r="AU164" s="53" t="s">
        <v>70</v>
      </c>
      <c r="AV164" t="s">
        <v>3186</v>
      </c>
      <c r="AW164" t="s">
        <v>3492</v>
      </c>
      <c r="AX164" s="52" t="s">
        <v>3246</v>
      </c>
      <c r="AY164" s="52" t="s">
        <v>3202</v>
      </c>
      <c r="AZ164" s="52" t="s">
        <v>3137</v>
      </c>
      <c r="BA164" s="52" t="s">
        <v>3498</v>
      </c>
      <c r="BB164" s="52"/>
      <c r="BC164" s="52"/>
      <c r="BD164" s="52"/>
      <c r="BE164" s="52"/>
      <c r="BF164" s="52"/>
      <c r="BG164" s="66"/>
    </row>
    <row r="165" spans="1:59" x14ac:dyDescent="0.25">
      <c r="A165" s="2" t="s">
        <v>753</v>
      </c>
      <c r="B165" s="2" t="s">
        <v>1093</v>
      </c>
      <c r="K165" s="2" t="s">
        <v>279</v>
      </c>
      <c r="L165" s="2" t="s">
        <v>1758</v>
      </c>
      <c r="AJ165" s="639" t="str">
        <f t="shared" si="5"/>
        <v>live</v>
      </c>
      <c r="AK165" s="68" t="s">
        <v>3933</v>
      </c>
      <c r="AN165" s="639"/>
      <c r="AO165" s="68" t="s">
        <v>518</v>
      </c>
      <c r="AS165" s="639" t="s">
        <v>4041</v>
      </c>
      <c r="AT165" s="53" t="s">
        <v>246</v>
      </c>
      <c r="AU165" s="53" t="s">
        <v>70</v>
      </c>
      <c r="AV165" t="s">
        <v>3186</v>
      </c>
      <c r="AW165" t="s">
        <v>3493</v>
      </c>
      <c r="AX165" s="52" t="s">
        <v>3246</v>
      </c>
      <c r="AY165" s="52" t="s">
        <v>2419</v>
      </c>
      <c r="AZ165" s="52" t="s">
        <v>362</v>
      </c>
      <c r="BA165" s="52" t="s">
        <v>3500</v>
      </c>
      <c r="BB165" s="52"/>
      <c r="BC165" s="52"/>
      <c r="BD165" s="52"/>
      <c r="BE165" s="52"/>
      <c r="BF165" s="52"/>
      <c r="BG165" s="66"/>
    </row>
    <row r="166" spans="1:59" x14ac:dyDescent="0.25">
      <c r="A166" s="2" t="s">
        <v>753</v>
      </c>
      <c r="B166" s="2" t="s">
        <v>783</v>
      </c>
      <c r="K166" s="2" t="s">
        <v>279</v>
      </c>
      <c r="L166" s="2" t="s">
        <v>1763</v>
      </c>
      <c r="AJ166" s="639" t="str">
        <f t="shared" si="5"/>
        <v>lo fi</v>
      </c>
      <c r="AK166" s="68" t="s">
        <v>3887</v>
      </c>
      <c r="AN166" s="639" t="s">
        <v>3585</v>
      </c>
      <c r="AO166" s="68" t="s">
        <v>182</v>
      </c>
      <c r="AS166" s="639" t="s">
        <v>4041</v>
      </c>
      <c r="AT166" s="53" t="s">
        <v>246</v>
      </c>
      <c r="AU166" s="53" t="s">
        <v>70</v>
      </c>
      <c r="AV166" t="s">
        <v>3186</v>
      </c>
      <c r="AW166" t="s">
        <v>3494</v>
      </c>
      <c r="AX166" s="52" t="s">
        <v>3246</v>
      </c>
      <c r="AY166" s="52" t="s">
        <v>2419</v>
      </c>
      <c r="AZ166" s="52" t="s">
        <v>3499</v>
      </c>
      <c r="BA166" s="52" t="s">
        <v>3500</v>
      </c>
      <c r="BB166" s="52"/>
      <c r="BC166" s="52"/>
      <c r="BD166" s="52"/>
      <c r="BE166" s="52"/>
      <c r="BF166" s="52"/>
      <c r="BG166" s="66"/>
    </row>
    <row r="167" spans="1:59" x14ac:dyDescent="0.25">
      <c r="A167" s="2" t="s">
        <v>753</v>
      </c>
      <c r="B167" s="2" t="s">
        <v>2463</v>
      </c>
      <c r="K167" s="2" t="s">
        <v>279</v>
      </c>
      <c r="L167" s="2" t="s">
        <v>1762</v>
      </c>
      <c r="AJ167" s="639" t="str">
        <f t="shared" si="5"/>
        <v>makina</v>
      </c>
      <c r="AK167" s="68" t="s">
        <v>3934</v>
      </c>
      <c r="AN167" s="639"/>
      <c r="AO167" s="68" t="s">
        <v>25</v>
      </c>
      <c r="AS167" s="639" t="s">
        <v>137</v>
      </c>
      <c r="AT167" s="53" t="s">
        <v>246</v>
      </c>
      <c r="AU167" s="53" t="s">
        <v>70</v>
      </c>
      <c r="AV167" t="s">
        <v>3188</v>
      </c>
      <c r="AW167" t="s">
        <v>1939</v>
      </c>
      <c r="AX167" s="52" t="s">
        <v>3246</v>
      </c>
      <c r="AY167" s="52" t="s">
        <v>2419</v>
      </c>
      <c r="AZ167" s="52" t="s">
        <v>3199</v>
      </c>
      <c r="BA167" s="52" t="s">
        <v>3137</v>
      </c>
      <c r="BB167" s="52"/>
      <c r="BC167" s="52"/>
      <c r="BD167" s="52"/>
      <c r="BE167" s="52"/>
      <c r="BF167" s="52"/>
      <c r="BG167" s="66"/>
    </row>
    <row r="168" spans="1:59" x14ac:dyDescent="0.25">
      <c r="A168" s="2" t="s">
        <v>753</v>
      </c>
      <c r="B168" s="2" t="s">
        <v>2464</v>
      </c>
      <c r="K168" s="2" t="s">
        <v>279</v>
      </c>
      <c r="L168" s="396" t="s">
        <v>1829</v>
      </c>
      <c r="AJ168" s="639" t="str">
        <f t="shared" si="5"/>
        <v>math</v>
      </c>
      <c r="AK168" s="68" t="s">
        <v>3935</v>
      </c>
      <c r="AN168" s="639"/>
      <c r="AO168" s="615" t="s">
        <v>205</v>
      </c>
      <c r="AS168" s="639" t="s">
        <v>88</v>
      </c>
      <c r="AT168" s="53" t="s">
        <v>246</v>
      </c>
      <c r="AU168" s="53" t="s">
        <v>70</v>
      </c>
      <c r="AV168" t="s">
        <v>3188</v>
      </c>
      <c r="AW168" t="s">
        <v>1940</v>
      </c>
      <c r="AX168" s="52" t="s">
        <v>3246</v>
      </c>
      <c r="AY168" s="52" t="s">
        <v>2419</v>
      </c>
      <c r="AZ168" s="52" t="s">
        <v>3247</v>
      </c>
      <c r="BA168" s="52" t="s">
        <v>3137</v>
      </c>
      <c r="BB168" s="52"/>
      <c r="BC168" s="52"/>
      <c r="BD168" s="52"/>
      <c r="BE168" s="52"/>
      <c r="BF168" s="52"/>
      <c r="BG168" s="66"/>
    </row>
    <row r="169" spans="1:59" x14ac:dyDescent="0.25">
      <c r="A169" s="2" t="s">
        <v>753</v>
      </c>
      <c r="B169" s="2" t="s">
        <v>2482</v>
      </c>
      <c r="K169" s="2" t="s">
        <v>279</v>
      </c>
      <c r="L169" s="396" t="s">
        <v>1846</v>
      </c>
      <c r="AJ169" s="639" t="str">
        <f t="shared" si="5"/>
        <v>medley</v>
      </c>
      <c r="AK169" s="68" t="s">
        <v>3971</v>
      </c>
      <c r="AN169" s="639"/>
      <c r="AO169" s="68" t="s">
        <v>505</v>
      </c>
      <c r="AS169" s="639" t="s">
        <v>220</v>
      </c>
      <c r="AT169" s="53" t="s">
        <v>246</v>
      </c>
      <c r="AU169" s="53" t="s">
        <v>70</v>
      </c>
      <c r="AV169" t="s">
        <v>3188</v>
      </c>
      <c r="AW169" t="s">
        <v>3063</v>
      </c>
      <c r="AX169" s="52" t="s">
        <v>3246</v>
      </c>
      <c r="AY169" s="52" t="s">
        <v>2419</v>
      </c>
      <c r="AZ169" s="52" t="s">
        <v>3248</v>
      </c>
      <c r="BA169" s="52" t="s">
        <v>3137</v>
      </c>
      <c r="BB169" s="52"/>
      <c r="BC169" s="52"/>
      <c r="BD169" s="52"/>
      <c r="BE169" s="52"/>
      <c r="BF169" s="52"/>
      <c r="BG169" s="66"/>
    </row>
    <row r="170" spans="1:59" x14ac:dyDescent="0.25">
      <c r="A170" s="2" t="s">
        <v>753</v>
      </c>
      <c r="B170" s="2" t="s">
        <v>2346</v>
      </c>
      <c r="K170" s="2" t="s">
        <v>279</v>
      </c>
      <c r="L170" s="396" t="s">
        <v>1845</v>
      </c>
      <c r="AJ170" s="639" t="str">
        <f t="shared" si="5"/>
        <v>melodic</v>
      </c>
      <c r="AK170" s="68" t="s">
        <v>3936</v>
      </c>
      <c r="AN170" s="639"/>
      <c r="AO170" s="68" t="s">
        <v>26</v>
      </c>
      <c r="AS170" s="639" t="s">
        <v>1214</v>
      </c>
      <c r="AT170" s="53" t="s">
        <v>246</v>
      </c>
      <c r="AU170" s="53" t="s">
        <v>70</v>
      </c>
      <c r="AV170" t="s">
        <v>3188</v>
      </c>
      <c r="AW170" t="s">
        <v>2477</v>
      </c>
      <c r="AX170" s="52" t="s">
        <v>3246</v>
      </c>
      <c r="AY170" s="52" t="s">
        <v>2419</v>
      </c>
      <c r="AZ170" s="52" t="s">
        <v>1214</v>
      </c>
      <c r="BA170" s="52" t="s">
        <v>3205</v>
      </c>
      <c r="BB170" s="52"/>
      <c r="BC170" s="52"/>
      <c r="BD170" s="52"/>
      <c r="BE170" s="52"/>
      <c r="BF170" s="52"/>
      <c r="BG170" s="66"/>
    </row>
    <row r="171" spans="1:59" x14ac:dyDescent="0.25">
      <c r="A171" s="2" t="s">
        <v>753</v>
      </c>
      <c r="B171" s="2" t="s">
        <v>2481</v>
      </c>
      <c r="K171" s="2" t="s">
        <v>279</v>
      </c>
      <c r="L171" s="396" t="s">
        <v>1847</v>
      </c>
      <c r="AJ171" s="639" t="str">
        <f t="shared" si="5"/>
        <v>meme</v>
      </c>
      <c r="AK171" s="68" t="s">
        <v>2762</v>
      </c>
      <c r="AN171" s="639"/>
      <c r="AO171" s="68" t="s">
        <v>16</v>
      </c>
      <c r="AS171" s="639" t="s">
        <v>2538</v>
      </c>
      <c r="AT171" s="53" t="s">
        <v>246</v>
      </c>
      <c r="AU171" s="53" t="s">
        <v>70</v>
      </c>
      <c r="AV171" t="s">
        <v>3188</v>
      </c>
      <c r="AW171" t="s">
        <v>2540</v>
      </c>
      <c r="AX171" s="52" t="s">
        <v>3246</v>
      </c>
      <c r="AY171" s="52" t="s">
        <v>2419</v>
      </c>
      <c r="AZ171" s="52" t="s">
        <v>615</v>
      </c>
      <c r="BA171" s="52" t="s">
        <v>3206</v>
      </c>
      <c r="BB171" s="52"/>
      <c r="BC171" s="52"/>
      <c r="BD171" s="52"/>
      <c r="BE171" s="52"/>
      <c r="BF171" s="52"/>
      <c r="BG171" s="66"/>
    </row>
    <row r="172" spans="1:59" x14ac:dyDescent="0.25">
      <c r="A172" s="2" t="s">
        <v>753</v>
      </c>
      <c r="B172" s="2" t="s">
        <v>2481</v>
      </c>
      <c r="K172" s="2" t="s">
        <v>279</v>
      </c>
      <c r="L172" s="396" t="s">
        <v>1848</v>
      </c>
      <c r="AJ172" s="639" t="str">
        <f t="shared" si="5"/>
        <v>mental</v>
      </c>
      <c r="AK172" s="68" t="s">
        <v>3937</v>
      </c>
      <c r="AN172" s="639"/>
      <c r="AO172" s="68" t="s">
        <v>19</v>
      </c>
      <c r="AS172" s="639" t="s">
        <v>2663</v>
      </c>
      <c r="AT172" s="53" t="s">
        <v>246</v>
      </c>
      <c r="AU172" s="53" t="s">
        <v>70</v>
      </c>
      <c r="AV172" t="s">
        <v>3191</v>
      </c>
      <c r="AW172" t="s">
        <v>4196</v>
      </c>
      <c r="AX172" s="52" t="s">
        <v>3246</v>
      </c>
      <c r="AY172" s="52" t="s">
        <v>2419</v>
      </c>
      <c r="AZ172" s="52" t="s">
        <v>3207</v>
      </c>
      <c r="BA172" s="140" t="s">
        <v>3137</v>
      </c>
      <c r="BB172" s="52"/>
      <c r="BC172" s="52"/>
      <c r="BD172" s="52"/>
      <c r="BE172" s="52"/>
      <c r="BF172" s="52"/>
      <c r="BG172" s="66"/>
    </row>
    <row r="173" spans="1:59" x14ac:dyDescent="0.25">
      <c r="A173" s="2" t="s">
        <v>753</v>
      </c>
      <c r="B173" s="2" t="s">
        <v>2505</v>
      </c>
      <c r="K173" s="2" t="s">
        <v>279</v>
      </c>
      <c r="L173" s="2" t="s">
        <v>2215</v>
      </c>
      <c r="AJ173" s="639" t="str">
        <f t="shared" si="5"/>
        <v>metal</v>
      </c>
      <c r="AK173" s="68" t="s">
        <v>2709</v>
      </c>
      <c r="AN173" s="639"/>
      <c r="AO173" s="615" t="s">
        <v>493</v>
      </c>
      <c r="AS173" s="639" t="s">
        <v>2662</v>
      </c>
      <c r="AT173" s="53" t="s">
        <v>246</v>
      </c>
      <c r="AU173" s="53" t="s">
        <v>70</v>
      </c>
      <c r="AV173" t="s">
        <v>3191</v>
      </c>
      <c r="AW173" t="s">
        <v>3181</v>
      </c>
      <c r="AX173" s="52" t="s">
        <v>3246</v>
      </c>
      <c r="AY173" s="52" t="s">
        <v>2419</v>
      </c>
      <c r="AZ173" s="52" t="s">
        <v>3208</v>
      </c>
      <c r="BA173" s="140" t="s">
        <v>3137</v>
      </c>
      <c r="BB173" s="52"/>
      <c r="BC173" s="52"/>
      <c r="BD173" s="52"/>
      <c r="BE173" s="52"/>
      <c r="BF173" s="52"/>
      <c r="BG173" s="66"/>
    </row>
    <row r="174" spans="1:59" x14ac:dyDescent="0.25">
      <c r="A174" s="2" t="s">
        <v>753</v>
      </c>
      <c r="B174" s="2" t="s">
        <v>2501</v>
      </c>
      <c r="K174" s="2" t="s">
        <v>279</v>
      </c>
      <c r="L174" s="2" t="s">
        <v>2213</v>
      </c>
      <c r="AJ174" s="639" t="str">
        <f t="shared" si="5"/>
        <v>midi</v>
      </c>
      <c r="AK174" s="68" t="s">
        <v>2769</v>
      </c>
      <c r="AN174" s="639"/>
      <c r="AO174" s="68" t="s">
        <v>20</v>
      </c>
      <c r="AS174" s="639" t="s">
        <v>2662</v>
      </c>
      <c r="AT174" s="53" t="s">
        <v>246</v>
      </c>
      <c r="AU174" s="53" t="s">
        <v>70</v>
      </c>
      <c r="AV174" t="s">
        <v>3191</v>
      </c>
      <c r="AW174" t="s">
        <v>3184</v>
      </c>
      <c r="AX174" s="52" t="s">
        <v>3246</v>
      </c>
      <c r="AY174" s="52" t="s">
        <v>2419</v>
      </c>
      <c r="AZ174" s="52" t="s">
        <v>3209</v>
      </c>
      <c r="BA174" s="52" t="s">
        <v>3200</v>
      </c>
      <c r="BB174" s="52" t="s">
        <v>2419</v>
      </c>
      <c r="BC174" s="52" t="s">
        <v>3207</v>
      </c>
      <c r="BD174" s="52" t="s">
        <v>3137</v>
      </c>
      <c r="BE174" s="52"/>
      <c r="BF174" s="52"/>
      <c r="BG174" s="66"/>
    </row>
    <row r="175" spans="1:59" x14ac:dyDescent="0.25">
      <c r="A175" s="2" t="s">
        <v>753</v>
      </c>
      <c r="B175" s="2" t="s">
        <v>2503</v>
      </c>
      <c r="K175" s="2" t="s">
        <v>279</v>
      </c>
      <c r="L175" s="2" t="s">
        <v>2209</v>
      </c>
      <c r="AJ175" s="639" t="str">
        <f t="shared" si="5"/>
        <v>minimal</v>
      </c>
      <c r="AK175" s="68" t="s">
        <v>3938</v>
      </c>
      <c r="AN175" s="639"/>
      <c r="AO175" s="615" t="s">
        <v>742</v>
      </c>
      <c r="AS175" s="639" t="s">
        <v>2703</v>
      </c>
      <c r="AT175" s="53" t="s">
        <v>246</v>
      </c>
      <c r="AU175" s="53" t="s">
        <v>70</v>
      </c>
      <c r="AV175" t="s">
        <v>3190</v>
      </c>
      <c r="AW175" t="s">
        <v>3182</v>
      </c>
      <c r="AX175" s="52" t="s">
        <v>3246</v>
      </c>
      <c r="AY175" s="52" t="s">
        <v>2419</v>
      </c>
      <c r="AZ175" s="52" t="s">
        <v>3249</v>
      </c>
      <c r="BA175" s="52" t="s">
        <v>3210</v>
      </c>
      <c r="BB175" s="52"/>
      <c r="BC175" s="52"/>
      <c r="BD175" s="52"/>
      <c r="BE175" s="52"/>
      <c r="BF175" s="52"/>
      <c r="BG175" s="66"/>
    </row>
    <row r="176" spans="1:59" x14ac:dyDescent="0.25">
      <c r="A176" s="2" t="s">
        <v>753</v>
      </c>
      <c r="B176" s="2" t="s">
        <v>2516</v>
      </c>
      <c r="K176" s="2" t="s">
        <v>279</v>
      </c>
      <c r="L176" s="2" t="s">
        <v>2212</v>
      </c>
      <c r="AJ176" s="639" t="str">
        <f t="shared" ref="AJ176:AJ182" si="6">LOWER(AK176)</f>
        <v>modern</v>
      </c>
      <c r="AK176" s="68" t="s">
        <v>3939</v>
      </c>
      <c r="AN176" s="639"/>
      <c r="AO176" s="68" t="s">
        <v>183</v>
      </c>
      <c r="AS176" s="639" t="s">
        <v>572</v>
      </c>
      <c r="AT176" s="53" t="s">
        <v>246</v>
      </c>
      <c r="AU176" s="53" t="s">
        <v>70</v>
      </c>
      <c r="AV176" t="s">
        <v>3189</v>
      </c>
      <c r="AW176" t="s">
        <v>3183</v>
      </c>
      <c r="AX176" s="52" t="s">
        <v>3246</v>
      </c>
      <c r="AY176" s="52" t="s">
        <v>2419</v>
      </c>
      <c r="AZ176" s="52" t="s">
        <v>3250</v>
      </c>
      <c r="BA176" s="52"/>
      <c r="BB176" s="52"/>
      <c r="BC176" s="52"/>
      <c r="BD176" s="52"/>
      <c r="BE176" s="52"/>
      <c r="BF176" s="52"/>
      <c r="BG176" s="66"/>
    </row>
    <row r="177" spans="1:59" x14ac:dyDescent="0.25">
      <c r="A177" s="2" t="s">
        <v>753</v>
      </c>
      <c r="B177" s="2" t="s">
        <v>2495</v>
      </c>
      <c r="K177" s="2" t="s">
        <v>279</v>
      </c>
      <c r="L177" s="2" t="s">
        <v>2211</v>
      </c>
      <c r="AJ177" s="639" t="str">
        <f t="shared" si="6"/>
        <v>mongolian</v>
      </c>
      <c r="AK177" s="68" t="s">
        <v>3940</v>
      </c>
      <c r="AN177" s="639"/>
      <c r="AO177" s="68" t="s">
        <v>275</v>
      </c>
      <c r="AS177" s="639" t="s">
        <v>887</v>
      </c>
      <c r="AT177" s="53" t="s">
        <v>887</v>
      </c>
      <c r="AU177" s="53" t="s">
        <v>70</v>
      </c>
      <c r="AV177" t="s">
        <v>3255</v>
      </c>
      <c r="AW177" t="s">
        <v>3252</v>
      </c>
      <c r="AX177" s="52" t="s">
        <v>3266</v>
      </c>
      <c r="AY177" s="52" t="s">
        <v>2419</v>
      </c>
      <c r="AZ177" s="52" t="s">
        <v>3267</v>
      </c>
      <c r="BA177" s="52"/>
      <c r="BB177" s="52"/>
      <c r="BC177" s="52"/>
      <c r="BD177" s="52"/>
      <c r="BE177" s="52"/>
      <c r="BF177" s="52"/>
      <c r="BG177" s="66"/>
    </row>
    <row r="178" spans="1:59" x14ac:dyDescent="0.25">
      <c r="A178" s="2" t="s">
        <v>753</v>
      </c>
      <c r="B178" s="2" t="s">
        <v>2513</v>
      </c>
      <c r="K178" s="2" t="s">
        <v>279</v>
      </c>
      <c r="L178" s="2" t="s">
        <v>2210</v>
      </c>
      <c r="AJ178" s="639" t="str">
        <f t="shared" si="6"/>
        <v>moombah</v>
      </c>
      <c r="AK178" s="68" t="s">
        <v>3941</v>
      </c>
      <c r="AN178" s="639"/>
      <c r="AO178" s="68" t="s">
        <v>23</v>
      </c>
      <c r="AS178" s="639"/>
      <c r="AT178" s="53" t="s">
        <v>1162</v>
      </c>
      <c r="AU178" s="53" t="s">
        <v>70</v>
      </c>
      <c r="AV178" t="s">
        <v>3702</v>
      </c>
      <c r="AW178" t="s">
        <v>2477</v>
      </c>
      <c r="AX178" s="52" t="s">
        <v>3257</v>
      </c>
      <c r="AY178" s="52" t="s">
        <v>2419</v>
      </c>
      <c r="AZ178" s="52" t="s">
        <v>3258</v>
      </c>
      <c r="BA178" s="52" t="s">
        <v>3259</v>
      </c>
      <c r="BB178" s="52"/>
      <c r="BC178" s="52"/>
      <c r="BD178" s="52"/>
      <c r="BE178" s="52"/>
      <c r="BF178" s="52"/>
      <c r="BG178" s="66"/>
    </row>
    <row r="179" spans="1:59" x14ac:dyDescent="0.25">
      <c r="A179" s="2" t="s">
        <v>753</v>
      </c>
      <c r="B179" s="2" t="s">
        <v>2517</v>
      </c>
      <c r="K179" s="396" t="s">
        <v>279</v>
      </c>
      <c r="L179" s="396" t="s">
        <v>1926</v>
      </c>
      <c r="AJ179" s="639" t="str">
        <f t="shared" si="6"/>
        <v>music</v>
      </c>
      <c r="AK179" s="68" t="s">
        <v>3873</v>
      </c>
      <c r="AN179" s="639"/>
      <c r="AO179" s="68" t="s">
        <v>22</v>
      </c>
      <c r="AS179" s="639"/>
      <c r="AT179" s="53" t="s">
        <v>1162</v>
      </c>
      <c r="AU179" s="53" t="s">
        <v>70</v>
      </c>
      <c r="AV179" t="s">
        <v>3702</v>
      </c>
      <c r="AW179" t="s">
        <v>3256</v>
      </c>
      <c r="AX179" s="52" t="s">
        <v>3260</v>
      </c>
      <c r="AY179" s="52" t="s">
        <v>2419</v>
      </c>
      <c r="AZ179" s="52" t="s">
        <v>3258</v>
      </c>
      <c r="BA179" s="52" t="s">
        <v>3259</v>
      </c>
      <c r="BB179" s="52"/>
      <c r="BC179" s="52"/>
      <c r="BD179" s="52"/>
      <c r="BE179" s="52"/>
      <c r="BF179" s="52"/>
      <c r="BG179" s="66"/>
    </row>
    <row r="180" spans="1:59" x14ac:dyDescent="0.25">
      <c r="A180" s="2" t="s">
        <v>753</v>
      </c>
      <c r="B180" s="2" t="s">
        <v>2519</v>
      </c>
      <c r="K180" t="s">
        <v>279</v>
      </c>
      <c r="L180" t="s">
        <v>783</v>
      </c>
      <c r="AJ180" s="639" t="str">
        <f t="shared" si="6"/>
        <v>neo</v>
      </c>
      <c r="AK180" s="68" t="s">
        <v>3942</v>
      </c>
      <c r="AN180" s="639"/>
      <c r="AO180" s="68" t="s">
        <v>184</v>
      </c>
      <c r="AS180" s="639"/>
      <c r="AT180" s="53" t="s">
        <v>1162</v>
      </c>
      <c r="AU180" s="53" t="s">
        <v>70</v>
      </c>
      <c r="AV180" t="s">
        <v>3703</v>
      </c>
      <c r="AW180" t="s">
        <v>3268</v>
      </c>
      <c r="AX180" s="52" t="s">
        <v>3246</v>
      </c>
      <c r="AY180" s="52" t="s">
        <v>2419</v>
      </c>
      <c r="AZ180" s="52" t="s">
        <v>3269</v>
      </c>
      <c r="BA180" s="52" t="s">
        <v>3258</v>
      </c>
      <c r="BB180" s="52" t="s">
        <v>3259</v>
      </c>
      <c r="BC180" s="52"/>
      <c r="BD180" s="52"/>
      <c r="BE180" s="52"/>
      <c r="BF180" s="52"/>
      <c r="BG180" s="66"/>
    </row>
    <row r="181" spans="1:59" x14ac:dyDescent="0.25">
      <c r="A181" s="2" t="s">
        <v>753</v>
      </c>
      <c r="B181" s="2" t="s">
        <v>2507</v>
      </c>
      <c r="K181" s="2" t="s">
        <v>279</v>
      </c>
      <c r="L181" s="2" t="s">
        <v>2468</v>
      </c>
      <c r="AJ181" s="639" t="str">
        <f t="shared" si="6"/>
        <v>neuro</v>
      </c>
      <c r="AK181" s="68" t="s">
        <v>3944</v>
      </c>
      <c r="AN181" s="639"/>
      <c r="AO181" s="68" t="s">
        <v>0</v>
      </c>
      <c r="AS181" s="639"/>
      <c r="AT181" s="53" t="s">
        <v>1163</v>
      </c>
      <c r="AU181" s="53" t="s">
        <v>70</v>
      </c>
      <c r="AV181" t="s">
        <v>3704</v>
      </c>
      <c r="AW181" t="s">
        <v>3253</v>
      </c>
      <c r="AX181" s="52" t="s">
        <v>3261</v>
      </c>
      <c r="AY181" s="52" t="s">
        <v>2419</v>
      </c>
      <c r="AZ181" s="52" t="s">
        <v>3263</v>
      </c>
      <c r="BA181" s="52" t="s">
        <v>3264</v>
      </c>
      <c r="BB181" s="52" t="s">
        <v>3137</v>
      </c>
      <c r="BC181" s="52" t="s">
        <v>3265</v>
      </c>
      <c r="BD181" s="52"/>
      <c r="BE181" s="52"/>
      <c r="BF181" s="52"/>
      <c r="BG181" s="66"/>
    </row>
    <row r="182" spans="1:59" x14ac:dyDescent="0.25">
      <c r="A182" s="2" t="s">
        <v>753</v>
      </c>
      <c r="B182" s="2" t="s">
        <v>2484</v>
      </c>
      <c r="K182" s="2" t="s">
        <v>279</v>
      </c>
      <c r="L182" s="2" t="s">
        <v>2556</v>
      </c>
      <c r="AJ182" s="639" t="str">
        <f t="shared" si="6"/>
        <v>new</v>
      </c>
      <c r="AK182" s="68" t="s">
        <v>3945</v>
      </c>
      <c r="AN182" s="639"/>
      <c r="AO182" s="68" t="s">
        <v>185</v>
      </c>
      <c r="AS182" s="639"/>
      <c r="AT182" s="53" t="s">
        <v>1163</v>
      </c>
      <c r="AU182" s="53" t="s">
        <v>70</v>
      </c>
      <c r="AV182" t="s">
        <v>3704</v>
      </c>
      <c r="AW182" t="s">
        <v>3254</v>
      </c>
      <c r="AX182" s="52" t="s">
        <v>3262</v>
      </c>
      <c r="AY182" s="52" t="s">
        <v>2419</v>
      </c>
      <c r="AZ182" s="52" t="s">
        <v>3263</v>
      </c>
      <c r="BA182" s="52" t="s">
        <v>3264</v>
      </c>
      <c r="BB182" s="52" t="s">
        <v>3137</v>
      </c>
      <c r="BC182" s="52" t="s">
        <v>3265</v>
      </c>
      <c r="BD182" s="52"/>
      <c r="BE182" s="52"/>
      <c r="BF182" s="52"/>
      <c r="BG182" s="66"/>
    </row>
    <row r="183" spans="1:59" x14ac:dyDescent="0.25">
      <c r="A183" s="2" t="s">
        <v>753</v>
      </c>
      <c r="B183" s="2" t="s">
        <v>2486</v>
      </c>
      <c r="K183" s="2" t="s">
        <v>279</v>
      </c>
      <c r="L183" s="2" t="s">
        <v>2467</v>
      </c>
      <c r="AJ183" s="639" t="s">
        <v>4005</v>
      </c>
      <c r="AK183" s="68" t="s">
        <v>3843</v>
      </c>
      <c r="AN183" s="639"/>
      <c r="AO183" s="68" t="s">
        <v>594</v>
      </c>
      <c r="AS183" s="639" t="s">
        <v>1215</v>
      </c>
      <c r="AT183" s="53" t="s">
        <v>1214</v>
      </c>
      <c r="AU183" s="53" t="s">
        <v>70</v>
      </c>
      <c r="AV183" t="s">
        <v>2477</v>
      </c>
      <c r="AW183" t="s">
        <v>4181</v>
      </c>
      <c r="AX183" s="52" t="s">
        <v>1215</v>
      </c>
      <c r="AY183" s="52" t="s">
        <v>2419</v>
      </c>
      <c r="AZ183" s="52" t="s">
        <v>1214</v>
      </c>
      <c r="BA183" s="52"/>
      <c r="BB183" s="52"/>
      <c r="BC183" s="52"/>
      <c r="BD183" s="52"/>
      <c r="BE183" s="52"/>
      <c r="BF183" s="52"/>
      <c r="BG183" s="66"/>
    </row>
    <row r="184" spans="1:59" x14ac:dyDescent="0.25">
      <c r="A184" s="2" t="s">
        <v>753</v>
      </c>
      <c r="B184" s="2" t="s">
        <v>2483</v>
      </c>
      <c r="K184" t="s">
        <v>279</v>
      </c>
      <c r="L184" t="s">
        <v>57</v>
      </c>
      <c r="AJ184" s="639" t="str">
        <f t="shared" ref="AJ184:AJ227" si="7">LOWER(AK184)</f>
        <v>nintendo</v>
      </c>
      <c r="AK184" s="68" t="s">
        <v>3946</v>
      </c>
      <c r="AN184" s="639"/>
      <c r="AO184" s="615" t="s">
        <v>237</v>
      </c>
      <c r="AS184" s="639" t="s">
        <v>450</v>
      </c>
      <c r="AT184" s="53" t="s">
        <v>1214</v>
      </c>
      <c r="AU184" s="53" t="s">
        <v>70</v>
      </c>
      <c r="AV184" t="s">
        <v>2477</v>
      </c>
      <c r="AW184" t="s">
        <v>3339</v>
      </c>
      <c r="AX184" s="52" t="s">
        <v>450</v>
      </c>
      <c r="AY184" s="52" t="s">
        <v>2419</v>
      </c>
      <c r="AZ184" s="52" t="s">
        <v>1214</v>
      </c>
      <c r="BA184" s="52" t="s">
        <v>3205</v>
      </c>
      <c r="BB184" s="52"/>
      <c r="BC184" s="52"/>
      <c r="BD184" s="52"/>
      <c r="BE184" s="52"/>
      <c r="BF184" s="52"/>
      <c r="BG184" s="66"/>
    </row>
    <row r="185" spans="1:59" x14ac:dyDescent="0.25">
      <c r="A185" s="2" t="s">
        <v>753</v>
      </c>
      <c r="B185" s="2" t="s">
        <v>2520</v>
      </c>
      <c r="K185" t="s">
        <v>279</v>
      </c>
      <c r="L185" t="s">
        <v>87</v>
      </c>
      <c r="AJ185" s="639" t="str">
        <f t="shared" si="7"/>
        <v>noise</v>
      </c>
      <c r="AK185" s="68" t="s">
        <v>3920</v>
      </c>
      <c r="AN185" s="639"/>
      <c r="AO185" s="615" t="s">
        <v>2983</v>
      </c>
      <c r="AS185" s="639" t="s">
        <v>365</v>
      </c>
      <c r="AT185" s="53" t="s">
        <v>1214</v>
      </c>
      <c r="AU185" s="53" t="s">
        <v>70</v>
      </c>
      <c r="AV185" t="s">
        <v>2477</v>
      </c>
      <c r="AW185" t="s">
        <v>3340</v>
      </c>
      <c r="AX185" s="52" t="s">
        <v>3260</v>
      </c>
      <c r="AY185" s="52" t="s">
        <v>2419</v>
      </c>
      <c r="AZ185" s="52" t="s">
        <v>1214</v>
      </c>
      <c r="BA185" s="52" t="s">
        <v>3205</v>
      </c>
      <c r="BB185" s="52"/>
      <c r="BC185" s="52"/>
      <c r="BD185" s="52"/>
      <c r="BE185" s="52"/>
      <c r="BF185" s="52"/>
      <c r="BG185" s="66"/>
    </row>
    <row r="186" spans="1:59" x14ac:dyDescent="0.25">
      <c r="A186" s="2" t="s">
        <v>753</v>
      </c>
      <c r="B186" s="2" t="s">
        <v>2487</v>
      </c>
      <c r="K186" t="s">
        <v>279</v>
      </c>
      <c r="L186" t="s">
        <v>1095</v>
      </c>
      <c r="AJ186" s="639" t="str">
        <f t="shared" si="7"/>
        <v>novelty</v>
      </c>
      <c r="AK186" s="68" t="s">
        <v>2714</v>
      </c>
      <c r="AN186" s="639"/>
      <c r="AO186" s="615" t="s">
        <v>238</v>
      </c>
      <c r="AS186" s="639" t="s">
        <v>1185</v>
      </c>
      <c r="AT186" s="53" t="s">
        <v>1214</v>
      </c>
      <c r="AU186" s="53" t="s">
        <v>70</v>
      </c>
      <c r="AV186" t="s">
        <v>2477</v>
      </c>
      <c r="AW186" t="s">
        <v>4182</v>
      </c>
      <c r="AX186" s="52" t="s">
        <v>3271</v>
      </c>
      <c r="AY186" s="52"/>
      <c r="AZ186" s="52"/>
      <c r="BA186" s="52"/>
      <c r="BB186" s="52"/>
      <c r="BC186" s="52"/>
      <c r="BD186" s="52"/>
      <c r="BE186" s="52"/>
      <c r="BF186" s="52"/>
      <c r="BG186" s="66"/>
    </row>
    <row r="187" spans="1:59" x14ac:dyDescent="0.25">
      <c r="A187" s="2" t="s">
        <v>753</v>
      </c>
      <c r="B187" s="2" t="s">
        <v>2524</v>
      </c>
      <c r="K187" s="2" t="s">
        <v>279</v>
      </c>
      <c r="L187" s="2" t="s">
        <v>2624</v>
      </c>
      <c r="AJ187" s="639" t="str">
        <f t="shared" si="7"/>
        <v>nu</v>
      </c>
      <c r="AK187" s="68" t="s">
        <v>3947</v>
      </c>
      <c r="AN187" s="639"/>
      <c r="AO187" s="615" t="s">
        <v>239</v>
      </c>
      <c r="AS187" s="639" t="s">
        <v>2526</v>
      </c>
      <c r="AT187" s="53" t="s">
        <v>1214</v>
      </c>
      <c r="AU187" s="53" t="s">
        <v>70</v>
      </c>
      <c r="AV187" t="s">
        <v>2477</v>
      </c>
      <c r="AW187" t="s">
        <v>3341</v>
      </c>
      <c r="AX187" s="52" t="s">
        <v>3272</v>
      </c>
      <c r="AY187" s="52"/>
      <c r="AZ187" s="52"/>
      <c r="BA187" s="52"/>
      <c r="BB187" s="52"/>
      <c r="BC187" s="52"/>
      <c r="BD187" s="52"/>
      <c r="BE187" s="52"/>
      <c r="BF187" s="52"/>
      <c r="BG187" s="66"/>
    </row>
    <row r="188" spans="1:59" x14ac:dyDescent="0.25">
      <c r="A188" s="2" t="s">
        <v>753</v>
      </c>
      <c r="B188" s="2" t="s">
        <v>2511</v>
      </c>
      <c r="K188" s="2" t="s">
        <v>279</v>
      </c>
      <c r="L188" s="2" t="s">
        <v>2622</v>
      </c>
      <c r="AJ188" s="639" t="str">
        <f t="shared" si="7"/>
        <v>official</v>
      </c>
      <c r="AK188" s="68" t="s">
        <v>3949</v>
      </c>
      <c r="AN188" s="639"/>
      <c r="AO188" s="68" t="s">
        <v>510</v>
      </c>
      <c r="AS188" s="639" t="s">
        <v>424</v>
      </c>
      <c r="AT188" s="53" t="s">
        <v>424</v>
      </c>
      <c r="AU188" s="53" t="s">
        <v>70</v>
      </c>
      <c r="AV188" t="s">
        <v>3291</v>
      </c>
      <c r="AW188" t="s">
        <v>4214</v>
      </c>
      <c r="AX188" s="52" t="s">
        <v>3257</v>
      </c>
      <c r="AY188" s="52" t="s">
        <v>2419</v>
      </c>
      <c r="AZ188" s="52" t="s">
        <v>424</v>
      </c>
      <c r="BA188" s="52" t="s">
        <v>2419</v>
      </c>
      <c r="BB188" s="52" t="s">
        <v>3671</v>
      </c>
      <c r="BC188" s="52"/>
      <c r="BD188" s="52"/>
      <c r="BE188" s="52"/>
      <c r="BF188" s="52"/>
      <c r="BG188" s="66"/>
    </row>
    <row r="189" spans="1:59" x14ac:dyDescent="0.25">
      <c r="A189" s="2" t="s">
        <v>753</v>
      </c>
      <c r="B189" s="2" t="s">
        <v>2493</v>
      </c>
      <c r="K189" s="2" t="s">
        <v>279</v>
      </c>
      <c r="L189" s="2" t="s">
        <v>2628</v>
      </c>
      <c r="AJ189" s="639" t="str">
        <f t="shared" si="7"/>
        <v>orchestral</v>
      </c>
      <c r="AK189" s="68" t="s">
        <v>2723</v>
      </c>
      <c r="AN189" s="639"/>
      <c r="AO189" s="68" t="s">
        <v>503</v>
      </c>
      <c r="AS189" s="639" t="s">
        <v>424</v>
      </c>
      <c r="AT189" s="53" t="s">
        <v>424</v>
      </c>
      <c r="AU189" s="53" t="s">
        <v>70</v>
      </c>
      <c r="AV189" t="s">
        <v>3291</v>
      </c>
      <c r="AW189" t="s">
        <v>4215</v>
      </c>
      <c r="AX189" s="52" t="s">
        <v>3257</v>
      </c>
      <c r="AY189" s="52" t="s">
        <v>2419</v>
      </c>
      <c r="AZ189" s="52" t="s">
        <v>424</v>
      </c>
      <c r="BA189" s="52" t="s">
        <v>2419</v>
      </c>
      <c r="BB189" s="52" t="s">
        <v>3671</v>
      </c>
      <c r="BC189" s="52" t="s">
        <v>3137</v>
      </c>
      <c r="BD189" s="52"/>
      <c r="BE189" s="52"/>
      <c r="BF189" s="52"/>
      <c r="BG189" s="66"/>
    </row>
    <row r="190" spans="1:59" x14ac:dyDescent="0.25">
      <c r="A190" s="2" t="s">
        <v>753</v>
      </c>
      <c r="B190" s="2" t="s">
        <v>2499</v>
      </c>
      <c r="K190" s="2" t="s">
        <v>279</v>
      </c>
      <c r="L190" s="2" t="s">
        <v>2563</v>
      </c>
      <c r="AJ190" s="639" t="str">
        <f t="shared" si="7"/>
        <v>oriental</v>
      </c>
      <c r="AK190" s="68" t="s">
        <v>3948</v>
      </c>
      <c r="AN190" s="639"/>
      <c r="AO190" s="68" t="s">
        <v>511</v>
      </c>
      <c r="AS190" s="639" t="s">
        <v>424</v>
      </c>
      <c r="AT190" s="53" t="s">
        <v>424</v>
      </c>
      <c r="AU190" s="53" t="s">
        <v>70</v>
      </c>
      <c r="AV190" t="s">
        <v>3292</v>
      </c>
      <c r="AW190" t="s">
        <v>4216</v>
      </c>
      <c r="AX190" s="52" t="s">
        <v>426</v>
      </c>
      <c r="AY190" s="52" t="s">
        <v>2419</v>
      </c>
      <c r="AZ190" s="52" t="s">
        <v>424</v>
      </c>
      <c r="BA190" s="52" t="s">
        <v>2419</v>
      </c>
      <c r="BB190" s="52" t="s">
        <v>3671</v>
      </c>
      <c r="BC190" s="52"/>
      <c r="BD190" s="52"/>
      <c r="BE190" s="52"/>
      <c r="BF190" s="52"/>
      <c r="BG190" s="66"/>
    </row>
    <row r="191" spans="1:59" x14ac:dyDescent="0.25">
      <c r="A191" s="2" t="s">
        <v>753</v>
      </c>
      <c r="B191" s="2" t="s">
        <v>2515</v>
      </c>
      <c r="K191" t="s">
        <v>279</v>
      </c>
      <c r="L191" t="s">
        <v>1096</v>
      </c>
      <c r="AJ191" s="639" t="str">
        <f t="shared" si="7"/>
        <v>other</v>
      </c>
      <c r="AK191" s="68" t="s">
        <v>905</v>
      </c>
      <c r="AN191" s="639"/>
      <c r="AO191" s="68" t="s">
        <v>504</v>
      </c>
      <c r="AS191" s="639" t="s">
        <v>426</v>
      </c>
      <c r="AT191" s="53" t="s">
        <v>424</v>
      </c>
      <c r="AU191" s="53" t="s">
        <v>70</v>
      </c>
      <c r="AV191" t="s">
        <v>3292</v>
      </c>
      <c r="AW191" t="s">
        <v>4217</v>
      </c>
      <c r="AX191" s="52" t="s">
        <v>426</v>
      </c>
      <c r="AY191" s="52" t="s">
        <v>2419</v>
      </c>
      <c r="AZ191" s="52" t="s">
        <v>3293</v>
      </c>
      <c r="BA191" s="52"/>
      <c r="BB191" s="52"/>
      <c r="BC191" s="52"/>
      <c r="BD191" s="52"/>
      <c r="BE191" s="52"/>
      <c r="BF191" s="52"/>
      <c r="BG191" s="66"/>
    </row>
    <row r="192" spans="1:59" x14ac:dyDescent="0.25">
      <c r="A192" s="2" t="s">
        <v>753</v>
      </c>
      <c r="B192" s="2" t="s">
        <v>2514</v>
      </c>
      <c r="K192" s="2" t="s">
        <v>279</v>
      </c>
      <c r="L192" s="2" t="s">
        <v>2565</v>
      </c>
      <c r="AJ192" s="639" t="str">
        <f t="shared" si="7"/>
        <v>out</v>
      </c>
      <c r="AK192" s="68" t="s">
        <v>3997</v>
      </c>
      <c r="AN192" s="639"/>
      <c r="AO192" s="68" t="s">
        <v>186</v>
      </c>
      <c r="AS192" s="639" t="s">
        <v>1055</v>
      </c>
      <c r="AT192" s="53" t="s">
        <v>1055</v>
      </c>
      <c r="AU192" s="53" t="s">
        <v>70</v>
      </c>
      <c r="AV192" t="s">
        <v>3294</v>
      </c>
      <c r="AW192" t="s">
        <v>4022</v>
      </c>
      <c r="AX192" s="52" t="s">
        <v>3257</v>
      </c>
      <c r="AY192" s="52" t="s">
        <v>2419</v>
      </c>
      <c r="AZ192" s="52" t="s">
        <v>425</v>
      </c>
      <c r="BA192" s="52" t="s">
        <v>2419</v>
      </c>
      <c r="BB192" s="52" t="s">
        <v>3671</v>
      </c>
      <c r="BC192" s="52"/>
      <c r="BD192" s="52"/>
      <c r="BE192" s="52"/>
      <c r="BF192" s="52"/>
      <c r="BG192" s="66"/>
    </row>
    <row r="193" spans="1:59" x14ac:dyDescent="0.25">
      <c r="A193" s="2" t="s">
        <v>753</v>
      </c>
      <c r="B193" s="2" t="s">
        <v>2497</v>
      </c>
      <c r="K193" t="s">
        <v>279</v>
      </c>
      <c r="L193" t="s">
        <v>1248</v>
      </c>
      <c r="AJ193" s="639" t="str">
        <f t="shared" si="7"/>
        <v>pain</v>
      </c>
      <c r="AK193" s="68" t="s">
        <v>2758</v>
      </c>
      <c r="AN193" s="639"/>
      <c r="AO193" s="615" t="s">
        <v>240</v>
      </c>
      <c r="AS193" s="639" t="s">
        <v>450</v>
      </c>
      <c r="AT193" s="53" t="s">
        <v>1055</v>
      </c>
      <c r="AU193" s="53" t="s">
        <v>70</v>
      </c>
      <c r="AV193" t="s">
        <v>3296</v>
      </c>
      <c r="AW193" t="s">
        <v>3339</v>
      </c>
      <c r="AX193" s="52" t="s">
        <v>450</v>
      </c>
      <c r="AY193" s="52" t="s">
        <v>2419</v>
      </c>
      <c r="AZ193" s="52" t="s">
        <v>425</v>
      </c>
      <c r="BA193" s="52" t="s">
        <v>2419</v>
      </c>
      <c r="BB193" s="52" t="s">
        <v>3671</v>
      </c>
      <c r="BC193" s="52"/>
      <c r="BD193" s="52"/>
      <c r="BE193" s="52"/>
      <c r="BF193" s="52"/>
      <c r="BG193" s="66"/>
    </row>
    <row r="194" spans="1:59" x14ac:dyDescent="0.25">
      <c r="A194" s="2" t="s">
        <v>753</v>
      </c>
      <c r="B194" s="2" t="s">
        <v>2491</v>
      </c>
      <c r="K194" s="2" t="s">
        <v>279</v>
      </c>
      <c r="L194" s="2" t="s">
        <v>1166</v>
      </c>
      <c r="AJ194" s="639" t="str">
        <f t="shared" si="7"/>
        <v>party</v>
      </c>
      <c r="AK194" s="68" t="s">
        <v>3998</v>
      </c>
      <c r="AN194" s="639"/>
      <c r="AO194" s="615" t="s">
        <v>241</v>
      </c>
      <c r="AS194" s="639" t="s">
        <v>1055</v>
      </c>
      <c r="AT194" s="653" t="s">
        <v>1055</v>
      </c>
      <c r="AU194" s="653" t="s">
        <v>70</v>
      </c>
      <c r="AV194" s="626" t="s">
        <v>3295</v>
      </c>
      <c r="AW194" s="626" t="s">
        <v>3340</v>
      </c>
      <c r="AX194" s="654" t="s">
        <v>426</v>
      </c>
      <c r="AY194" s="52" t="s">
        <v>2419</v>
      </c>
      <c r="AZ194" s="654" t="s">
        <v>425</v>
      </c>
      <c r="BA194" s="52" t="s">
        <v>2419</v>
      </c>
      <c r="BB194" s="52" t="s">
        <v>3671</v>
      </c>
      <c r="BC194" s="52"/>
      <c r="BD194" s="52"/>
      <c r="BE194" s="52"/>
      <c r="BF194" s="52"/>
      <c r="BG194" s="66"/>
    </row>
    <row r="195" spans="1:59" x14ac:dyDescent="0.25">
      <c r="A195" s="2" t="s">
        <v>753</v>
      </c>
      <c r="B195" s="2" t="s">
        <v>2510</v>
      </c>
      <c r="K195" s="2" t="s">
        <v>279</v>
      </c>
      <c r="L195" s="2" t="s">
        <v>1167</v>
      </c>
      <c r="AJ195" s="639" t="str">
        <f t="shared" si="7"/>
        <v>pc</v>
      </c>
      <c r="AK195" s="68" t="s">
        <v>2795</v>
      </c>
      <c r="AN195" s="639"/>
      <c r="AO195" s="68" t="s">
        <v>187</v>
      </c>
      <c r="AS195" s="639" t="s">
        <v>2279</v>
      </c>
      <c r="AT195" s="53" t="s">
        <v>2279</v>
      </c>
      <c r="AU195" s="53" t="s">
        <v>70</v>
      </c>
      <c r="AV195" t="s">
        <v>3320</v>
      </c>
      <c r="AW195" t="s">
        <v>4218</v>
      </c>
      <c r="AX195" s="52" t="s">
        <v>2279</v>
      </c>
      <c r="AY195" s="52" t="s">
        <v>2419</v>
      </c>
      <c r="AZ195" s="52" t="s">
        <v>3204</v>
      </c>
      <c r="BA195" s="52"/>
      <c r="BB195" s="52"/>
      <c r="BC195" s="52"/>
      <c r="BD195" s="52"/>
      <c r="BE195" s="52"/>
      <c r="BF195" s="52"/>
      <c r="BG195" s="66"/>
    </row>
    <row r="196" spans="1:59" x14ac:dyDescent="0.25">
      <c r="A196" s="2" t="s">
        <v>753</v>
      </c>
      <c r="B196" s="2" t="s">
        <v>2489</v>
      </c>
      <c r="K196" s="2" t="s">
        <v>279</v>
      </c>
      <c r="L196" s="2" t="s">
        <v>1700</v>
      </c>
      <c r="AJ196" s="639" t="str">
        <f t="shared" si="7"/>
        <v>piano</v>
      </c>
      <c r="AK196" s="68" t="s">
        <v>2750</v>
      </c>
      <c r="AN196" s="639"/>
      <c r="AO196" s="615" t="s">
        <v>492</v>
      </c>
      <c r="AS196" s="639" t="s">
        <v>2279</v>
      </c>
      <c r="AT196" s="53" t="s">
        <v>2279</v>
      </c>
      <c r="AU196" s="53" t="s">
        <v>70</v>
      </c>
      <c r="AV196" t="s">
        <v>3320</v>
      </c>
      <c r="AW196" t="s">
        <v>4218</v>
      </c>
      <c r="AX196" s="52" t="s">
        <v>2279</v>
      </c>
      <c r="AY196" s="52" t="s">
        <v>3325</v>
      </c>
      <c r="AZ196" s="52" t="s">
        <v>3324</v>
      </c>
      <c r="BA196" s="52" t="s">
        <v>3204</v>
      </c>
      <c r="BB196" s="52"/>
      <c r="BC196" s="52"/>
      <c r="BD196" s="52"/>
      <c r="BE196" s="52"/>
      <c r="BF196" s="52"/>
      <c r="BG196" s="66"/>
    </row>
    <row r="197" spans="1:59" x14ac:dyDescent="0.25">
      <c r="A197" s="2" t="s">
        <v>753</v>
      </c>
      <c r="B197" s="2" t="s">
        <v>2509</v>
      </c>
      <c r="K197" s="2" t="s">
        <v>279</v>
      </c>
      <c r="L197" s="2" t="s">
        <v>1755</v>
      </c>
      <c r="AJ197" s="639" t="str">
        <f t="shared" si="7"/>
        <v>poetry</v>
      </c>
      <c r="AK197" s="68" t="s">
        <v>3983</v>
      </c>
      <c r="AN197" s="639"/>
      <c r="AO197" s="68" t="s">
        <v>188</v>
      </c>
      <c r="AS197" s="639" t="s">
        <v>2279</v>
      </c>
      <c r="AT197" s="53" t="s">
        <v>2279</v>
      </c>
      <c r="AU197" s="53" t="s">
        <v>70</v>
      </c>
      <c r="AV197" t="s">
        <v>3320</v>
      </c>
      <c r="AW197" t="s">
        <v>4219</v>
      </c>
      <c r="AX197" s="52" t="s">
        <v>2279</v>
      </c>
      <c r="AY197" s="52" t="s">
        <v>2419</v>
      </c>
      <c r="AZ197" s="52" t="s">
        <v>3671</v>
      </c>
      <c r="BA197" s="52" t="s">
        <v>2419</v>
      </c>
      <c r="BB197" s="52" t="s">
        <v>3204</v>
      </c>
      <c r="BC197" s="52"/>
      <c r="BD197" s="52"/>
      <c r="BE197" s="52"/>
      <c r="BF197" s="52"/>
      <c r="BG197" s="66"/>
    </row>
    <row r="198" spans="1:59" ht="15.75" thickBot="1" x14ac:dyDescent="0.3">
      <c r="A198" s="2" t="s">
        <v>753</v>
      </c>
      <c r="B198" s="2" t="s">
        <v>779</v>
      </c>
      <c r="K198" s="396" t="s">
        <v>279</v>
      </c>
      <c r="L198" s="396" t="s">
        <v>1694</v>
      </c>
      <c r="AJ198" s="639" t="str">
        <f t="shared" si="7"/>
        <v>polka</v>
      </c>
      <c r="AK198" s="68" t="s">
        <v>2735</v>
      </c>
      <c r="AN198" s="638"/>
      <c r="AO198" s="54" t="s">
        <v>18</v>
      </c>
      <c r="AS198" s="639" t="s">
        <v>2279</v>
      </c>
      <c r="AT198" s="53" t="s">
        <v>2279</v>
      </c>
      <c r="AU198" s="53" t="s">
        <v>70</v>
      </c>
      <c r="AV198" t="s">
        <v>3320</v>
      </c>
      <c r="AW198" t="s">
        <v>4219</v>
      </c>
      <c r="AX198" s="52" t="s">
        <v>2279</v>
      </c>
      <c r="AY198" s="52" t="s">
        <v>2419</v>
      </c>
      <c r="AZ198" s="52" t="s">
        <v>3671</v>
      </c>
      <c r="BA198" s="52" t="s">
        <v>3325</v>
      </c>
      <c r="BB198" s="52" t="s">
        <v>3324</v>
      </c>
      <c r="BC198" s="52" t="s">
        <v>3204</v>
      </c>
      <c r="BD198" s="52"/>
      <c r="BE198" s="52"/>
      <c r="BF198" s="52"/>
      <c r="BG198" s="66"/>
    </row>
    <row r="199" spans="1:59" ht="15.75" thickBot="1" x14ac:dyDescent="0.3">
      <c r="A199" s="2" t="s">
        <v>753</v>
      </c>
      <c r="B199" s="2" t="s">
        <v>780</v>
      </c>
      <c r="K199" s="396" t="s">
        <v>279</v>
      </c>
      <c r="L199" s="396" t="s">
        <v>1693</v>
      </c>
      <c r="AJ199" s="639" t="str">
        <f t="shared" si="7"/>
        <v>polo</v>
      </c>
      <c r="AK199" s="68" t="s">
        <v>3884</v>
      </c>
      <c r="AS199" s="639" t="s">
        <v>2279</v>
      </c>
      <c r="AT199" s="53" t="s">
        <v>2279</v>
      </c>
      <c r="AU199" s="53" t="s">
        <v>70</v>
      </c>
      <c r="AV199" t="s">
        <v>3321</v>
      </c>
      <c r="AW199" t="s">
        <v>4220</v>
      </c>
      <c r="AX199" s="52" t="s">
        <v>2279</v>
      </c>
      <c r="AY199" s="52" t="s">
        <v>3325</v>
      </c>
      <c r="AZ199" s="52" t="s">
        <v>3137</v>
      </c>
      <c r="BA199" s="52" t="s">
        <v>3203</v>
      </c>
      <c r="BB199" s="52"/>
      <c r="BC199" s="52"/>
      <c r="BD199" s="52"/>
      <c r="BE199" s="52"/>
      <c r="BF199" s="52"/>
      <c r="BG199" s="66"/>
    </row>
    <row r="200" spans="1:59" x14ac:dyDescent="0.25">
      <c r="A200" s="2" t="s">
        <v>753</v>
      </c>
      <c r="B200" s="2" t="s">
        <v>1138</v>
      </c>
      <c r="K200" t="s">
        <v>279</v>
      </c>
      <c r="L200" t="s">
        <v>776</v>
      </c>
      <c r="AJ200" s="639" t="str">
        <f t="shared" si="7"/>
        <v>pop</v>
      </c>
      <c r="AK200" s="68" t="s">
        <v>2726</v>
      </c>
      <c r="AN200" s="655"/>
      <c r="AO200" s="148" t="s">
        <v>3179</v>
      </c>
      <c r="AS200" s="639" t="s">
        <v>2279</v>
      </c>
      <c r="AT200" s="53" t="s">
        <v>2279</v>
      </c>
      <c r="AU200" s="53" t="s">
        <v>70</v>
      </c>
      <c r="AV200" t="s">
        <v>3321</v>
      </c>
      <c r="AW200" t="s">
        <v>4221</v>
      </c>
      <c r="AX200" s="52" t="s">
        <v>2279</v>
      </c>
      <c r="AY200" s="52" t="s">
        <v>2419</v>
      </c>
      <c r="AZ200" s="52" t="s">
        <v>3671</v>
      </c>
      <c r="BA200" s="52" t="s">
        <v>3325</v>
      </c>
      <c r="BB200" s="52" t="s">
        <v>3137</v>
      </c>
      <c r="BC200" s="52" t="s">
        <v>3203</v>
      </c>
      <c r="BD200" s="52"/>
      <c r="BE200" s="52"/>
      <c r="BF200" s="52"/>
      <c r="BG200" s="66"/>
    </row>
    <row r="201" spans="1:59" x14ac:dyDescent="0.25">
      <c r="A201" s="2" t="s">
        <v>279</v>
      </c>
      <c r="B201" s="2" t="s">
        <v>754</v>
      </c>
      <c r="K201" t="s">
        <v>279</v>
      </c>
      <c r="L201" t="s">
        <v>777</v>
      </c>
      <c r="AJ201" s="639" t="str">
        <f t="shared" si="7"/>
        <v>post</v>
      </c>
      <c r="AK201" s="68" t="s">
        <v>3954</v>
      </c>
      <c r="AN201" s="639" t="s">
        <v>3586</v>
      </c>
      <c r="AO201" s="615" t="s">
        <v>3589</v>
      </c>
      <c r="AS201" s="639" t="s">
        <v>327</v>
      </c>
      <c r="AT201" s="53" t="s">
        <v>326</v>
      </c>
      <c r="AU201" s="53" t="s">
        <v>70</v>
      </c>
      <c r="AV201" t="s">
        <v>4034</v>
      </c>
      <c r="AW201" t="s">
        <v>4032</v>
      </c>
      <c r="AX201" s="52" t="s">
        <v>3297</v>
      </c>
      <c r="AY201" s="52" t="s">
        <v>4035</v>
      </c>
      <c r="AZ201" s="52"/>
      <c r="BA201" s="52"/>
      <c r="BB201" s="52"/>
      <c r="BC201" s="52"/>
      <c r="BD201" s="52"/>
      <c r="BE201" s="52"/>
      <c r="BF201" s="52"/>
      <c r="BG201" s="66"/>
    </row>
    <row r="202" spans="1:59" x14ac:dyDescent="0.25">
      <c r="A202" s="2" t="s">
        <v>279</v>
      </c>
      <c r="B202" s="2" t="s">
        <v>2588</v>
      </c>
      <c r="K202" t="s">
        <v>279</v>
      </c>
      <c r="L202" t="s">
        <v>1107</v>
      </c>
      <c r="AJ202" s="639" t="str">
        <f t="shared" si="7"/>
        <v>power</v>
      </c>
      <c r="AK202" s="68" t="s">
        <v>3893</v>
      </c>
      <c r="AN202" s="639" t="s">
        <v>3588</v>
      </c>
      <c r="AO202" s="615" t="s">
        <v>3587</v>
      </c>
      <c r="AS202" s="639" t="s">
        <v>328</v>
      </c>
      <c r="AT202" s="53" t="s">
        <v>326</v>
      </c>
      <c r="AU202" s="53" t="s">
        <v>70</v>
      </c>
      <c r="AV202" t="s">
        <v>4034</v>
      </c>
      <c r="AW202" t="s">
        <v>4033</v>
      </c>
      <c r="AX202" s="52" t="s">
        <v>3297</v>
      </c>
      <c r="AY202" s="140" t="s">
        <v>4036</v>
      </c>
      <c r="AZ202" s="52"/>
      <c r="BA202" s="52"/>
      <c r="BB202" s="52"/>
      <c r="BC202" s="52"/>
      <c r="BD202" s="52"/>
      <c r="BE202" s="52"/>
      <c r="BF202" s="52"/>
      <c r="BG202" s="66"/>
    </row>
    <row r="203" spans="1:59" x14ac:dyDescent="0.25">
      <c r="A203" s="2" t="s">
        <v>279</v>
      </c>
      <c r="B203" s="2" t="s">
        <v>2591</v>
      </c>
      <c r="K203" t="s">
        <v>279</v>
      </c>
      <c r="L203" t="s">
        <v>1108</v>
      </c>
      <c r="AJ203" s="639" t="str">
        <f t="shared" si="7"/>
        <v>practice</v>
      </c>
      <c r="AK203" s="68" t="s">
        <v>2476</v>
      </c>
      <c r="AN203" s="639" t="s">
        <v>3592</v>
      </c>
      <c r="AO203" s="615" t="s">
        <v>592</v>
      </c>
      <c r="AS203" s="639" t="s">
        <v>217</v>
      </c>
      <c r="AT203" s="53" t="s">
        <v>552</v>
      </c>
      <c r="AU203" s="53" t="s">
        <v>70</v>
      </c>
      <c r="AV203" t="s">
        <v>3298</v>
      </c>
      <c r="AW203" t="s">
        <v>4222</v>
      </c>
      <c r="AX203" s="52" t="s">
        <v>552</v>
      </c>
      <c r="AY203" s="52" t="s">
        <v>3301</v>
      </c>
      <c r="AZ203" s="52" t="s">
        <v>3300</v>
      </c>
      <c r="BA203" s="52"/>
      <c r="BB203" s="52"/>
      <c r="BC203" s="52"/>
      <c r="BD203" s="52"/>
      <c r="BE203" s="52"/>
      <c r="BF203" s="52"/>
      <c r="BG203" s="66"/>
    </row>
    <row r="204" spans="1:59" x14ac:dyDescent="0.25">
      <c r="A204" s="2" t="s">
        <v>279</v>
      </c>
      <c r="B204" s="2" t="s">
        <v>758</v>
      </c>
      <c r="K204" t="s">
        <v>279</v>
      </c>
      <c r="L204" t="s">
        <v>1109</v>
      </c>
      <c r="AJ204" s="639" t="str">
        <f t="shared" si="7"/>
        <v>progressive</v>
      </c>
      <c r="AK204" s="68" t="s">
        <v>2737</v>
      </c>
      <c r="AN204" s="639" t="s">
        <v>3591</v>
      </c>
      <c r="AO204" s="615" t="s">
        <v>3594</v>
      </c>
      <c r="AS204" s="639" t="s">
        <v>217</v>
      </c>
      <c r="AT204" s="53" t="s">
        <v>552</v>
      </c>
      <c r="AU204" s="53" t="s">
        <v>70</v>
      </c>
      <c r="AV204" t="s">
        <v>3298</v>
      </c>
      <c r="AW204" t="s">
        <v>4223</v>
      </c>
      <c r="AX204" s="52" t="s">
        <v>552</v>
      </c>
      <c r="AY204" s="52" t="s">
        <v>3301</v>
      </c>
      <c r="AZ204" s="52" t="s">
        <v>3300</v>
      </c>
      <c r="BA204" s="52" t="s">
        <v>2419</v>
      </c>
      <c r="BB204" s="52" t="s">
        <v>3671</v>
      </c>
      <c r="BC204" s="52"/>
      <c r="BD204" s="52"/>
      <c r="BE204" s="52"/>
      <c r="BF204" s="52"/>
      <c r="BG204" s="66"/>
    </row>
    <row r="205" spans="1:59" x14ac:dyDescent="0.25">
      <c r="A205" s="2" t="s">
        <v>279</v>
      </c>
      <c r="B205" s="2" t="s">
        <v>759</v>
      </c>
      <c r="K205" t="s">
        <v>279</v>
      </c>
      <c r="L205" t="s">
        <v>1110</v>
      </c>
      <c r="AJ205" s="639" t="str">
        <f t="shared" si="7"/>
        <v>proto</v>
      </c>
      <c r="AK205" s="68" t="s">
        <v>3955</v>
      </c>
      <c r="AN205" s="639" t="s">
        <v>3596</v>
      </c>
      <c r="AO205" s="615" t="s">
        <v>3595</v>
      </c>
      <c r="AS205" s="639" t="s">
        <v>4042</v>
      </c>
      <c r="AT205" s="53" t="s">
        <v>552</v>
      </c>
      <c r="AU205" s="53" t="s">
        <v>70</v>
      </c>
      <c r="AV205" t="s">
        <v>3299</v>
      </c>
      <c r="AW205" t="s">
        <v>4224</v>
      </c>
      <c r="AX205" s="52" t="s">
        <v>552</v>
      </c>
      <c r="AY205" s="52" t="s">
        <v>3301</v>
      </c>
      <c r="AZ205" s="52" t="s">
        <v>3313</v>
      </c>
      <c r="BA205" s="52" t="s">
        <v>3326</v>
      </c>
      <c r="BB205" s="52"/>
      <c r="BC205" s="52"/>
      <c r="BD205" s="52"/>
      <c r="BE205" s="52"/>
      <c r="BF205" s="52"/>
      <c r="BG205" s="66"/>
    </row>
    <row r="206" spans="1:59" ht="15.75" thickBot="1" x14ac:dyDescent="0.3">
      <c r="A206" s="2" t="s">
        <v>279</v>
      </c>
      <c r="B206" s="2" t="s">
        <v>760</v>
      </c>
      <c r="K206" t="s">
        <v>279</v>
      </c>
      <c r="L206" t="s">
        <v>778</v>
      </c>
      <c r="AJ206" s="639" t="str">
        <f t="shared" si="7"/>
        <v>psychadelic</v>
      </c>
      <c r="AK206" s="68" t="s">
        <v>3956</v>
      </c>
      <c r="AN206" s="638" t="s">
        <v>3590</v>
      </c>
      <c r="AO206" s="659" t="s">
        <v>3593</v>
      </c>
      <c r="AS206" s="639" t="s">
        <v>4042</v>
      </c>
      <c r="AT206" s="53" t="s">
        <v>552</v>
      </c>
      <c r="AU206" s="53" t="s">
        <v>70</v>
      </c>
      <c r="AV206" t="s">
        <v>3299</v>
      </c>
      <c r="AW206" t="s">
        <v>4225</v>
      </c>
      <c r="AX206" s="52" t="s">
        <v>552</v>
      </c>
      <c r="AY206" s="52" t="s">
        <v>3301</v>
      </c>
      <c r="AZ206" s="52" t="s">
        <v>3302</v>
      </c>
      <c r="BA206" s="52" t="s">
        <v>3137</v>
      </c>
      <c r="BB206" s="52" t="s">
        <v>3303</v>
      </c>
      <c r="BC206" s="52"/>
      <c r="BD206" s="52"/>
      <c r="BE206" s="52"/>
      <c r="BF206" s="52"/>
      <c r="BG206" s="66"/>
    </row>
    <row r="207" spans="1:59" ht="15.75" thickBot="1" x14ac:dyDescent="0.3">
      <c r="A207" s="2" t="s">
        <v>279</v>
      </c>
      <c r="B207" s="2" t="s">
        <v>2604</v>
      </c>
      <c r="K207" t="s">
        <v>279</v>
      </c>
      <c r="L207" t="s">
        <v>779</v>
      </c>
      <c r="AJ207" s="639" t="str">
        <f t="shared" si="7"/>
        <v>psychedelia</v>
      </c>
      <c r="AK207" s="68" t="s">
        <v>3943</v>
      </c>
      <c r="AS207" s="639" t="s">
        <v>4042</v>
      </c>
      <c r="AT207" s="53" t="s">
        <v>552</v>
      </c>
      <c r="AU207" s="53" t="s">
        <v>70</v>
      </c>
      <c r="AV207" t="s">
        <v>3299</v>
      </c>
      <c r="AW207" t="s">
        <v>4226</v>
      </c>
      <c r="AX207" s="52" t="s">
        <v>552</v>
      </c>
      <c r="AY207" s="52" t="s">
        <v>3301</v>
      </c>
      <c r="AZ207" s="52" t="s">
        <v>3313</v>
      </c>
      <c r="BA207" s="52" t="s">
        <v>3326</v>
      </c>
      <c r="BB207" s="52" t="s">
        <v>2419</v>
      </c>
      <c r="BC207" s="52" t="s">
        <v>3671</v>
      </c>
      <c r="BD207" s="52"/>
      <c r="BE207" s="52"/>
      <c r="BF207" s="52"/>
      <c r="BG207" s="66"/>
    </row>
    <row r="208" spans="1:59" x14ac:dyDescent="0.25">
      <c r="A208" s="2" t="s">
        <v>279</v>
      </c>
      <c r="B208" s="2" t="s">
        <v>761</v>
      </c>
      <c r="K208" t="s">
        <v>279</v>
      </c>
      <c r="L208" t="s">
        <v>1111</v>
      </c>
      <c r="AJ208" s="639" t="str">
        <f t="shared" si="7"/>
        <v>psychobilly</v>
      </c>
      <c r="AK208" s="68" t="s">
        <v>2780</v>
      </c>
      <c r="AN208" s="655"/>
      <c r="AO208" s="148" t="s">
        <v>3209</v>
      </c>
      <c r="AS208" s="639" t="s">
        <v>4042</v>
      </c>
      <c r="AT208" s="53" t="s">
        <v>552</v>
      </c>
      <c r="AU208" s="53" t="s">
        <v>70</v>
      </c>
      <c r="AV208" t="s">
        <v>3299</v>
      </c>
      <c r="AW208" t="s">
        <v>4227</v>
      </c>
      <c r="AX208" s="52" t="s">
        <v>552</v>
      </c>
      <c r="AY208" s="52" t="s">
        <v>3301</v>
      </c>
      <c r="AZ208" s="52" t="s">
        <v>3302</v>
      </c>
      <c r="BA208" s="52" t="s">
        <v>3137</v>
      </c>
      <c r="BB208" s="52" t="s">
        <v>3303</v>
      </c>
      <c r="BC208" s="52" t="s">
        <v>2419</v>
      </c>
      <c r="BD208" s="52" t="s">
        <v>3671</v>
      </c>
      <c r="BE208" s="52"/>
      <c r="BF208" s="52"/>
      <c r="BG208" s="66"/>
    </row>
    <row r="209" spans="1:59" x14ac:dyDescent="0.25">
      <c r="A209" s="2" t="s">
        <v>279</v>
      </c>
      <c r="B209" s="2" t="s">
        <v>762</v>
      </c>
      <c r="K209" t="s">
        <v>279</v>
      </c>
      <c r="L209" t="s">
        <v>1112</v>
      </c>
      <c r="AJ209" s="639" t="str">
        <f t="shared" si="7"/>
        <v>punk</v>
      </c>
      <c r="AK209" s="68" t="s">
        <v>2713</v>
      </c>
      <c r="AN209" s="639" t="s">
        <v>3614</v>
      </c>
      <c r="AO209" s="68" t="s">
        <v>3597</v>
      </c>
      <c r="AS209" s="639" t="s">
        <v>4043</v>
      </c>
      <c r="AT209" s="53" t="s">
        <v>552</v>
      </c>
      <c r="AU209" s="53" t="s">
        <v>70</v>
      </c>
      <c r="AV209" t="s">
        <v>3305</v>
      </c>
      <c r="AW209" t="s">
        <v>4228</v>
      </c>
      <c r="AX209" s="52" t="s">
        <v>552</v>
      </c>
      <c r="AY209" s="52" t="s">
        <v>3301</v>
      </c>
      <c r="AZ209" s="52" t="s">
        <v>2419</v>
      </c>
      <c r="BA209" s="52" t="s">
        <v>3304</v>
      </c>
      <c r="BB209" s="52"/>
      <c r="BC209" s="52"/>
      <c r="BD209" s="52"/>
      <c r="BE209" s="52"/>
      <c r="BF209" s="52"/>
      <c r="BG209" s="66"/>
    </row>
    <row r="210" spans="1:59" x14ac:dyDescent="0.25">
      <c r="A210" s="2" t="s">
        <v>279</v>
      </c>
      <c r="B210" s="2" t="s">
        <v>1661</v>
      </c>
      <c r="K210" t="s">
        <v>279</v>
      </c>
      <c r="L210" t="s">
        <v>1113</v>
      </c>
      <c r="AJ210" s="639" t="str">
        <f t="shared" si="7"/>
        <v>ragtime</v>
      </c>
      <c r="AK210" s="68" t="s">
        <v>2767</v>
      </c>
      <c r="AN210" s="639" t="s">
        <v>3615</v>
      </c>
      <c r="AO210" s="68" t="s">
        <v>3598</v>
      </c>
      <c r="AS210" s="639" t="s">
        <v>4043</v>
      </c>
      <c r="AT210" s="53" t="s">
        <v>552</v>
      </c>
      <c r="AU210" s="53" t="s">
        <v>70</v>
      </c>
      <c r="AV210" t="s">
        <v>3305</v>
      </c>
      <c r="AW210" t="s">
        <v>4229</v>
      </c>
      <c r="AX210" s="52" t="s">
        <v>552</v>
      </c>
      <c r="AY210" s="52" t="s">
        <v>3301</v>
      </c>
      <c r="AZ210" s="52" t="s">
        <v>2419</v>
      </c>
      <c r="BA210" s="52" t="s">
        <v>3304</v>
      </c>
      <c r="BB210" s="52" t="s">
        <v>2419</v>
      </c>
      <c r="BC210" s="52" t="s">
        <v>3671</v>
      </c>
      <c r="BD210" s="52"/>
      <c r="BE210" s="52"/>
      <c r="BF210" s="52"/>
      <c r="BG210" s="66"/>
    </row>
    <row r="211" spans="1:59" x14ac:dyDescent="0.25">
      <c r="A211" s="2" t="s">
        <v>279</v>
      </c>
      <c r="B211" s="2" t="s">
        <v>1882</v>
      </c>
      <c r="K211" t="s">
        <v>279</v>
      </c>
      <c r="L211" t="s">
        <v>1045</v>
      </c>
      <c r="AJ211" s="639" t="str">
        <f t="shared" si="7"/>
        <v>rave</v>
      </c>
      <c r="AK211" s="68" t="s">
        <v>2774</v>
      </c>
      <c r="AN211" s="639" t="s">
        <v>3616</v>
      </c>
      <c r="AO211" s="68" t="s">
        <v>988</v>
      </c>
      <c r="AS211" s="639" t="s">
        <v>217</v>
      </c>
      <c r="AT211" s="53" t="s">
        <v>224</v>
      </c>
      <c r="AU211" s="53" t="s">
        <v>70</v>
      </c>
      <c r="AV211" t="s">
        <v>4232</v>
      </c>
      <c r="AW211" t="s">
        <v>4222</v>
      </c>
      <c r="AX211" s="52" t="s">
        <v>3142</v>
      </c>
      <c r="AY211" s="52" t="s">
        <v>3301</v>
      </c>
      <c r="AZ211" s="52" t="s">
        <v>3300</v>
      </c>
      <c r="BA211" s="52"/>
      <c r="BB211" s="52"/>
      <c r="BC211" s="52"/>
      <c r="BD211" s="52"/>
      <c r="BE211" s="52"/>
      <c r="BF211" s="52"/>
      <c r="BG211" s="66"/>
    </row>
    <row r="212" spans="1:59" x14ac:dyDescent="0.25">
      <c r="A212" s="2" t="s">
        <v>279</v>
      </c>
      <c r="B212" s="2" t="s">
        <v>1905</v>
      </c>
      <c r="K212" s="2" t="s">
        <v>279</v>
      </c>
      <c r="L212" s="2" t="s">
        <v>1756</v>
      </c>
      <c r="AJ212" s="639" t="str">
        <f t="shared" si="7"/>
        <v>reggae</v>
      </c>
      <c r="AK212" s="68" t="s">
        <v>2739</v>
      </c>
      <c r="AN212" s="639" t="s">
        <v>3617</v>
      </c>
      <c r="AO212" s="68" t="s">
        <v>3050</v>
      </c>
      <c r="AS212" s="639" t="s">
        <v>217</v>
      </c>
      <c r="AT212" s="53" t="s">
        <v>224</v>
      </c>
      <c r="AU212" s="53" t="s">
        <v>70</v>
      </c>
      <c r="AV212" t="s">
        <v>4232</v>
      </c>
      <c r="AW212" t="s">
        <v>4222</v>
      </c>
      <c r="AX212" s="52" t="s">
        <v>3142</v>
      </c>
      <c r="AY212" s="52" t="s">
        <v>2419</v>
      </c>
      <c r="AZ212" s="52" t="s">
        <v>3306</v>
      </c>
      <c r="BA212" s="52" t="s">
        <v>2419</v>
      </c>
      <c r="BB212" s="52"/>
      <c r="BC212" s="52"/>
      <c r="BD212" s="52"/>
      <c r="BE212" s="52"/>
      <c r="BF212" s="52"/>
      <c r="BG212" s="66"/>
    </row>
    <row r="213" spans="1:59" x14ac:dyDescent="0.25">
      <c r="A213" s="2" t="s">
        <v>279</v>
      </c>
      <c r="B213" s="2" t="s">
        <v>1867</v>
      </c>
      <c r="K213" t="s">
        <v>279</v>
      </c>
      <c r="L213" t="s">
        <v>1114</v>
      </c>
      <c r="AJ213" s="639" t="str">
        <f t="shared" si="7"/>
        <v>reindeer</v>
      </c>
      <c r="AK213" s="68" t="s">
        <v>3957</v>
      </c>
      <c r="AN213" s="639" t="s">
        <v>3618</v>
      </c>
      <c r="AO213" s="68" t="s">
        <v>3599</v>
      </c>
      <c r="AS213" s="639" t="s">
        <v>217</v>
      </c>
      <c r="AT213" s="53" t="s">
        <v>224</v>
      </c>
      <c r="AU213" s="53" t="s">
        <v>70</v>
      </c>
      <c r="AV213" t="s">
        <v>4232</v>
      </c>
      <c r="AW213" t="s">
        <v>4223</v>
      </c>
      <c r="AX213" s="52" t="s">
        <v>3142</v>
      </c>
      <c r="AY213" s="52" t="s">
        <v>3301</v>
      </c>
      <c r="AZ213" s="52" t="s">
        <v>3300</v>
      </c>
      <c r="BA213" s="52" t="s">
        <v>2419</v>
      </c>
      <c r="BB213" s="52" t="s">
        <v>3671</v>
      </c>
      <c r="BC213" s="52"/>
      <c r="BD213" s="52"/>
      <c r="BE213" s="52"/>
      <c r="BF213" s="52"/>
      <c r="BG213" s="66"/>
    </row>
    <row r="214" spans="1:59" x14ac:dyDescent="0.25">
      <c r="A214" s="2" t="s">
        <v>279</v>
      </c>
      <c r="B214" s="2" t="s">
        <v>1866</v>
      </c>
      <c r="K214" t="s">
        <v>279</v>
      </c>
      <c r="L214" t="s">
        <v>1150</v>
      </c>
      <c r="AJ214" s="639" t="str">
        <f t="shared" si="7"/>
        <v>relaxation</v>
      </c>
      <c r="AK214" s="68" t="s">
        <v>2792</v>
      </c>
      <c r="AN214" s="639" t="s">
        <v>3619</v>
      </c>
      <c r="AO214" s="68" t="s">
        <v>3600</v>
      </c>
      <c r="AS214" s="639" t="s">
        <v>217</v>
      </c>
      <c r="AT214" s="53" t="s">
        <v>224</v>
      </c>
      <c r="AU214" s="53" t="s">
        <v>70</v>
      </c>
      <c r="AV214" t="s">
        <v>4232</v>
      </c>
      <c r="AW214" t="s">
        <v>4223</v>
      </c>
      <c r="AX214" s="52" t="s">
        <v>3142</v>
      </c>
      <c r="AY214" s="52" t="s">
        <v>2419</v>
      </c>
      <c r="AZ214" s="52" t="s">
        <v>3306</v>
      </c>
      <c r="BA214" s="52" t="s">
        <v>2419</v>
      </c>
      <c r="BB214" s="52" t="s">
        <v>3301</v>
      </c>
      <c r="BC214" s="52" t="s">
        <v>2419</v>
      </c>
      <c r="BD214" s="52" t="s">
        <v>3671</v>
      </c>
      <c r="BE214" s="52"/>
      <c r="BF214" s="52"/>
      <c r="BG214" s="66"/>
    </row>
    <row r="215" spans="1:59" x14ac:dyDescent="0.25">
      <c r="A215" s="2" t="s">
        <v>279</v>
      </c>
      <c r="B215" s="2" t="s">
        <v>1883</v>
      </c>
      <c r="K215" t="s">
        <v>279</v>
      </c>
      <c r="L215" t="s">
        <v>1151</v>
      </c>
      <c r="AJ215" s="639" t="str">
        <f t="shared" si="7"/>
        <v>retro</v>
      </c>
      <c r="AK215" s="68" t="s">
        <v>3958</v>
      </c>
      <c r="AN215" s="639" t="s">
        <v>3620</v>
      </c>
      <c r="AO215" s="68" t="s">
        <v>3601</v>
      </c>
      <c r="AS215" s="639" t="s">
        <v>4042</v>
      </c>
      <c r="AT215" s="53" t="s">
        <v>224</v>
      </c>
      <c r="AU215" s="53" t="s">
        <v>70</v>
      </c>
      <c r="AV215" t="s">
        <v>4233</v>
      </c>
      <c r="AW215" t="s">
        <v>4224</v>
      </c>
      <c r="AX215" s="52" t="s">
        <v>3142</v>
      </c>
      <c r="AY215" s="52" t="s">
        <v>3301</v>
      </c>
      <c r="AZ215" s="52" t="s">
        <v>3313</v>
      </c>
      <c r="BA215" s="52" t="s">
        <v>3326</v>
      </c>
      <c r="BB215" s="52"/>
      <c r="BC215" s="52"/>
      <c r="BD215" s="52"/>
      <c r="BE215" s="52"/>
      <c r="BF215" s="52"/>
      <c r="BG215" s="66"/>
    </row>
    <row r="216" spans="1:59" x14ac:dyDescent="0.25">
      <c r="A216" s="2" t="s">
        <v>279</v>
      </c>
      <c r="B216" s="2" t="s">
        <v>763</v>
      </c>
      <c r="K216" t="s">
        <v>279</v>
      </c>
      <c r="L216" t="s">
        <v>1115</v>
      </c>
      <c r="AJ216" s="639" t="str">
        <f t="shared" si="7"/>
        <v>revival</v>
      </c>
      <c r="AK216" s="68" t="s">
        <v>3908</v>
      </c>
      <c r="AN216" s="639" t="s">
        <v>3621</v>
      </c>
      <c r="AO216" s="68" t="s">
        <v>3602</v>
      </c>
      <c r="AS216" s="639" t="s">
        <v>4042</v>
      </c>
      <c r="AT216" s="53" t="s">
        <v>224</v>
      </c>
      <c r="AU216" s="53" t="s">
        <v>70</v>
      </c>
      <c r="AV216" t="s">
        <v>4233</v>
      </c>
      <c r="AW216" t="s">
        <v>4225</v>
      </c>
      <c r="AX216" s="52" t="s">
        <v>3142</v>
      </c>
      <c r="AY216" s="52" t="s">
        <v>3301</v>
      </c>
      <c r="AZ216" s="52" t="s">
        <v>3302</v>
      </c>
      <c r="BA216" s="52" t="s">
        <v>3137</v>
      </c>
      <c r="BB216" s="52" t="s">
        <v>3303</v>
      </c>
      <c r="BC216" s="52"/>
      <c r="BD216" s="52"/>
      <c r="BE216" s="52"/>
      <c r="BF216" s="52"/>
      <c r="BG216" s="66"/>
    </row>
    <row r="217" spans="1:59" x14ac:dyDescent="0.25">
      <c r="A217" s="2" t="s">
        <v>279</v>
      </c>
      <c r="B217" s="2" t="s">
        <v>1238</v>
      </c>
      <c r="K217" t="s">
        <v>279</v>
      </c>
      <c r="L217" t="s">
        <v>1152</v>
      </c>
      <c r="AJ217" s="639" t="str">
        <f t="shared" si="7"/>
        <v>rhythm</v>
      </c>
      <c r="AK217" s="68" t="s">
        <v>3959</v>
      </c>
      <c r="AN217" s="639" t="s">
        <v>3622</v>
      </c>
      <c r="AO217" s="68" t="s">
        <v>3603</v>
      </c>
      <c r="AS217" s="639" t="s">
        <v>4042</v>
      </c>
      <c r="AT217" s="53" t="s">
        <v>224</v>
      </c>
      <c r="AU217" s="53" t="s">
        <v>70</v>
      </c>
      <c r="AV217" t="s">
        <v>4233</v>
      </c>
      <c r="AW217" t="s">
        <v>4226</v>
      </c>
      <c r="AX217" s="52" t="s">
        <v>3142</v>
      </c>
      <c r="AY217" s="52" t="s">
        <v>3301</v>
      </c>
      <c r="AZ217" s="52" t="s">
        <v>3313</v>
      </c>
      <c r="BA217" s="52" t="s">
        <v>3326</v>
      </c>
      <c r="BB217" s="52" t="s">
        <v>2419</v>
      </c>
      <c r="BC217" s="52" t="s">
        <v>3671</v>
      </c>
      <c r="BD217" s="52"/>
      <c r="BE217" s="52"/>
      <c r="BF217" s="52"/>
      <c r="BG217" s="66"/>
    </row>
    <row r="218" spans="1:59" x14ac:dyDescent="0.25">
      <c r="A218" s="2" t="s">
        <v>279</v>
      </c>
      <c r="B218" s="2" t="s">
        <v>1227</v>
      </c>
      <c r="K218" t="s">
        <v>279</v>
      </c>
      <c r="L218" t="s">
        <v>1153</v>
      </c>
      <c r="AJ218" s="639" t="str">
        <f t="shared" si="7"/>
        <v>rock</v>
      </c>
      <c r="AK218" s="68" t="s">
        <v>2706</v>
      </c>
      <c r="AN218" s="639" t="s">
        <v>3623</v>
      </c>
      <c r="AO218" s="68" t="s">
        <v>3604</v>
      </c>
      <c r="AS218" s="639" t="s">
        <v>4042</v>
      </c>
      <c r="AT218" s="53" t="s">
        <v>224</v>
      </c>
      <c r="AU218" s="53" t="s">
        <v>70</v>
      </c>
      <c r="AV218" t="s">
        <v>4233</v>
      </c>
      <c r="AW218" t="s">
        <v>4227</v>
      </c>
      <c r="AX218" s="52" t="s">
        <v>3142</v>
      </c>
      <c r="AY218" s="52" t="s">
        <v>3301</v>
      </c>
      <c r="AZ218" s="52" t="s">
        <v>3302</v>
      </c>
      <c r="BA218" s="52" t="s">
        <v>3137</v>
      </c>
      <c r="BB218" s="52" t="s">
        <v>3303</v>
      </c>
      <c r="BC218" s="52" t="s">
        <v>2419</v>
      </c>
      <c r="BD218" s="52" t="s">
        <v>3671</v>
      </c>
      <c r="BE218" s="52"/>
      <c r="BF218" s="52"/>
      <c r="BG218" s="66"/>
    </row>
    <row r="219" spans="1:59" x14ac:dyDescent="0.25">
      <c r="A219" s="2" t="s">
        <v>279</v>
      </c>
      <c r="B219" s="2" t="s">
        <v>1229</v>
      </c>
      <c r="K219" t="s">
        <v>279</v>
      </c>
      <c r="L219" t="s">
        <v>1154</v>
      </c>
      <c r="AJ219" s="639" t="str">
        <f t="shared" si="7"/>
        <v>rockability</v>
      </c>
      <c r="AK219" s="68" t="s">
        <v>3961</v>
      </c>
      <c r="AN219" s="639" t="s">
        <v>3624</v>
      </c>
      <c r="AO219" s="68" t="s">
        <v>3605</v>
      </c>
      <c r="AS219" s="639" t="s">
        <v>551</v>
      </c>
      <c r="AT219" s="53" t="s">
        <v>551</v>
      </c>
      <c r="AU219" s="53" t="s">
        <v>70</v>
      </c>
      <c r="AV219" t="s">
        <v>2498</v>
      </c>
      <c r="AW219" t="s">
        <v>4234</v>
      </c>
      <c r="AX219" s="52" t="s">
        <v>551</v>
      </c>
      <c r="AY219" s="52" t="s">
        <v>2419</v>
      </c>
      <c r="AZ219" s="52" t="s">
        <v>3307</v>
      </c>
      <c r="BA219" s="52" t="s">
        <v>3308</v>
      </c>
      <c r="BB219" s="52"/>
      <c r="BC219" s="52"/>
      <c r="BD219" s="52"/>
      <c r="BE219" s="52"/>
      <c r="BF219" s="52"/>
      <c r="BG219" s="66"/>
    </row>
    <row r="220" spans="1:59" x14ac:dyDescent="0.25">
      <c r="A220" s="2" t="s">
        <v>279</v>
      </c>
      <c r="B220" s="2" t="s">
        <v>1228</v>
      </c>
      <c r="K220" s="396" t="s">
        <v>279</v>
      </c>
      <c r="L220" s="396" t="s">
        <v>1745</v>
      </c>
      <c r="AJ220" s="639" t="str">
        <f t="shared" si="7"/>
        <v>roll</v>
      </c>
      <c r="AK220" s="68" t="s">
        <v>3878</v>
      </c>
      <c r="AN220" s="639" t="s">
        <v>3625</v>
      </c>
      <c r="AO220" s="68" t="s">
        <v>3606</v>
      </c>
      <c r="AS220" s="639" t="s">
        <v>551</v>
      </c>
      <c r="AT220" s="53" t="s">
        <v>551</v>
      </c>
      <c r="AU220" s="53" t="s">
        <v>70</v>
      </c>
      <c r="AV220" t="s">
        <v>2498</v>
      </c>
      <c r="AW220" t="s">
        <v>4235</v>
      </c>
      <c r="AX220" s="52" t="s">
        <v>551</v>
      </c>
      <c r="AY220" s="52" t="s">
        <v>2419</v>
      </c>
      <c r="AZ220" s="52" t="s">
        <v>3307</v>
      </c>
      <c r="BA220" s="52" t="s">
        <v>3308</v>
      </c>
      <c r="BB220" s="52" t="s">
        <v>3309</v>
      </c>
      <c r="BC220" s="52" t="s">
        <v>2419</v>
      </c>
      <c r="BD220" s="52" t="s">
        <v>3671</v>
      </c>
      <c r="BE220" s="52"/>
      <c r="BF220" s="52"/>
      <c r="BG220" s="66"/>
    </row>
    <row r="221" spans="1:59" x14ac:dyDescent="0.25">
      <c r="A221" s="2" t="s">
        <v>279</v>
      </c>
      <c r="B221" s="2" t="s">
        <v>1239</v>
      </c>
      <c r="K221" t="s">
        <v>279</v>
      </c>
      <c r="L221" t="s">
        <v>1155</v>
      </c>
      <c r="AJ221" s="639" t="str">
        <f t="shared" si="7"/>
        <v>romantic</v>
      </c>
      <c r="AK221" s="68" t="s">
        <v>2766</v>
      </c>
      <c r="AN221" s="639" t="s">
        <v>3626</v>
      </c>
      <c r="AO221" s="68" t="s">
        <v>3607</v>
      </c>
      <c r="AS221" s="639" t="s">
        <v>551</v>
      </c>
      <c r="AT221" s="53" t="s">
        <v>551</v>
      </c>
      <c r="AU221" s="53" t="s">
        <v>70</v>
      </c>
      <c r="AV221" t="s">
        <v>2498</v>
      </c>
      <c r="AW221" t="s">
        <v>4236</v>
      </c>
      <c r="AX221" s="52" t="s">
        <v>551</v>
      </c>
      <c r="AY221" s="52" t="s">
        <v>2419</v>
      </c>
      <c r="AZ221" s="52" t="s">
        <v>3307</v>
      </c>
      <c r="BA221" s="52" t="s">
        <v>3308</v>
      </c>
      <c r="BB221" s="52" t="s">
        <v>3302</v>
      </c>
      <c r="BC221" s="52" t="s">
        <v>3137</v>
      </c>
      <c r="BD221" s="52" t="s">
        <v>3283</v>
      </c>
      <c r="BE221" s="52"/>
      <c r="BF221" s="52"/>
      <c r="BG221" s="66"/>
    </row>
    <row r="222" spans="1:59" x14ac:dyDescent="0.25">
      <c r="A222" s="2" t="s">
        <v>279</v>
      </c>
      <c r="B222" s="2" t="s">
        <v>1222</v>
      </c>
      <c r="K222" t="s">
        <v>279</v>
      </c>
      <c r="L222" t="s">
        <v>1116</v>
      </c>
      <c r="AJ222" s="639" t="str">
        <f t="shared" si="7"/>
        <v>roots</v>
      </c>
      <c r="AK222" s="68" t="s">
        <v>3849</v>
      </c>
      <c r="AN222" s="639" t="s">
        <v>3627</v>
      </c>
      <c r="AO222" s="68" t="s">
        <v>3608</v>
      </c>
      <c r="AS222" s="639" t="s">
        <v>551</v>
      </c>
      <c r="AT222" s="53" t="s">
        <v>551</v>
      </c>
      <c r="AU222" s="53" t="s">
        <v>70</v>
      </c>
      <c r="AV222" t="s">
        <v>2498</v>
      </c>
      <c r="AW222" t="s">
        <v>4237</v>
      </c>
      <c r="AX222" s="52" t="s">
        <v>551</v>
      </c>
      <c r="AY222" s="52" t="s">
        <v>2419</v>
      </c>
      <c r="AZ222" s="52" t="s">
        <v>3307</v>
      </c>
      <c r="BA222" s="52" t="s">
        <v>3308</v>
      </c>
      <c r="BB222" s="52" t="s">
        <v>3309</v>
      </c>
      <c r="BC222" s="52" t="s">
        <v>2419</v>
      </c>
      <c r="BD222" s="52" t="s">
        <v>3671</v>
      </c>
      <c r="BE222" s="52" t="s">
        <v>3302</v>
      </c>
      <c r="BF222" s="52" t="s">
        <v>3137</v>
      </c>
      <c r="BG222" s="66" t="s">
        <v>3283</v>
      </c>
    </row>
    <row r="223" spans="1:59" x14ac:dyDescent="0.25">
      <c r="A223" s="2" t="s">
        <v>279</v>
      </c>
      <c r="B223" s="2" t="s">
        <v>1246</v>
      </c>
      <c r="K223" t="s">
        <v>279</v>
      </c>
      <c r="L223" t="s">
        <v>1156</v>
      </c>
      <c r="AJ223" s="639" t="str">
        <f t="shared" si="7"/>
        <v>salsa</v>
      </c>
      <c r="AK223" s="68" t="s">
        <v>2746</v>
      </c>
      <c r="AN223" s="639" t="s">
        <v>3628</v>
      </c>
      <c r="AO223" s="68" t="s">
        <v>3609</v>
      </c>
      <c r="AS223" s="639" t="s">
        <v>217</v>
      </c>
      <c r="AT223" s="53" t="s">
        <v>267</v>
      </c>
      <c r="AU223" s="53" t="s">
        <v>70</v>
      </c>
      <c r="AV223" t="s">
        <v>3310</v>
      </c>
      <c r="AW223" t="s">
        <v>4222</v>
      </c>
      <c r="AX223" s="52" t="s">
        <v>426</v>
      </c>
      <c r="AY223" s="52" t="s">
        <v>2419</v>
      </c>
      <c r="AZ223" s="52" t="s">
        <v>3311</v>
      </c>
      <c r="BA223" s="52"/>
      <c r="BB223" s="52"/>
      <c r="BC223" s="52"/>
      <c r="BD223" s="52"/>
      <c r="BE223" s="52"/>
      <c r="BF223" s="52"/>
      <c r="BG223" s="66"/>
    </row>
    <row r="224" spans="1:59" x14ac:dyDescent="0.25">
      <c r="A224" s="2" t="s">
        <v>279</v>
      </c>
      <c r="B224" s="2" t="s">
        <v>1877</v>
      </c>
      <c r="K224" t="s">
        <v>279</v>
      </c>
      <c r="L224" t="s">
        <v>790</v>
      </c>
      <c r="AJ224" s="639" t="str">
        <f t="shared" si="7"/>
        <v>schlager</v>
      </c>
      <c r="AK224" s="68" t="s">
        <v>2751</v>
      </c>
      <c r="AN224" s="639" t="s">
        <v>3629</v>
      </c>
      <c r="AO224" s="68" t="s">
        <v>3610</v>
      </c>
      <c r="AS224" s="639" t="s">
        <v>217</v>
      </c>
      <c r="AT224" s="53" t="s">
        <v>267</v>
      </c>
      <c r="AU224" s="53" t="s">
        <v>70</v>
      </c>
      <c r="AV224" t="s">
        <v>3310</v>
      </c>
      <c r="AW224" t="s">
        <v>4223</v>
      </c>
      <c r="AX224" s="52" t="s">
        <v>426</v>
      </c>
      <c r="AY224" s="52" t="s">
        <v>2419</v>
      </c>
      <c r="AZ224" s="52" t="s">
        <v>3311</v>
      </c>
      <c r="BA224" s="52" t="s">
        <v>2419</v>
      </c>
      <c r="BB224" s="52" t="s">
        <v>3671</v>
      </c>
      <c r="BC224" s="52"/>
      <c r="BD224" s="52"/>
      <c r="BE224" s="52"/>
      <c r="BF224" s="52"/>
      <c r="BG224" s="66"/>
    </row>
    <row r="225" spans="1:59" x14ac:dyDescent="0.25">
      <c r="A225" s="2" t="s">
        <v>279</v>
      </c>
      <c r="B225" s="2" t="s">
        <v>1878</v>
      </c>
      <c r="K225" s="2" t="s">
        <v>279</v>
      </c>
      <c r="L225" s="2" t="s">
        <v>2814</v>
      </c>
      <c r="AJ225" s="639" t="str">
        <f t="shared" si="7"/>
        <v>school</v>
      </c>
      <c r="AK225" s="68" t="s">
        <v>3962</v>
      </c>
      <c r="AN225" s="639" t="s">
        <v>3630</v>
      </c>
      <c r="AO225" s="68" t="s">
        <v>3611</v>
      </c>
      <c r="AS225" s="639" t="s">
        <v>217</v>
      </c>
      <c r="AT225" s="53" t="s">
        <v>267</v>
      </c>
      <c r="AU225" s="53" t="s">
        <v>70</v>
      </c>
      <c r="AV225" t="s">
        <v>3310</v>
      </c>
      <c r="AW225" t="s">
        <v>4222</v>
      </c>
      <c r="AX225" s="52" t="s">
        <v>426</v>
      </c>
      <c r="AY225" s="52" t="s">
        <v>3312</v>
      </c>
      <c r="AZ225" s="52"/>
      <c r="BA225" s="52"/>
      <c r="BB225" s="52"/>
      <c r="BC225" s="52"/>
      <c r="BD225" s="52"/>
      <c r="BE225" s="52"/>
      <c r="BF225" s="52"/>
      <c r="BG225" s="66"/>
    </row>
    <row r="226" spans="1:59" x14ac:dyDescent="0.25">
      <c r="A226" s="2" t="s">
        <v>279</v>
      </c>
      <c r="B226" s="2" t="s">
        <v>1876</v>
      </c>
      <c r="K226" s="2" t="s">
        <v>279</v>
      </c>
      <c r="L226" s="2" t="s">
        <v>2836</v>
      </c>
      <c r="AJ226" s="639" t="str">
        <f t="shared" si="7"/>
        <v>schranz</v>
      </c>
      <c r="AK226" s="68" t="s">
        <v>2744</v>
      </c>
      <c r="AN226" s="639" t="s">
        <v>3631</v>
      </c>
      <c r="AO226" s="68" t="s">
        <v>3612</v>
      </c>
      <c r="AS226" s="639" t="s">
        <v>217</v>
      </c>
      <c r="AT226" s="53" t="s">
        <v>267</v>
      </c>
      <c r="AU226" s="53" t="s">
        <v>70</v>
      </c>
      <c r="AV226" t="s">
        <v>3310</v>
      </c>
      <c r="AW226" t="s">
        <v>4223</v>
      </c>
      <c r="AX226" s="52" t="s">
        <v>426</v>
      </c>
      <c r="AY226" s="52" t="s">
        <v>3312</v>
      </c>
      <c r="AZ226" s="52" t="s">
        <v>2419</v>
      </c>
      <c r="BA226" s="52" t="s">
        <v>3671</v>
      </c>
      <c r="BB226" s="52"/>
      <c r="BC226" s="52"/>
      <c r="BD226" s="52"/>
      <c r="BE226" s="52"/>
      <c r="BF226" s="52"/>
      <c r="BG226" s="66"/>
    </row>
    <row r="227" spans="1:59" ht="15.75" thickBot="1" x14ac:dyDescent="0.3">
      <c r="A227" s="2" t="s">
        <v>279</v>
      </c>
      <c r="B227" s="2" t="s">
        <v>1236</v>
      </c>
      <c r="K227" s="396" t="s">
        <v>279</v>
      </c>
      <c r="L227" s="396" t="s">
        <v>2838</v>
      </c>
      <c r="AJ227" s="639" t="str">
        <f t="shared" si="7"/>
        <v>sea</v>
      </c>
      <c r="AK227" s="68" t="s">
        <v>3963</v>
      </c>
      <c r="AN227" s="638" t="s">
        <v>3632</v>
      </c>
      <c r="AO227" s="54" t="s">
        <v>3613</v>
      </c>
      <c r="AS227" s="639" t="s">
        <v>135</v>
      </c>
      <c r="AT227" s="53" t="s">
        <v>267</v>
      </c>
      <c r="AU227" s="53" t="s">
        <v>70</v>
      </c>
      <c r="AV227" t="s">
        <v>3327</v>
      </c>
      <c r="AW227" t="s">
        <v>4220</v>
      </c>
      <c r="AX227" s="52" t="s">
        <v>426</v>
      </c>
      <c r="AY227" s="52" t="s">
        <v>2419</v>
      </c>
      <c r="AZ227" s="52" t="s">
        <v>3329</v>
      </c>
      <c r="BA227" s="52" t="s">
        <v>3313</v>
      </c>
      <c r="BB227" s="52" t="s">
        <v>3314</v>
      </c>
      <c r="BC227" s="52"/>
      <c r="BD227" s="52"/>
      <c r="BE227" s="52"/>
      <c r="BF227" s="52"/>
      <c r="BG227" s="66"/>
    </row>
    <row r="228" spans="1:59" ht="15.75" thickBot="1" x14ac:dyDescent="0.3">
      <c r="A228" s="2" t="s">
        <v>279</v>
      </c>
      <c r="B228" s="2" t="s">
        <v>1237</v>
      </c>
      <c r="K228" s="2" t="s">
        <v>279</v>
      </c>
      <c r="L228" s="2" t="s">
        <v>2862</v>
      </c>
      <c r="AJ228" s="639" t="s">
        <v>4002</v>
      </c>
      <c r="AK228" s="68" t="s">
        <v>3845</v>
      </c>
      <c r="AS228" s="639" t="s">
        <v>135</v>
      </c>
      <c r="AT228" s="53" t="s">
        <v>267</v>
      </c>
      <c r="AU228" s="53" t="s">
        <v>70</v>
      </c>
      <c r="AV228" t="s">
        <v>3327</v>
      </c>
      <c r="AW228" t="s">
        <v>4238</v>
      </c>
      <c r="AX228" s="52" t="s">
        <v>426</v>
      </c>
      <c r="AY228" s="52" t="s">
        <v>2419</v>
      </c>
      <c r="AZ228" s="52" t="s">
        <v>3329</v>
      </c>
      <c r="BA228" s="52" t="s">
        <v>3302</v>
      </c>
      <c r="BB228" s="52" t="s">
        <v>3137</v>
      </c>
      <c r="BC228" s="52" t="s">
        <v>3317</v>
      </c>
      <c r="BD228" s="52"/>
      <c r="BE228" s="52"/>
      <c r="BF228" s="52"/>
      <c r="BG228" s="66"/>
    </row>
    <row r="229" spans="1:59" x14ac:dyDescent="0.25">
      <c r="A229" s="2" t="s">
        <v>279</v>
      </c>
      <c r="B229" s="2" t="s">
        <v>2608</v>
      </c>
      <c r="K229" s="2" t="s">
        <v>279</v>
      </c>
      <c r="L229" s="2" t="s">
        <v>2861</v>
      </c>
      <c r="AJ229" s="639" t="str">
        <f>LOWER(AK229)</f>
        <v>shanty</v>
      </c>
      <c r="AK229" s="68" t="s">
        <v>3964</v>
      </c>
      <c r="AN229" s="655"/>
      <c r="AO229" s="148" t="s">
        <v>3137</v>
      </c>
      <c r="AS229" s="639" t="s">
        <v>135</v>
      </c>
      <c r="AT229" s="53" t="s">
        <v>267</v>
      </c>
      <c r="AU229" s="53" t="s">
        <v>70</v>
      </c>
      <c r="AV229" t="s">
        <v>3327</v>
      </c>
      <c r="AW229" t="s">
        <v>4221</v>
      </c>
      <c r="AX229" s="52" t="s">
        <v>426</v>
      </c>
      <c r="AY229" s="52" t="s">
        <v>2419</v>
      </c>
      <c r="AZ229" s="52" t="s">
        <v>3329</v>
      </c>
      <c r="BA229" s="52" t="s">
        <v>3313</v>
      </c>
      <c r="BB229" s="52" t="s">
        <v>3314</v>
      </c>
      <c r="BC229" s="52" t="s">
        <v>2419</v>
      </c>
      <c r="BD229" s="52" t="s">
        <v>3671</v>
      </c>
      <c r="BE229" s="52"/>
      <c r="BF229" s="52"/>
      <c r="BG229" s="66"/>
    </row>
    <row r="230" spans="1:59" x14ac:dyDescent="0.25">
      <c r="A230" s="2" t="s">
        <v>279</v>
      </c>
      <c r="B230" s="2" t="s">
        <v>1082</v>
      </c>
      <c r="K230" s="2" t="s">
        <v>279</v>
      </c>
      <c r="L230" t="s">
        <v>2926</v>
      </c>
      <c r="AJ230" s="639" t="str">
        <f>LOWER(AK230)</f>
        <v>shred</v>
      </c>
      <c r="AK230" s="68" t="s">
        <v>2716</v>
      </c>
      <c r="AN230" s="639" t="s">
        <v>3633</v>
      </c>
      <c r="AO230" s="68">
        <v>0</v>
      </c>
      <c r="AS230" s="639" t="s">
        <v>135</v>
      </c>
      <c r="AT230" s="53" t="s">
        <v>267</v>
      </c>
      <c r="AU230" s="53" t="s">
        <v>70</v>
      </c>
      <c r="AV230" t="s">
        <v>3327</v>
      </c>
      <c r="AW230" t="s">
        <v>4239</v>
      </c>
      <c r="AX230" s="52" t="s">
        <v>426</v>
      </c>
      <c r="AY230" s="52" t="s">
        <v>2419</v>
      </c>
      <c r="AZ230" s="52" t="s">
        <v>3329</v>
      </c>
      <c r="BA230" s="52" t="s">
        <v>3302</v>
      </c>
      <c r="BB230" s="52" t="s">
        <v>3137</v>
      </c>
      <c r="BC230" s="52" t="s">
        <v>3317</v>
      </c>
      <c r="BD230" s="52" t="s">
        <v>2419</v>
      </c>
      <c r="BE230" s="52" t="s">
        <v>3671</v>
      </c>
      <c r="BF230" s="52"/>
      <c r="BG230" s="66"/>
    </row>
    <row r="231" spans="1:59" x14ac:dyDescent="0.25">
      <c r="A231" s="2" t="s">
        <v>279</v>
      </c>
      <c r="B231" s="2" t="s">
        <v>2618</v>
      </c>
      <c r="K231" s="2" t="s">
        <v>279</v>
      </c>
      <c r="L231" t="s">
        <v>2927</v>
      </c>
      <c r="AJ231" s="639" t="str">
        <f>LOWER(AK231)</f>
        <v>sid</v>
      </c>
      <c r="AK231" s="68" t="s">
        <v>3965</v>
      </c>
      <c r="AN231" s="639" t="s">
        <v>3323</v>
      </c>
      <c r="AO231" s="68">
        <v>1</v>
      </c>
      <c r="AS231" s="639" t="s">
        <v>134</v>
      </c>
      <c r="AT231" s="53" t="s">
        <v>267</v>
      </c>
      <c r="AU231" s="53" t="s">
        <v>70</v>
      </c>
      <c r="AV231" t="s">
        <v>3328</v>
      </c>
      <c r="AW231" t="s">
        <v>4240</v>
      </c>
      <c r="AX231" s="52" t="s">
        <v>426</v>
      </c>
      <c r="AY231" s="52" t="s">
        <v>2419</v>
      </c>
      <c r="AZ231" s="52" t="s">
        <v>3329</v>
      </c>
      <c r="BA231" s="52" t="s">
        <v>3313</v>
      </c>
      <c r="BB231" s="52" t="s">
        <v>3315</v>
      </c>
      <c r="BC231" s="52"/>
      <c r="BD231" s="52"/>
      <c r="BE231" s="52"/>
      <c r="BF231" s="52"/>
      <c r="BG231" s="66"/>
    </row>
    <row r="232" spans="1:59" x14ac:dyDescent="0.25">
      <c r="A232" s="2" t="s">
        <v>279</v>
      </c>
      <c r="B232" s="2" t="s">
        <v>2620</v>
      </c>
      <c r="K232" s="2" t="s">
        <v>279</v>
      </c>
      <c r="L232" t="s">
        <v>2928</v>
      </c>
      <c r="AJ232" s="639" t="str">
        <f>LOWER(AK232)</f>
        <v>sili</v>
      </c>
      <c r="AK232" s="68" t="s">
        <v>3972</v>
      </c>
      <c r="AN232" s="639" t="s">
        <v>3634</v>
      </c>
      <c r="AO232" s="68">
        <v>2</v>
      </c>
      <c r="AS232" s="639" t="s">
        <v>134</v>
      </c>
      <c r="AT232" s="53" t="s">
        <v>267</v>
      </c>
      <c r="AU232" s="53" t="s">
        <v>70</v>
      </c>
      <c r="AV232" t="s">
        <v>3328</v>
      </c>
      <c r="AW232" t="s">
        <v>4241</v>
      </c>
      <c r="AX232" s="52" t="s">
        <v>426</v>
      </c>
      <c r="AY232" s="52" t="s">
        <v>2419</v>
      </c>
      <c r="AZ232" s="52" t="s">
        <v>3329</v>
      </c>
      <c r="BA232" s="52" t="s">
        <v>3302</v>
      </c>
      <c r="BB232" s="52" t="s">
        <v>3137</v>
      </c>
      <c r="BC232" s="52" t="s">
        <v>3319</v>
      </c>
      <c r="BD232" s="52"/>
      <c r="BE232" s="52"/>
      <c r="BF232" s="52"/>
      <c r="BG232" s="66"/>
    </row>
    <row r="233" spans="1:59" x14ac:dyDescent="0.25">
      <c r="A233" s="2" t="s">
        <v>279</v>
      </c>
      <c r="B233" s="2" t="s">
        <v>2619</v>
      </c>
      <c r="K233" s="2" t="s">
        <v>279</v>
      </c>
      <c r="L233" t="s">
        <v>2929</v>
      </c>
      <c r="AJ233" s="639" t="s">
        <v>4001</v>
      </c>
      <c r="AK233" s="68" t="s">
        <v>3846</v>
      </c>
      <c r="AN233" s="639" t="s">
        <v>3635</v>
      </c>
      <c r="AO233" s="68">
        <v>3</v>
      </c>
      <c r="AS233" s="639" t="s">
        <v>134</v>
      </c>
      <c r="AT233" s="53" t="s">
        <v>267</v>
      </c>
      <c r="AU233" s="53" t="s">
        <v>70</v>
      </c>
      <c r="AV233" t="s">
        <v>3328</v>
      </c>
      <c r="AW233" t="s">
        <v>4242</v>
      </c>
      <c r="AX233" s="52" t="s">
        <v>426</v>
      </c>
      <c r="AY233" s="52" t="s">
        <v>2419</v>
      </c>
      <c r="AZ233" s="52" t="s">
        <v>3329</v>
      </c>
      <c r="BA233" s="52" t="s">
        <v>3313</v>
      </c>
      <c r="BB233" s="52" t="s">
        <v>3315</v>
      </c>
      <c r="BC233" s="52" t="s">
        <v>2419</v>
      </c>
      <c r="BD233" s="52" t="s">
        <v>3671</v>
      </c>
      <c r="BE233" s="52"/>
      <c r="BF233" s="52"/>
      <c r="BG233" s="66"/>
    </row>
    <row r="234" spans="1:59" x14ac:dyDescent="0.25">
      <c r="A234" s="2" t="s">
        <v>279</v>
      </c>
      <c r="B234" s="2" t="s">
        <v>1083</v>
      </c>
      <c r="K234" s="2" t="s">
        <v>279</v>
      </c>
      <c r="L234" t="s">
        <v>2930</v>
      </c>
      <c r="AJ234" s="639" t="str">
        <f t="shared" ref="AJ234:AJ265" si="8">LOWER(AK234)</f>
        <v>ska</v>
      </c>
      <c r="AK234" s="68" t="s">
        <v>3856</v>
      </c>
      <c r="AN234" s="639" t="s">
        <v>3636</v>
      </c>
      <c r="AO234" s="68">
        <v>4</v>
      </c>
      <c r="AS234" s="639" t="s">
        <v>134</v>
      </c>
      <c r="AT234" s="53" t="s">
        <v>267</v>
      </c>
      <c r="AU234" s="53" t="s">
        <v>70</v>
      </c>
      <c r="AV234" t="s">
        <v>3328</v>
      </c>
      <c r="AW234" t="s">
        <v>4243</v>
      </c>
      <c r="AX234" s="52" t="s">
        <v>426</v>
      </c>
      <c r="AY234" s="52" t="s">
        <v>2419</v>
      </c>
      <c r="AZ234" s="52" t="s">
        <v>3329</v>
      </c>
      <c r="BA234" s="52" t="s">
        <v>3302</v>
      </c>
      <c r="BB234" s="52" t="s">
        <v>3137</v>
      </c>
      <c r="BC234" s="52" t="s">
        <v>3319</v>
      </c>
      <c r="BD234" s="52" t="s">
        <v>2419</v>
      </c>
      <c r="BE234" s="52" t="s">
        <v>3671</v>
      </c>
      <c r="BF234" s="52"/>
      <c r="BG234" s="66"/>
    </row>
    <row r="235" spans="1:59" x14ac:dyDescent="0.25">
      <c r="A235" s="2" t="s">
        <v>279</v>
      </c>
      <c r="B235" s="2" t="s">
        <v>1084</v>
      </c>
      <c r="K235" s="2" t="s">
        <v>279</v>
      </c>
      <c r="L235" t="s">
        <v>2931</v>
      </c>
      <c r="AJ235" s="639" t="str">
        <f t="shared" si="8"/>
        <v>slash</v>
      </c>
      <c r="AK235" s="68" t="s">
        <v>3966</v>
      </c>
      <c r="AN235" s="639" t="s">
        <v>3637</v>
      </c>
      <c r="AO235" s="68">
        <v>5</v>
      </c>
      <c r="AS235" s="639" t="s">
        <v>136</v>
      </c>
      <c r="AT235" s="53" t="s">
        <v>267</v>
      </c>
      <c r="AU235" s="53" t="s">
        <v>70</v>
      </c>
      <c r="AV235" t="s">
        <v>3330</v>
      </c>
      <c r="AW235" t="s">
        <v>4244</v>
      </c>
      <c r="AX235" s="52" t="s">
        <v>426</v>
      </c>
      <c r="AY235" s="52" t="s">
        <v>2419</v>
      </c>
      <c r="AZ235" s="52" t="s">
        <v>3329</v>
      </c>
      <c r="BA235" s="52" t="s">
        <v>3313</v>
      </c>
      <c r="BB235" s="52" t="s">
        <v>3316</v>
      </c>
      <c r="BC235" s="52"/>
      <c r="BD235" s="52"/>
      <c r="BE235" s="52"/>
      <c r="BF235" s="52"/>
      <c r="BG235" s="66"/>
    </row>
    <row r="236" spans="1:59" x14ac:dyDescent="0.25">
      <c r="A236" s="2" t="s">
        <v>279</v>
      </c>
      <c r="B236" s="2" t="s">
        <v>1865</v>
      </c>
      <c r="K236" s="2" t="s">
        <v>279</v>
      </c>
      <c r="L236" t="s">
        <v>2932</v>
      </c>
      <c r="AJ236" s="639" t="str">
        <f t="shared" si="8"/>
        <v>slow</v>
      </c>
      <c r="AK236" s="68" t="s">
        <v>3967</v>
      </c>
      <c r="AN236" s="639" t="s">
        <v>3638</v>
      </c>
      <c r="AO236" s="68">
        <v>6</v>
      </c>
      <c r="AS236" s="639" t="s">
        <v>136</v>
      </c>
      <c r="AT236" s="53" t="s">
        <v>267</v>
      </c>
      <c r="AU236" s="53" t="s">
        <v>70</v>
      </c>
      <c r="AV236" t="s">
        <v>3330</v>
      </c>
      <c r="AW236" t="s">
        <v>4245</v>
      </c>
      <c r="AX236" s="52" t="s">
        <v>426</v>
      </c>
      <c r="AY236" s="52" t="s">
        <v>2419</v>
      </c>
      <c r="AZ236" s="52" t="s">
        <v>3329</v>
      </c>
      <c r="BA236" s="52" t="s">
        <v>3302</v>
      </c>
      <c r="BB236" s="52" t="s">
        <v>3137</v>
      </c>
      <c r="BC236" s="52" t="s">
        <v>3318</v>
      </c>
      <c r="BD236" s="52"/>
      <c r="BE236" s="52"/>
      <c r="BF236" s="52"/>
      <c r="BG236" s="66"/>
    </row>
    <row r="237" spans="1:59" x14ac:dyDescent="0.25">
      <c r="A237" s="2" t="s">
        <v>279</v>
      </c>
      <c r="B237" s="2" t="s">
        <v>2550</v>
      </c>
      <c r="K237" s="2" t="s">
        <v>279</v>
      </c>
      <c r="L237" t="s">
        <v>2933</v>
      </c>
      <c r="AJ237" s="639" t="str">
        <f t="shared" si="8"/>
        <v>sludge</v>
      </c>
      <c r="AK237" s="68" t="s">
        <v>3968</v>
      </c>
      <c r="AN237" s="639" t="s">
        <v>3639</v>
      </c>
      <c r="AO237" s="68">
        <v>7</v>
      </c>
      <c r="AS237" s="639" t="s">
        <v>136</v>
      </c>
      <c r="AT237" s="53" t="s">
        <v>267</v>
      </c>
      <c r="AU237" s="53" t="s">
        <v>70</v>
      </c>
      <c r="AV237" t="s">
        <v>3330</v>
      </c>
      <c r="AW237" t="s">
        <v>4246</v>
      </c>
      <c r="AX237" s="52" t="s">
        <v>426</v>
      </c>
      <c r="AY237" s="52" t="s">
        <v>2419</v>
      </c>
      <c r="AZ237" s="52" t="s">
        <v>3329</v>
      </c>
      <c r="BA237" s="52" t="s">
        <v>3313</v>
      </c>
      <c r="BB237" s="52" t="s">
        <v>3316</v>
      </c>
      <c r="BC237" s="52" t="s">
        <v>2419</v>
      </c>
      <c r="BD237" s="52" t="s">
        <v>3671</v>
      </c>
      <c r="BE237" s="52"/>
      <c r="BF237" s="52"/>
      <c r="BG237" s="66"/>
    </row>
    <row r="238" spans="1:59" x14ac:dyDescent="0.25">
      <c r="A238" s="2" t="s">
        <v>279</v>
      </c>
      <c r="B238" s="2" t="s">
        <v>2553</v>
      </c>
      <c r="K238" s="2" t="s">
        <v>279</v>
      </c>
      <c r="L238" t="s">
        <v>2934</v>
      </c>
      <c r="AJ238" s="639" t="str">
        <f t="shared" si="8"/>
        <v>smooth</v>
      </c>
      <c r="AK238" s="68" t="s">
        <v>3969</v>
      </c>
      <c r="AN238" s="639" t="s">
        <v>3640</v>
      </c>
      <c r="AO238" s="68">
        <v>8</v>
      </c>
      <c r="AS238" s="639" t="s">
        <v>136</v>
      </c>
      <c r="AT238" s="53" t="s">
        <v>267</v>
      </c>
      <c r="AU238" s="53" t="s">
        <v>70</v>
      </c>
      <c r="AV238" t="s">
        <v>3330</v>
      </c>
      <c r="AW238" t="s">
        <v>4247</v>
      </c>
      <c r="AX238" s="52" t="s">
        <v>426</v>
      </c>
      <c r="AY238" s="52" t="s">
        <v>2419</v>
      </c>
      <c r="AZ238" s="52" t="s">
        <v>3329</v>
      </c>
      <c r="BA238" s="52" t="s">
        <v>3302</v>
      </c>
      <c r="BB238" s="52" t="s">
        <v>3137</v>
      </c>
      <c r="BC238" s="52" t="s">
        <v>3318</v>
      </c>
      <c r="BD238" s="52" t="s">
        <v>2419</v>
      </c>
      <c r="BE238" s="52" t="s">
        <v>3671</v>
      </c>
      <c r="BF238" s="52"/>
      <c r="BG238" s="66"/>
    </row>
    <row r="239" spans="1:59" x14ac:dyDescent="0.25">
      <c r="A239" s="2" t="s">
        <v>279</v>
      </c>
      <c r="B239" s="2" t="s">
        <v>2543</v>
      </c>
      <c r="K239" s="2" t="s">
        <v>279</v>
      </c>
      <c r="L239" t="s">
        <v>2935</v>
      </c>
      <c r="AJ239" s="639" t="str">
        <f t="shared" si="8"/>
        <v>snow</v>
      </c>
      <c r="AK239" s="68" t="s">
        <v>3970</v>
      </c>
      <c r="AN239" s="639" t="s">
        <v>3641</v>
      </c>
      <c r="AO239" s="68">
        <v>9</v>
      </c>
      <c r="AS239" s="639" t="s">
        <v>217</v>
      </c>
      <c r="AT239" s="53" t="s">
        <v>579</v>
      </c>
      <c r="AU239" s="53" t="s">
        <v>70</v>
      </c>
      <c r="AV239" t="s">
        <v>3331</v>
      </c>
      <c r="AW239" t="s">
        <v>4222</v>
      </c>
      <c r="AX239" s="52" t="s">
        <v>426</v>
      </c>
      <c r="AY239" s="52" t="s">
        <v>3335</v>
      </c>
      <c r="AZ239" s="52"/>
      <c r="BA239" s="52"/>
      <c r="BB239" s="52"/>
      <c r="BC239" s="52"/>
      <c r="BD239" s="52"/>
      <c r="BE239" s="52"/>
      <c r="BF239" s="52"/>
      <c r="BG239" s="66"/>
    </row>
    <row r="240" spans="1:59" x14ac:dyDescent="0.25">
      <c r="A240" s="2" t="s">
        <v>279</v>
      </c>
      <c r="B240" s="2" t="s">
        <v>2552</v>
      </c>
      <c r="K240" s="2" t="s">
        <v>279</v>
      </c>
      <c r="L240" t="s">
        <v>2936</v>
      </c>
      <c r="AJ240" s="639" t="str">
        <f t="shared" si="8"/>
        <v>soft</v>
      </c>
      <c r="AK240" s="68" t="s">
        <v>2791</v>
      </c>
      <c r="AN240" s="639" t="s">
        <v>3642</v>
      </c>
      <c r="AO240" s="68">
        <v>10</v>
      </c>
      <c r="AS240" s="639" t="s">
        <v>217</v>
      </c>
      <c r="AT240" s="53" t="s">
        <v>579</v>
      </c>
      <c r="AU240" s="53" t="s">
        <v>70</v>
      </c>
      <c r="AV240" t="s">
        <v>3331</v>
      </c>
      <c r="AW240" t="s">
        <v>4223</v>
      </c>
      <c r="AX240" s="52" t="s">
        <v>426</v>
      </c>
      <c r="AY240" s="52" t="s">
        <v>3335</v>
      </c>
      <c r="AZ240" s="52" t="s">
        <v>2419</v>
      </c>
      <c r="BA240" s="52" t="s">
        <v>3671</v>
      </c>
      <c r="BB240" s="52"/>
      <c r="BC240" s="52"/>
      <c r="BD240" s="52"/>
      <c r="BE240" s="52"/>
      <c r="BF240" s="52"/>
      <c r="BG240" s="66"/>
    </row>
    <row r="241" spans="1:59" x14ac:dyDescent="0.25">
      <c r="A241" s="2" t="s">
        <v>279</v>
      </c>
      <c r="B241" s="2" t="s">
        <v>2554</v>
      </c>
      <c r="K241" s="2" t="s">
        <v>279</v>
      </c>
      <c r="L241" t="s">
        <v>2937</v>
      </c>
      <c r="AJ241" s="639" t="str">
        <f t="shared" si="8"/>
        <v>solo</v>
      </c>
      <c r="AK241" s="68" t="s">
        <v>127</v>
      </c>
      <c r="AN241" s="639" t="s">
        <v>3643</v>
      </c>
      <c r="AO241" s="68">
        <v>11</v>
      </c>
      <c r="AS241" s="639" t="s">
        <v>135</v>
      </c>
      <c r="AT241" s="53" t="s">
        <v>579</v>
      </c>
      <c r="AU241" s="53" t="s">
        <v>70</v>
      </c>
      <c r="AV241" t="s">
        <v>3332</v>
      </c>
      <c r="AW241" t="s">
        <v>4220</v>
      </c>
      <c r="AX241" s="52" t="s">
        <v>426</v>
      </c>
      <c r="AY241" s="52" t="s">
        <v>3336</v>
      </c>
      <c r="AZ241" s="52" t="s">
        <v>3313</v>
      </c>
      <c r="BA241" s="52" t="s">
        <v>3314</v>
      </c>
      <c r="BB241" s="52"/>
      <c r="BC241" s="52"/>
      <c r="BD241" s="52"/>
      <c r="BE241" s="52"/>
      <c r="BF241" s="52"/>
      <c r="BG241" s="66"/>
    </row>
    <row r="242" spans="1:59" x14ac:dyDescent="0.25">
      <c r="A242" s="2" t="s">
        <v>279</v>
      </c>
      <c r="B242" s="2" t="s">
        <v>2551</v>
      </c>
      <c r="K242" s="2" t="s">
        <v>279</v>
      </c>
      <c r="L242" t="s">
        <v>2938</v>
      </c>
      <c r="AJ242" s="639" t="str">
        <f t="shared" si="8"/>
        <v>son mexicano</v>
      </c>
      <c r="AK242" s="68" t="s">
        <v>2743</v>
      </c>
      <c r="AN242" s="639" t="s">
        <v>3644</v>
      </c>
      <c r="AO242" s="68">
        <v>12</v>
      </c>
      <c r="AS242" s="639" t="s">
        <v>135</v>
      </c>
      <c r="AT242" s="53" t="s">
        <v>579</v>
      </c>
      <c r="AU242" s="53" t="s">
        <v>70</v>
      </c>
      <c r="AV242" t="s">
        <v>3332</v>
      </c>
      <c r="AW242" t="s">
        <v>4238</v>
      </c>
      <c r="AX242" s="52" t="s">
        <v>426</v>
      </c>
      <c r="AY242" s="52" t="s">
        <v>3336</v>
      </c>
      <c r="AZ242" s="52" t="s">
        <v>3302</v>
      </c>
      <c r="BA242" s="52" t="s">
        <v>3137</v>
      </c>
      <c r="BB242" s="52" t="s">
        <v>3317</v>
      </c>
      <c r="BC242" s="52"/>
      <c r="BD242" s="52"/>
      <c r="BE242" s="52"/>
      <c r="BF242" s="52"/>
      <c r="BG242" s="66"/>
    </row>
    <row r="243" spans="1:59" x14ac:dyDescent="0.25">
      <c r="A243" s="2" t="s">
        <v>279</v>
      </c>
      <c r="B243" s="2" t="s">
        <v>2544</v>
      </c>
      <c r="K243" s="2" t="s">
        <v>279</v>
      </c>
      <c r="L243" t="s">
        <v>2939</v>
      </c>
      <c r="AJ243" s="639" t="str">
        <f t="shared" si="8"/>
        <v>soul</v>
      </c>
      <c r="AK243" s="68" t="s">
        <v>2720</v>
      </c>
      <c r="AN243" s="639" t="s">
        <v>3645</v>
      </c>
      <c r="AO243" s="68">
        <v>13</v>
      </c>
      <c r="AS243" s="639" t="s">
        <v>135</v>
      </c>
      <c r="AT243" s="53" t="s">
        <v>579</v>
      </c>
      <c r="AU243" s="53" t="s">
        <v>70</v>
      </c>
      <c r="AV243" t="s">
        <v>3332</v>
      </c>
      <c r="AW243" t="s">
        <v>4221</v>
      </c>
      <c r="AX243" s="52" t="s">
        <v>426</v>
      </c>
      <c r="AY243" s="52" t="s">
        <v>3336</v>
      </c>
      <c r="AZ243" s="52" t="s">
        <v>3313</v>
      </c>
      <c r="BA243" s="52" t="s">
        <v>3314</v>
      </c>
      <c r="BB243" s="52" t="s">
        <v>2419</v>
      </c>
      <c r="BC243" s="52" t="s">
        <v>3671</v>
      </c>
      <c r="BD243" s="52"/>
      <c r="BE243" s="52"/>
      <c r="BF243" s="52"/>
      <c r="BG243" s="66"/>
    </row>
    <row r="244" spans="1:59" x14ac:dyDescent="0.25">
      <c r="A244" s="2" t="s">
        <v>279</v>
      </c>
      <c r="B244" s="2" t="s">
        <v>2529</v>
      </c>
      <c r="K244" s="2" t="s">
        <v>279</v>
      </c>
      <c r="L244" t="s">
        <v>2940</v>
      </c>
      <c r="AJ244" s="639" t="str">
        <f t="shared" si="8"/>
        <v>soul</v>
      </c>
      <c r="AK244" s="68" t="s">
        <v>2720</v>
      </c>
      <c r="AN244" s="639" t="s">
        <v>3646</v>
      </c>
      <c r="AO244" s="68">
        <v>14</v>
      </c>
      <c r="AS244" s="639" t="s">
        <v>135</v>
      </c>
      <c r="AT244" s="53" t="s">
        <v>579</v>
      </c>
      <c r="AU244" s="53" t="s">
        <v>70</v>
      </c>
      <c r="AV244" t="s">
        <v>3332</v>
      </c>
      <c r="AW244" t="s">
        <v>4239</v>
      </c>
      <c r="AX244" s="52" t="s">
        <v>426</v>
      </c>
      <c r="AY244" s="52" t="s">
        <v>3336</v>
      </c>
      <c r="AZ244" s="52" t="s">
        <v>3302</v>
      </c>
      <c r="BA244" s="52" t="s">
        <v>3137</v>
      </c>
      <c r="BB244" s="52" t="s">
        <v>3317</v>
      </c>
      <c r="BC244" s="52" t="s">
        <v>2419</v>
      </c>
      <c r="BD244" s="52" t="s">
        <v>3671</v>
      </c>
      <c r="BE244" s="52"/>
      <c r="BF244" s="52"/>
      <c r="BG244" s="66"/>
    </row>
    <row r="245" spans="1:59" x14ac:dyDescent="0.25">
      <c r="A245" s="2" t="s">
        <v>279</v>
      </c>
      <c r="B245" s="2" t="s">
        <v>2528</v>
      </c>
      <c r="K245" s="2" t="s">
        <v>279</v>
      </c>
      <c r="L245" t="s">
        <v>2941</v>
      </c>
      <c r="AJ245" s="639" t="str">
        <f t="shared" si="8"/>
        <v>soulless</v>
      </c>
      <c r="AK245" s="68" t="s">
        <v>2765</v>
      </c>
      <c r="AN245" s="639" t="s">
        <v>3647</v>
      </c>
      <c r="AO245" s="68">
        <v>15</v>
      </c>
      <c r="AS245" s="639" t="s">
        <v>134</v>
      </c>
      <c r="AT245" s="53" t="s">
        <v>579</v>
      </c>
      <c r="AU245" s="53" t="s">
        <v>70</v>
      </c>
      <c r="AV245" t="s">
        <v>3333</v>
      </c>
      <c r="AW245" t="s">
        <v>4240</v>
      </c>
      <c r="AX245" s="52" t="s">
        <v>426</v>
      </c>
      <c r="AY245" s="52" t="s">
        <v>3336</v>
      </c>
      <c r="AZ245" s="52" t="s">
        <v>3313</v>
      </c>
      <c r="BA245" s="52" t="s">
        <v>3315</v>
      </c>
      <c r="BB245" s="52"/>
      <c r="BC245" s="52"/>
      <c r="BD245" s="52"/>
      <c r="BE245" s="52"/>
      <c r="BF245" s="52"/>
      <c r="BG245" s="66"/>
    </row>
    <row r="246" spans="1:59" x14ac:dyDescent="0.25">
      <c r="A246" s="2" t="s">
        <v>279</v>
      </c>
      <c r="B246" s="2" t="s">
        <v>1720</v>
      </c>
      <c r="K246" s="2" t="s">
        <v>279</v>
      </c>
      <c r="L246" t="s">
        <v>2942</v>
      </c>
      <c r="AJ246" s="639" t="str">
        <f t="shared" si="8"/>
        <v>sound</v>
      </c>
      <c r="AK246" s="68" t="s">
        <v>3950</v>
      </c>
      <c r="AN246" s="639" t="s">
        <v>3648</v>
      </c>
      <c r="AO246" s="68">
        <v>16</v>
      </c>
      <c r="AS246" s="639" t="s">
        <v>134</v>
      </c>
      <c r="AT246" s="53" t="s">
        <v>579</v>
      </c>
      <c r="AU246" s="53" t="s">
        <v>70</v>
      </c>
      <c r="AV246" t="s">
        <v>3333</v>
      </c>
      <c r="AW246" t="s">
        <v>4241</v>
      </c>
      <c r="AX246" s="52" t="s">
        <v>426</v>
      </c>
      <c r="AY246" s="52" t="s">
        <v>3336</v>
      </c>
      <c r="AZ246" s="52" t="s">
        <v>3302</v>
      </c>
      <c r="BA246" s="52" t="s">
        <v>3137</v>
      </c>
      <c r="BB246" s="52" t="s">
        <v>3319</v>
      </c>
      <c r="BC246" s="52"/>
      <c r="BD246" s="52"/>
      <c r="BE246" s="52"/>
      <c r="BF246" s="52"/>
      <c r="BG246" s="66"/>
    </row>
    <row r="247" spans="1:59" x14ac:dyDescent="0.25">
      <c r="A247" s="2" t="s">
        <v>279</v>
      </c>
      <c r="B247" s="2" t="s">
        <v>2471</v>
      </c>
      <c r="K247" s="2" t="s">
        <v>279</v>
      </c>
      <c r="L247" t="s">
        <v>2943</v>
      </c>
      <c r="AJ247" s="639" t="str">
        <f t="shared" si="8"/>
        <v>southern</v>
      </c>
      <c r="AK247" s="68" t="s">
        <v>3974</v>
      </c>
      <c r="AN247" s="639" t="s">
        <v>3649</v>
      </c>
      <c r="AO247" s="68">
        <v>17</v>
      </c>
      <c r="AS247" s="639" t="s">
        <v>134</v>
      </c>
      <c r="AT247" s="53" t="s">
        <v>579</v>
      </c>
      <c r="AU247" s="53" t="s">
        <v>70</v>
      </c>
      <c r="AV247" t="s">
        <v>3333</v>
      </c>
      <c r="AW247" t="s">
        <v>4242</v>
      </c>
      <c r="AX247" s="52" t="s">
        <v>426</v>
      </c>
      <c r="AY247" s="52" t="s">
        <v>3336</v>
      </c>
      <c r="AZ247" s="52" t="s">
        <v>3313</v>
      </c>
      <c r="BA247" s="52" t="s">
        <v>3315</v>
      </c>
      <c r="BB247" s="52" t="s">
        <v>2419</v>
      </c>
      <c r="BC247" s="52" t="s">
        <v>3671</v>
      </c>
      <c r="BD247" s="52"/>
      <c r="BE247" s="52"/>
      <c r="BF247" s="52"/>
      <c r="BG247" s="66"/>
    </row>
    <row r="248" spans="1:59" x14ac:dyDescent="0.25">
      <c r="A248" s="2" t="s">
        <v>279</v>
      </c>
      <c r="B248" s="2" t="s">
        <v>2522</v>
      </c>
      <c r="K248" s="2" t="s">
        <v>279</v>
      </c>
      <c r="L248" t="s">
        <v>2944</v>
      </c>
      <c r="AJ248" s="639" t="str">
        <f t="shared" si="8"/>
        <v>space</v>
      </c>
      <c r="AK248" s="68" t="s">
        <v>3975</v>
      </c>
      <c r="AN248" s="639" t="s">
        <v>3650</v>
      </c>
      <c r="AO248" s="68">
        <v>18</v>
      </c>
      <c r="AS248" s="639" t="s">
        <v>134</v>
      </c>
      <c r="AT248" s="53" t="s">
        <v>579</v>
      </c>
      <c r="AU248" s="53" t="s">
        <v>70</v>
      </c>
      <c r="AV248" t="s">
        <v>3333</v>
      </c>
      <c r="AW248" t="s">
        <v>4243</v>
      </c>
      <c r="AX248" s="52" t="s">
        <v>426</v>
      </c>
      <c r="AY248" s="52" t="s">
        <v>3336</v>
      </c>
      <c r="AZ248" s="52" t="s">
        <v>3302</v>
      </c>
      <c r="BA248" s="52" t="s">
        <v>3137</v>
      </c>
      <c r="BB248" s="52" t="s">
        <v>3319</v>
      </c>
      <c r="BC248" s="52" t="s">
        <v>2419</v>
      </c>
      <c r="BD248" s="52" t="s">
        <v>3671</v>
      </c>
      <c r="BE248" s="52"/>
      <c r="BF248" s="52"/>
      <c r="BG248" s="66"/>
    </row>
    <row r="249" spans="1:59" x14ac:dyDescent="0.25">
      <c r="A249" s="2" t="s">
        <v>279</v>
      </c>
      <c r="B249" s="2" t="s">
        <v>2470</v>
      </c>
      <c r="K249" s="2" t="s">
        <v>279</v>
      </c>
      <c r="L249" s="396" t="s">
        <v>2966</v>
      </c>
      <c r="AJ249" s="639" t="str">
        <f t="shared" si="8"/>
        <v>spanish</v>
      </c>
      <c r="AK249" s="68" t="s">
        <v>3976</v>
      </c>
      <c r="AN249" s="639" t="s">
        <v>3651</v>
      </c>
      <c r="AO249" s="68">
        <v>19</v>
      </c>
      <c r="AS249" s="639" t="s">
        <v>136</v>
      </c>
      <c r="AT249" s="53" t="s">
        <v>579</v>
      </c>
      <c r="AU249" s="53" t="s">
        <v>70</v>
      </c>
      <c r="AV249" t="s">
        <v>3334</v>
      </c>
      <c r="AW249" t="s">
        <v>4244</v>
      </c>
      <c r="AX249" s="52" t="s">
        <v>426</v>
      </c>
      <c r="AY249" s="52" t="s">
        <v>3336</v>
      </c>
      <c r="AZ249" s="52" t="s">
        <v>3313</v>
      </c>
      <c r="BA249" s="52" t="s">
        <v>3316</v>
      </c>
      <c r="BB249" s="52"/>
      <c r="BC249" s="52"/>
      <c r="BD249" s="52"/>
      <c r="BE249" s="52"/>
      <c r="BF249" s="52"/>
      <c r="BG249" s="66"/>
    </row>
    <row r="250" spans="1:59" x14ac:dyDescent="0.25">
      <c r="A250" s="2" t="s">
        <v>279</v>
      </c>
      <c r="B250" s="2" t="s">
        <v>4265</v>
      </c>
      <c r="K250" s="2" t="s">
        <v>279</v>
      </c>
      <c r="L250" s="396" t="s">
        <v>2967</v>
      </c>
      <c r="AJ250" s="639" t="str">
        <f t="shared" si="8"/>
        <v>speed</v>
      </c>
      <c r="AK250" s="68" t="s">
        <v>301</v>
      </c>
      <c r="AN250" s="639" t="s">
        <v>3652</v>
      </c>
      <c r="AO250" s="68">
        <v>20</v>
      </c>
      <c r="AS250" s="639" t="s">
        <v>136</v>
      </c>
      <c r="AT250" s="53" t="s">
        <v>579</v>
      </c>
      <c r="AU250" s="53" t="s">
        <v>70</v>
      </c>
      <c r="AV250" t="s">
        <v>3334</v>
      </c>
      <c r="AW250" t="s">
        <v>4245</v>
      </c>
      <c r="AX250" s="52" t="s">
        <v>426</v>
      </c>
      <c r="AY250" s="52" t="s">
        <v>3336</v>
      </c>
      <c r="AZ250" s="52" t="s">
        <v>3302</v>
      </c>
      <c r="BA250" s="52" t="s">
        <v>3137</v>
      </c>
      <c r="BB250" s="52" t="s">
        <v>3318</v>
      </c>
      <c r="BC250" s="52"/>
      <c r="BD250" s="52"/>
      <c r="BE250" s="52"/>
      <c r="BF250" s="52"/>
      <c r="BG250" s="66"/>
    </row>
    <row r="251" spans="1:59" x14ac:dyDescent="0.25">
      <c r="A251" s="2" t="s">
        <v>279</v>
      </c>
      <c r="B251" s="2" t="s">
        <v>4264</v>
      </c>
      <c r="K251" s="2" t="s">
        <v>912</v>
      </c>
      <c r="L251" s="2" t="s">
        <v>2969</v>
      </c>
      <c r="AJ251" s="639" t="str">
        <f t="shared" si="8"/>
        <v>spoken</v>
      </c>
      <c r="AK251" s="68" t="s">
        <v>3977</v>
      </c>
      <c r="AN251" s="639" t="s">
        <v>3653</v>
      </c>
      <c r="AO251" s="68">
        <v>30</v>
      </c>
      <c r="AS251" s="639" t="s">
        <v>136</v>
      </c>
      <c r="AT251" s="53" t="s">
        <v>579</v>
      </c>
      <c r="AU251" s="53" t="s">
        <v>70</v>
      </c>
      <c r="AV251" t="s">
        <v>3334</v>
      </c>
      <c r="AW251" t="s">
        <v>4246</v>
      </c>
      <c r="AX251" s="52" t="s">
        <v>426</v>
      </c>
      <c r="AY251" s="52" t="s">
        <v>3336</v>
      </c>
      <c r="AZ251" s="52" t="s">
        <v>3313</v>
      </c>
      <c r="BA251" s="52" t="s">
        <v>3316</v>
      </c>
      <c r="BB251" s="52" t="s">
        <v>2419</v>
      </c>
      <c r="BC251" s="52" t="s">
        <v>3671</v>
      </c>
      <c r="BD251" s="52"/>
      <c r="BE251" s="52"/>
      <c r="BF251" s="52"/>
      <c r="BG251" s="66"/>
    </row>
    <row r="252" spans="1:59" x14ac:dyDescent="0.25">
      <c r="A252" s="2" t="s">
        <v>279</v>
      </c>
      <c r="B252" s="2" t="s">
        <v>1159</v>
      </c>
      <c r="K252" s="2" t="s">
        <v>279</v>
      </c>
      <c r="L252" s="2" t="s">
        <v>2970</v>
      </c>
      <c r="AJ252" s="639" t="str">
        <f t="shared" si="8"/>
        <v>sponge</v>
      </c>
      <c r="AK252" s="68" t="s">
        <v>3979</v>
      </c>
      <c r="AN252" s="639" t="s">
        <v>3654</v>
      </c>
      <c r="AO252" s="68">
        <v>40</v>
      </c>
      <c r="AS252" s="639" t="s">
        <v>136</v>
      </c>
      <c r="AT252" s="53" t="s">
        <v>579</v>
      </c>
      <c r="AU252" s="53" t="s">
        <v>70</v>
      </c>
      <c r="AV252" t="s">
        <v>3334</v>
      </c>
      <c r="AW252" t="s">
        <v>4247</v>
      </c>
      <c r="AX252" s="52" t="s">
        <v>426</v>
      </c>
      <c r="AY252" s="52" t="s">
        <v>3336</v>
      </c>
      <c r="AZ252" s="52" t="s">
        <v>3302</v>
      </c>
      <c r="BA252" s="52" t="s">
        <v>3137</v>
      </c>
      <c r="BB252" s="52" t="s">
        <v>3318</v>
      </c>
      <c r="BC252" s="52" t="s">
        <v>2419</v>
      </c>
      <c r="BD252" s="52" t="s">
        <v>3671</v>
      </c>
      <c r="BE252" s="52"/>
      <c r="BF252" s="52"/>
      <c r="BG252" s="66"/>
    </row>
    <row r="253" spans="1:59" x14ac:dyDescent="0.25">
      <c r="A253" s="2" t="s">
        <v>279</v>
      </c>
      <c r="B253" s="2" t="s">
        <v>764</v>
      </c>
      <c r="K253" s="2" t="s">
        <v>279</v>
      </c>
      <c r="L253" s="2" t="s">
        <v>2980</v>
      </c>
      <c r="AJ253" s="639" t="str">
        <f t="shared" si="8"/>
        <v>spooky</v>
      </c>
      <c r="AK253" s="68" t="s">
        <v>2728</v>
      </c>
      <c r="AN253" s="639" t="s">
        <v>3655</v>
      </c>
      <c r="AO253" s="68">
        <v>50</v>
      </c>
      <c r="AS253" s="639" t="s">
        <v>1215</v>
      </c>
      <c r="AT253" s="53" t="s">
        <v>2296</v>
      </c>
      <c r="AU253" s="53" t="s">
        <v>70</v>
      </c>
      <c r="AV253" t="s">
        <v>3337</v>
      </c>
      <c r="AW253" t="s">
        <v>3338</v>
      </c>
      <c r="AX253" s="52" t="s">
        <v>3344</v>
      </c>
      <c r="AY253" s="52" t="s">
        <v>3345</v>
      </c>
      <c r="AZ253" s="52"/>
      <c r="BA253" s="52"/>
      <c r="BB253" s="52"/>
      <c r="BC253" s="52"/>
      <c r="BD253" s="52"/>
      <c r="BE253" s="52"/>
      <c r="BF253" s="52"/>
      <c r="BG253" s="66"/>
    </row>
    <row r="254" spans="1:59" x14ac:dyDescent="0.25">
      <c r="A254" s="2" t="s">
        <v>279</v>
      </c>
      <c r="B254" s="2" t="s">
        <v>1935</v>
      </c>
      <c r="K254" s="2" t="s">
        <v>755</v>
      </c>
      <c r="L254" s="396" t="s">
        <v>2983</v>
      </c>
      <c r="AJ254" s="639" t="str">
        <f t="shared" si="8"/>
        <v>stadium</v>
      </c>
      <c r="AK254" s="68" t="s">
        <v>3980</v>
      </c>
      <c r="AN254" s="639" t="s">
        <v>3656</v>
      </c>
      <c r="AO254" s="68">
        <v>60</v>
      </c>
      <c r="AS254" s="639" t="s">
        <v>450</v>
      </c>
      <c r="AT254" s="53" t="s">
        <v>2296</v>
      </c>
      <c r="AU254" s="53" t="s">
        <v>70</v>
      </c>
      <c r="AV254" t="s">
        <v>3337</v>
      </c>
      <c r="AW254" t="s">
        <v>3339</v>
      </c>
      <c r="AX254" s="52" t="s">
        <v>450</v>
      </c>
      <c r="AY254" s="52" t="s">
        <v>3345</v>
      </c>
      <c r="AZ254" s="52" t="s">
        <v>3302</v>
      </c>
      <c r="BA254" s="52" t="s">
        <v>3346</v>
      </c>
      <c r="BB254" s="52"/>
      <c r="BC254" s="52"/>
      <c r="BD254" s="52"/>
      <c r="BE254" s="52"/>
      <c r="BF254" s="52"/>
      <c r="BG254" s="66"/>
    </row>
    <row r="255" spans="1:59" x14ac:dyDescent="0.25">
      <c r="A255" s="2" t="s">
        <v>279</v>
      </c>
      <c r="B255" s="2" t="s">
        <v>1086</v>
      </c>
      <c r="K255" s="2" t="s">
        <v>920</v>
      </c>
      <c r="L255" s="396" t="s">
        <v>3067</v>
      </c>
      <c r="AJ255" s="639" t="str">
        <f t="shared" si="8"/>
        <v>step</v>
      </c>
      <c r="AK255" s="68" t="s">
        <v>68</v>
      </c>
      <c r="AN255" s="639" t="s">
        <v>3657</v>
      </c>
      <c r="AO255" s="68">
        <v>70</v>
      </c>
      <c r="AS255" s="639" t="s">
        <v>365</v>
      </c>
      <c r="AT255" s="53" t="s">
        <v>2296</v>
      </c>
      <c r="AU255" s="53" t="s">
        <v>70</v>
      </c>
      <c r="AV255" t="s">
        <v>3337</v>
      </c>
      <c r="AW255" t="s">
        <v>3340</v>
      </c>
      <c r="AX255" s="52" t="s">
        <v>3260</v>
      </c>
      <c r="AY255" s="52" t="s">
        <v>3345</v>
      </c>
      <c r="AZ255" s="52" t="s">
        <v>3302</v>
      </c>
      <c r="BA255" s="52" t="s">
        <v>3346</v>
      </c>
      <c r="BB255" s="52"/>
      <c r="BC255" s="52"/>
      <c r="BD255" s="52"/>
      <c r="BE255" s="52"/>
      <c r="BF255" s="52"/>
      <c r="BG255" s="66"/>
    </row>
    <row r="256" spans="1:59" x14ac:dyDescent="0.25">
      <c r="A256" s="2" t="s">
        <v>279</v>
      </c>
      <c r="B256" s="2" t="s">
        <v>2566</v>
      </c>
      <c r="K256" s="2" t="s">
        <v>920</v>
      </c>
      <c r="L256" s="396" t="s">
        <v>3068</v>
      </c>
      <c r="AJ256" s="639" t="str">
        <f t="shared" si="8"/>
        <v>stoner</v>
      </c>
      <c r="AK256" s="68" t="s">
        <v>3981</v>
      </c>
      <c r="AN256" s="639" t="s">
        <v>3658</v>
      </c>
      <c r="AO256" s="68">
        <v>80</v>
      </c>
      <c r="AS256" s="639" t="s">
        <v>2526</v>
      </c>
      <c r="AT256" s="53" t="s">
        <v>2296</v>
      </c>
      <c r="AU256" s="53" t="s">
        <v>70</v>
      </c>
      <c r="AV256" t="s">
        <v>3337</v>
      </c>
      <c r="AW256" t="s">
        <v>3341</v>
      </c>
      <c r="AX256" s="52" t="s">
        <v>2526</v>
      </c>
      <c r="AY256" s="52" t="s">
        <v>3347</v>
      </c>
      <c r="AZ256" s="52"/>
      <c r="BA256" s="52"/>
      <c r="BB256" s="52"/>
      <c r="BC256" s="52"/>
      <c r="BD256" s="52"/>
      <c r="BE256" s="52"/>
      <c r="BF256" s="52"/>
      <c r="BG256" s="66"/>
    </row>
    <row r="257" spans="1:59" x14ac:dyDescent="0.25">
      <c r="A257" s="396" t="s">
        <v>279</v>
      </c>
      <c r="B257" s="396" t="s">
        <v>1121</v>
      </c>
      <c r="K257" s="2" t="s">
        <v>920</v>
      </c>
      <c r="L257" s="396" t="s">
        <v>3069</v>
      </c>
      <c r="AJ257" s="639" t="str">
        <f t="shared" si="8"/>
        <v>style</v>
      </c>
      <c r="AK257" s="68" t="s">
        <v>3918</v>
      </c>
      <c r="AN257" s="639" t="s">
        <v>3659</v>
      </c>
      <c r="AO257" s="68">
        <v>90</v>
      </c>
      <c r="AS257" s="639" t="s">
        <v>2296</v>
      </c>
      <c r="AT257" s="53" t="s">
        <v>2296</v>
      </c>
      <c r="AU257" s="53" t="s">
        <v>70</v>
      </c>
      <c r="AV257" t="s">
        <v>3337</v>
      </c>
      <c r="AW257" t="s">
        <v>3342</v>
      </c>
      <c r="AX257" s="52" t="s">
        <v>3348</v>
      </c>
      <c r="AY257" s="52" t="s">
        <v>3345</v>
      </c>
      <c r="AZ257" s="52" t="s">
        <v>2419</v>
      </c>
      <c r="BA257" s="52" t="s">
        <v>3346</v>
      </c>
      <c r="BB257" s="52"/>
      <c r="BC257" s="52"/>
      <c r="BD257" s="52"/>
      <c r="BE257" s="52"/>
      <c r="BF257" s="52"/>
      <c r="BG257" s="66"/>
    </row>
    <row r="258" spans="1:59" x14ac:dyDescent="0.25">
      <c r="A258" s="396" t="s">
        <v>279</v>
      </c>
      <c r="B258" s="396" t="s">
        <v>1890</v>
      </c>
      <c r="K258" s="2" t="s">
        <v>920</v>
      </c>
      <c r="L258" s="396" t="s">
        <v>3070</v>
      </c>
      <c r="AJ258" s="639" t="str">
        <f t="shared" si="8"/>
        <v>suffering</v>
      </c>
      <c r="AK258" s="68" t="s">
        <v>2759</v>
      </c>
      <c r="AN258" s="639" t="s">
        <v>3662</v>
      </c>
      <c r="AO258" s="68">
        <v>100</v>
      </c>
      <c r="AS258" s="639" t="s">
        <v>2296</v>
      </c>
      <c r="AT258" s="53" t="s">
        <v>2296</v>
      </c>
      <c r="AU258" s="53" t="s">
        <v>70</v>
      </c>
      <c r="AV258" t="s">
        <v>3337</v>
      </c>
      <c r="AW258" t="s">
        <v>3343</v>
      </c>
      <c r="AX258" s="52" t="s">
        <v>3348</v>
      </c>
      <c r="AY258" s="52" t="s">
        <v>3345</v>
      </c>
      <c r="AZ258" s="52" t="s">
        <v>2419</v>
      </c>
      <c r="BA258" s="52" t="s">
        <v>3346</v>
      </c>
      <c r="BB258" s="52" t="s">
        <v>3349</v>
      </c>
      <c r="BC258" s="52"/>
      <c r="BD258" s="52"/>
      <c r="BE258" s="52"/>
      <c r="BF258" s="52"/>
      <c r="BG258" s="66"/>
    </row>
    <row r="259" spans="1:59" x14ac:dyDescent="0.25">
      <c r="A259" s="396" t="s">
        <v>279</v>
      </c>
      <c r="B259" s="396" t="s">
        <v>1122</v>
      </c>
      <c r="K259" s="2" t="s">
        <v>781</v>
      </c>
      <c r="L259" s="396" t="s">
        <v>3673</v>
      </c>
      <c r="AJ259" s="639" t="str">
        <f t="shared" si="8"/>
        <v>sung</v>
      </c>
      <c r="AK259" s="68" t="s">
        <v>3982</v>
      </c>
      <c r="AN259" s="639" t="s">
        <v>3661</v>
      </c>
      <c r="AO259" s="68">
        <v>1000</v>
      </c>
      <c r="AS259" s="639" t="s">
        <v>573</v>
      </c>
      <c r="AT259" s="53" t="s">
        <v>571</v>
      </c>
      <c r="AU259" s="53" t="s">
        <v>70</v>
      </c>
      <c r="AV259" t="s">
        <v>2506</v>
      </c>
      <c r="AW259" t="s">
        <v>3351</v>
      </c>
      <c r="AX259" s="52" t="s">
        <v>3353</v>
      </c>
      <c r="AY259" s="52" t="s">
        <v>2419</v>
      </c>
      <c r="AZ259" s="52" t="s">
        <v>571</v>
      </c>
      <c r="BA259" s="52"/>
      <c r="BB259" s="52"/>
      <c r="BC259" s="52"/>
      <c r="BD259" s="52"/>
      <c r="BE259" s="52"/>
      <c r="BF259" s="52"/>
      <c r="BG259" s="66"/>
    </row>
    <row r="260" spans="1:59" ht="15.75" thickBot="1" x14ac:dyDescent="0.3">
      <c r="A260" s="396" t="s">
        <v>279</v>
      </c>
      <c r="B260" s="396" t="s">
        <v>1891</v>
      </c>
      <c r="K260" s="2" t="s">
        <v>781</v>
      </c>
      <c r="L260" s="396" t="s">
        <v>3672</v>
      </c>
      <c r="AJ260" s="639" t="str">
        <f t="shared" si="8"/>
        <v>supra</v>
      </c>
      <c r="AK260" s="68" t="s">
        <v>3984</v>
      </c>
      <c r="AN260" s="638" t="s">
        <v>3660</v>
      </c>
      <c r="AO260" s="54">
        <v>1000000</v>
      </c>
      <c r="AS260" s="639" t="s">
        <v>573</v>
      </c>
      <c r="AT260" s="53" t="s">
        <v>571</v>
      </c>
      <c r="AU260" s="53" t="s">
        <v>70</v>
      </c>
      <c r="AV260" t="s">
        <v>2506</v>
      </c>
      <c r="AW260" t="s">
        <v>3351</v>
      </c>
      <c r="AX260" s="52" t="s">
        <v>3354</v>
      </c>
      <c r="AY260" s="52" t="s">
        <v>571</v>
      </c>
      <c r="AZ260" s="52"/>
      <c r="BA260" s="52"/>
      <c r="BB260" s="52"/>
      <c r="BC260" s="52"/>
      <c r="BD260" s="52"/>
      <c r="BE260" s="52"/>
      <c r="BF260" s="52"/>
      <c r="BG260" s="66"/>
    </row>
    <row r="261" spans="1:59" x14ac:dyDescent="0.25">
      <c r="A261" s="2" t="s">
        <v>279</v>
      </c>
      <c r="B261" s="396" t="s">
        <v>1872</v>
      </c>
      <c r="K261" s="2" t="s">
        <v>781</v>
      </c>
      <c r="L261" s="396" t="s">
        <v>3674</v>
      </c>
      <c r="AJ261" s="639" t="str">
        <f t="shared" si="8"/>
        <v>surf</v>
      </c>
      <c r="AK261" s="68" t="s">
        <v>3985</v>
      </c>
      <c r="AS261" s="639" t="s">
        <v>274</v>
      </c>
      <c r="AT261" s="53" t="s">
        <v>571</v>
      </c>
      <c r="AU261" s="53" t="s">
        <v>70</v>
      </c>
      <c r="AV261" t="s">
        <v>2506</v>
      </c>
      <c r="AW261" t="s">
        <v>3352</v>
      </c>
      <c r="AX261" s="52" t="s">
        <v>3355</v>
      </c>
      <c r="AY261" s="52"/>
      <c r="AZ261" s="52"/>
      <c r="BA261" s="52"/>
      <c r="BB261" s="52"/>
      <c r="BC261" s="52"/>
      <c r="BD261" s="52"/>
      <c r="BE261" s="52"/>
      <c r="BF261" s="52"/>
      <c r="BG261" s="66"/>
    </row>
    <row r="262" spans="1:59" x14ac:dyDescent="0.25">
      <c r="A262" s="2" t="s">
        <v>279</v>
      </c>
      <c r="B262" s="396" t="s">
        <v>1892</v>
      </c>
      <c r="K262" s="2" t="s">
        <v>781</v>
      </c>
      <c r="L262" s="396" t="s">
        <v>3675</v>
      </c>
      <c r="AJ262" s="639" t="str">
        <f t="shared" si="8"/>
        <v>swing</v>
      </c>
      <c r="AK262" s="68" t="s">
        <v>2754</v>
      </c>
      <c r="AS262" s="639" t="s">
        <v>365</v>
      </c>
      <c r="AT262" s="53" t="s">
        <v>571</v>
      </c>
      <c r="AU262" s="53" t="s">
        <v>70</v>
      </c>
      <c r="AV262" t="s">
        <v>2506</v>
      </c>
      <c r="AW262" t="s">
        <v>3340</v>
      </c>
      <c r="AX262" s="52" t="s">
        <v>3260</v>
      </c>
      <c r="AY262" s="52" t="s">
        <v>2419</v>
      </c>
      <c r="AZ262" s="52" t="s">
        <v>571</v>
      </c>
      <c r="BA262" s="52" t="s">
        <v>3357</v>
      </c>
      <c r="BB262" s="52"/>
      <c r="BC262" s="52"/>
      <c r="BD262" s="52"/>
      <c r="BE262" s="52"/>
      <c r="BF262" s="52"/>
      <c r="BG262" s="66"/>
    </row>
    <row r="263" spans="1:59" x14ac:dyDescent="0.25">
      <c r="A263" s="2" t="s">
        <v>279</v>
      </c>
      <c r="B263" s="2" t="s">
        <v>2657</v>
      </c>
      <c r="K263" s="2" t="s">
        <v>781</v>
      </c>
      <c r="L263" s="396" t="s">
        <v>3676</v>
      </c>
      <c r="AJ263" s="639" t="str">
        <f t="shared" si="8"/>
        <v>symphonic</v>
      </c>
      <c r="AK263" s="68" t="s">
        <v>3986</v>
      </c>
      <c r="AS263" s="639" t="s">
        <v>1185</v>
      </c>
      <c r="AT263" s="53" t="s">
        <v>571</v>
      </c>
      <c r="AU263" s="53" t="s">
        <v>70</v>
      </c>
      <c r="AV263" t="s">
        <v>2506</v>
      </c>
      <c r="AW263" t="s">
        <v>4182</v>
      </c>
      <c r="AX263" s="52" t="s">
        <v>3356</v>
      </c>
      <c r="AY263" s="52"/>
      <c r="AZ263" s="52"/>
      <c r="BA263" s="52"/>
      <c r="BB263" s="52"/>
      <c r="BC263" s="52"/>
      <c r="BD263" s="52"/>
      <c r="BE263" s="52"/>
      <c r="BF263" s="52"/>
      <c r="BG263" s="66"/>
    </row>
    <row r="264" spans="1:59" x14ac:dyDescent="0.25">
      <c r="A264" s="2" t="s">
        <v>279</v>
      </c>
      <c r="B264" s="396" t="s">
        <v>1904</v>
      </c>
      <c r="K264" s="2" t="s">
        <v>781</v>
      </c>
      <c r="L264" s="396" t="s">
        <v>3677</v>
      </c>
      <c r="AJ264" s="639" t="str">
        <f t="shared" si="8"/>
        <v>synth</v>
      </c>
      <c r="AK264" s="68" t="s">
        <v>2787</v>
      </c>
      <c r="AS264" s="639" t="s">
        <v>572</v>
      </c>
      <c r="AT264" s="53" t="s">
        <v>571</v>
      </c>
      <c r="AU264" s="53" t="s">
        <v>70</v>
      </c>
      <c r="AV264" t="s">
        <v>2506</v>
      </c>
      <c r="AW264" t="s">
        <v>3342</v>
      </c>
      <c r="AX264" s="52" t="s">
        <v>3358</v>
      </c>
      <c r="AY264" s="52" t="s">
        <v>2419</v>
      </c>
      <c r="AZ264" s="52" t="s">
        <v>571</v>
      </c>
      <c r="BA264" s="52" t="s">
        <v>3357</v>
      </c>
      <c r="BB264" s="52"/>
      <c r="BC264" s="52"/>
      <c r="BD264" s="52"/>
      <c r="BE264" s="52"/>
      <c r="BF264" s="52"/>
      <c r="BG264" s="66"/>
    </row>
    <row r="265" spans="1:59" x14ac:dyDescent="0.25">
      <c r="A265" s="396" t="s">
        <v>279</v>
      </c>
      <c r="B265" s="396" t="s">
        <v>1250</v>
      </c>
      <c r="K265" s="2" t="s">
        <v>781</v>
      </c>
      <c r="L265" s="396" t="s">
        <v>3678</v>
      </c>
      <c r="AJ265" s="639" t="str">
        <f t="shared" si="8"/>
        <v>tapfest</v>
      </c>
      <c r="AK265" s="68" t="s">
        <v>3973</v>
      </c>
      <c r="AS265" s="639" t="s">
        <v>572</v>
      </c>
      <c r="AT265" s="53" t="s">
        <v>571</v>
      </c>
      <c r="AU265" s="53" t="s">
        <v>70</v>
      </c>
      <c r="AV265" t="s">
        <v>2506</v>
      </c>
      <c r="AW265" t="s">
        <v>3350</v>
      </c>
      <c r="AX265" s="52" t="s">
        <v>3358</v>
      </c>
      <c r="AY265" s="52" t="s">
        <v>2419</v>
      </c>
      <c r="AZ265" s="52" t="s">
        <v>571</v>
      </c>
      <c r="BA265" s="52" t="s">
        <v>3357</v>
      </c>
      <c r="BB265" s="52" t="s">
        <v>3302</v>
      </c>
      <c r="BC265" s="52" t="s">
        <v>3137</v>
      </c>
      <c r="BD265" s="52" t="s">
        <v>3283</v>
      </c>
      <c r="BE265" s="52"/>
      <c r="BF265" s="52"/>
      <c r="BG265" s="66"/>
    </row>
    <row r="266" spans="1:59" x14ac:dyDescent="0.25">
      <c r="A266" s="396" t="s">
        <v>279</v>
      </c>
      <c r="B266" s="396" t="s">
        <v>1893</v>
      </c>
      <c r="K266" s="2" t="s">
        <v>781</v>
      </c>
      <c r="L266" s="396" t="s">
        <v>3679</v>
      </c>
      <c r="AJ266" s="639" t="str">
        <f t="shared" ref="AJ266:AJ292" si="9">LOWER(AK266)</f>
        <v>technical</v>
      </c>
      <c r="AK266" s="68" t="s">
        <v>3852</v>
      </c>
      <c r="AS266" s="639" t="s">
        <v>883</v>
      </c>
      <c r="AT266" s="53" t="s">
        <v>440</v>
      </c>
      <c r="AU266" s="53" t="s">
        <v>70</v>
      </c>
      <c r="AV266" t="s">
        <v>3359</v>
      </c>
      <c r="AW266" t="s">
        <v>3362</v>
      </c>
      <c r="AX266" s="52" t="s">
        <v>883</v>
      </c>
      <c r="AY266" s="52" t="s">
        <v>217</v>
      </c>
      <c r="AZ266" s="52" t="s">
        <v>3368</v>
      </c>
      <c r="BA266" s="52"/>
      <c r="BB266" s="52"/>
      <c r="BC266" s="52"/>
      <c r="BD266" s="52"/>
      <c r="BE266" s="52"/>
      <c r="BF266" s="52"/>
      <c r="BG266" s="66"/>
    </row>
    <row r="267" spans="1:59" x14ac:dyDescent="0.25">
      <c r="A267" s="396" t="s">
        <v>279</v>
      </c>
      <c r="B267" s="396" t="s">
        <v>1889</v>
      </c>
      <c r="K267" s="2" t="s">
        <v>781</v>
      </c>
      <c r="L267" s="396" t="s">
        <v>3680</v>
      </c>
      <c r="AJ267" s="639" t="str">
        <f t="shared" si="9"/>
        <v>techno</v>
      </c>
      <c r="AK267" s="68" t="s">
        <v>2752</v>
      </c>
      <c r="AS267" s="639" t="s">
        <v>883</v>
      </c>
      <c r="AT267" s="53" t="s">
        <v>440</v>
      </c>
      <c r="AU267" s="53" t="s">
        <v>70</v>
      </c>
      <c r="AV267" t="s">
        <v>3359</v>
      </c>
      <c r="AW267" t="s">
        <v>3363</v>
      </c>
      <c r="AX267" s="52" t="s">
        <v>883</v>
      </c>
      <c r="AY267" s="52" t="s">
        <v>217</v>
      </c>
      <c r="AZ267" s="52" t="s">
        <v>3368</v>
      </c>
      <c r="BA267" s="52" t="s">
        <v>3369</v>
      </c>
      <c r="BB267" s="52" t="s">
        <v>3370</v>
      </c>
      <c r="BC267" s="52"/>
      <c r="BD267" s="52"/>
      <c r="BE267" s="52"/>
      <c r="BF267" s="52"/>
      <c r="BG267" s="66"/>
    </row>
    <row r="268" spans="1:59" x14ac:dyDescent="0.25">
      <c r="A268" s="396" t="s">
        <v>279</v>
      </c>
      <c r="B268" s="396" t="s">
        <v>1894</v>
      </c>
      <c r="K268" s="2" t="s">
        <v>781</v>
      </c>
      <c r="L268" s="396" t="s">
        <v>3681</v>
      </c>
      <c r="AJ268" s="639" t="str">
        <f t="shared" si="9"/>
        <v>texas</v>
      </c>
      <c r="AK268" s="68" t="s">
        <v>3987</v>
      </c>
      <c r="AS268" s="639" t="s">
        <v>883</v>
      </c>
      <c r="AT268" s="53" t="s">
        <v>440</v>
      </c>
      <c r="AU268" s="53" t="s">
        <v>70</v>
      </c>
      <c r="AV268" t="s">
        <v>3359</v>
      </c>
      <c r="AW268" t="s">
        <v>3360</v>
      </c>
      <c r="AX268" s="52" t="s">
        <v>883</v>
      </c>
      <c r="AY268" s="52" t="s">
        <v>2419</v>
      </c>
      <c r="AZ268" s="52" t="s">
        <v>3371</v>
      </c>
      <c r="BA268" s="52" t="s">
        <v>3368</v>
      </c>
      <c r="BB268" s="52"/>
      <c r="BC268" s="52"/>
      <c r="BD268" s="52"/>
      <c r="BE268" s="52"/>
      <c r="BF268" s="52"/>
      <c r="BG268" s="66"/>
    </row>
    <row r="269" spans="1:59" x14ac:dyDescent="0.25">
      <c r="A269" s="396" t="s">
        <v>279</v>
      </c>
      <c r="B269" s="396" t="s">
        <v>1123</v>
      </c>
      <c r="K269" s="2" t="s">
        <v>781</v>
      </c>
      <c r="L269" s="396" t="s">
        <v>3682</v>
      </c>
      <c r="AJ269" s="639" t="str">
        <f t="shared" si="9"/>
        <v>theatrical</v>
      </c>
      <c r="AK269" s="68" t="s">
        <v>2736</v>
      </c>
      <c r="AS269" s="639" t="s">
        <v>883</v>
      </c>
      <c r="AT269" s="53" t="s">
        <v>440</v>
      </c>
      <c r="AU269" s="53" t="s">
        <v>70</v>
      </c>
      <c r="AV269" t="s">
        <v>3359</v>
      </c>
      <c r="AW269" t="s">
        <v>3361</v>
      </c>
      <c r="AX269" s="52" t="s">
        <v>883</v>
      </c>
      <c r="AY269" s="52" t="s">
        <v>2419</v>
      </c>
      <c r="AZ269" s="52" t="s">
        <v>3371</v>
      </c>
      <c r="BA269" s="52" t="s">
        <v>3368</v>
      </c>
      <c r="BB269" s="52" t="s">
        <v>3369</v>
      </c>
      <c r="BC269" s="52" t="s">
        <v>3370</v>
      </c>
      <c r="BD269" s="52"/>
      <c r="BE269" s="52"/>
      <c r="BF269" s="52"/>
      <c r="BG269" s="66"/>
    </row>
    <row r="270" spans="1:59" x14ac:dyDescent="0.25">
      <c r="A270" s="396" t="s">
        <v>279</v>
      </c>
      <c r="B270" s="396" t="s">
        <v>1895</v>
      </c>
      <c r="K270" s="2" t="s">
        <v>781</v>
      </c>
      <c r="L270" s="396" t="s">
        <v>3683</v>
      </c>
      <c r="AJ270" s="639" t="str">
        <f t="shared" si="9"/>
        <v>thrash</v>
      </c>
      <c r="AK270" s="68" t="s">
        <v>3867</v>
      </c>
      <c r="AS270" s="639" t="s">
        <v>883</v>
      </c>
      <c r="AT270" s="53" t="s">
        <v>440</v>
      </c>
      <c r="AU270" s="53" t="s">
        <v>70</v>
      </c>
      <c r="AV270" t="s">
        <v>3359</v>
      </c>
      <c r="AW270" t="s">
        <v>3364</v>
      </c>
      <c r="AX270" s="52" t="s">
        <v>883</v>
      </c>
      <c r="AY270" s="52" t="s">
        <v>2419</v>
      </c>
      <c r="AZ270" s="52" t="s">
        <v>884</v>
      </c>
      <c r="BA270" s="52" t="s">
        <v>3368</v>
      </c>
      <c r="BB270" s="52"/>
      <c r="BC270" s="52"/>
      <c r="BD270" s="52"/>
      <c r="BE270" s="52"/>
      <c r="BF270" s="52"/>
      <c r="BG270" s="66"/>
    </row>
    <row r="271" spans="1:59" x14ac:dyDescent="0.25">
      <c r="A271" s="396" t="s">
        <v>279</v>
      </c>
      <c r="B271" s="396" t="s">
        <v>1124</v>
      </c>
      <c r="K271" s="2" t="s">
        <v>781</v>
      </c>
      <c r="L271" s="396" t="s">
        <v>3684</v>
      </c>
      <c r="AJ271" s="639" t="str">
        <f t="shared" si="9"/>
        <v>track</v>
      </c>
      <c r="AK271" s="68" t="s">
        <v>2508</v>
      </c>
      <c r="AS271" s="639" t="s">
        <v>883</v>
      </c>
      <c r="AT271" s="53" t="s">
        <v>440</v>
      </c>
      <c r="AU271" s="53" t="s">
        <v>70</v>
      </c>
      <c r="AV271" t="s">
        <v>3359</v>
      </c>
      <c r="AW271" t="s">
        <v>3365</v>
      </c>
      <c r="AX271" s="52" t="s">
        <v>883</v>
      </c>
      <c r="AY271" s="52" t="s">
        <v>2419</v>
      </c>
      <c r="AZ271" s="52" t="s">
        <v>884</v>
      </c>
      <c r="BA271" s="52" t="s">
        <v>3368</v>
      </c>
      <c r="BB271" s="52" t="s">
        <v>3369</v>
      </c>
      <c r="BC271" s="52" t="s">
        <v>3370</v>
      </c>
      <c r="BD271" s="52"/>
      <c r="BE271" s="52"/>
      <c r="BF271" s="52"/>
      <c r="BG271" s="66"/>
    </row>
    <row r="272" spans="1:59" x14ac:dyDescent="0.25">
      <c r="A272" s="396" t="s">
        <v>279</v>
      </c>
      <c r="B272" s="396" t="s">
        <v>1896</v>
      </c>
      <c r="K272" s="2" t="s">
        <v>781</v>
      </c>
      <c r="L272" s="396" t="s">
        <v>3685</v>
      </c>
      <c r="AJ272" s="639" t="str">
        <f t="shared" si="9"/>
        <v>trance</v>
      </c>
      <c r="AK272" s="68" t="s">
        <v>2749</v>
      </c>
      <c r="AS272" s="639" t="s">
        <v>883</v>
      </c>
      <c r="AT272" s="53" t="s">
        <v>440</v>
      </c>
      <c r="AU272" s="53" t="s">
        <v>70</v>
      </c>
      <c r="AV272" t="s">
        <v>3359</v>
      </c>
      <c r="AW272" t="s">
        <v>3366</v>
      </c>
      <c r="AX272" s="52" t="s">
        <v>883</v>
      </c>
      <c r="AY272" s="52" t="s">
        <v>2419</v>
      </c>
      <c r="AZ272" s="52" t="s">
        <v>1188</v>
      </c>
      <c r="BA272" s="52" t="s">
        <v>3368</v>
      </c>
      <c r="BB272" s="52"/>
      <c r="BC272" s="52"/>
      <c r="BD272" s="52"/>
      <c r="BE272" s="52"/>
      <c r="BF272" s="52"/>
      <c r="BG272" s="66"/>
    </row>
    <row r="273" spans="1:59" x14ac:dyDescent="0.25">
      <c r="A273" s="396" t="s">
        <v>279</v>
      </c>
      <c r="B273" s="396" t="s">
        <v>1125</v>
      </c>
      <c r="K273" s="2" t="s">
        <v>781</v>
      </c>
      <c r="L273" s="396" t="s">
        <v>3686</v>
      </c>
      <c r="AJ273" s="639" t="str">
        <f t="shared" si="9"/>
        <v>trap</v>
      </c>
      <c r="AK273" s="68" t="s">
        <v>2707</v>
      </c>
      <c r="AS273" s="639" t="s">
        <v>883</v>
      </c>
      <c r="AT273" s="53" t="s">
        <v>440</v>
      </c>
      <c r="AU273" s="53" t="s">
        <v>70</v>
      </c>
      <c r="AV273" t="s">
        <v>3359</v>
      </c>
      <c r="AW273" t="s">
        <v>3367</v>
      </c>
      <c r="AX273" s="52" t="s">
        <v>883</v>
      </c>
      <c r="AY273" s="52" t="s">
        <v>2419</v>
      </c>
      <c r="AZ273" s="52" t="s">
        <v>1188</v>
      </c>
      <c r="BA273" s="52" t="s">
        <v>3368</v>
      </c>
      <c r="BB273" s="52" t="s">
        <v>3369</v>
      </c>
      <c r="BC273" s="52" t="s">
        <v>3370</v>
      </c>
      <c r="BD273" s="52"/>
      <c r="BE273" s="52"/>
      <c r="BF273" s="52"/>
      <c r="BG273" s="66"/>
    </row>
    <row r="274" spans="1:59" x14ac:dyDescent="0.25">
      <c r="A274" s="396" t="s">
        <v>279</v>
      </c>
      <c r="B274" s="396" t="s">
        <v>1897</v>
      </c>
      <c r="K274" s="2" t="s">
        <v>781</v>
      </c>
      <c r="L274" s="396" t="s">
        <v>4006</v>
      </c>
      <c r="AJ274" s="639" t="str">
        <f t="shared" si="9"/>
        <v>trip</v>
      </c>
      <c r="AK274" s="68" t="s">
        <v>3988</v>
      </c>
      <c r="AS274" s="639" t="s">
        <v>385</v>
      </c>
      <c r="AT274" s="53" t="s">
        <v>385</v>
      </c>
      <c r="AU274" s="53" t="s">
        <v>70</v>
      </c>
      <c r="AV274" t="s">
        <v>3372</v>
      </c>
      <c r="AW274" t="s">
        <v>3378</v>
      </c>
      <c r="AX274" s="52" t="s">
        <v>1695</v>
      </c>
      <c r="AY274" s="52" t="s">
        <v>2419</v>
      </c>
      <c r="AZ274" s="52" t="s">
        <v>3377</v>
      </c>
      <c r="BA274" s="52"/>
      <c r="BB274" s="52"/>
      <c r="BC274" s="52"/>
      <c r="BD274" s="52"/>
      <c r="BE274" s="52"/>
      <c r="BF274" s="52"/>
      <c r="BG274" s="66"/>
    </row>
    <row r="275" spans="1:59" x14ac:dyDescent="0.25">
      <c r="A275" s="396" t="s">
        <v>279</v>
      </c>
      <c r="B275" s="396" t="s">
        <v>1126</v>
      </c>
      <c r="K275" s="2" t="s">
        <v>279</v>
      </c>
      <c r="L275" s="396" t="s">
        <v>3795</v>
      </c>
      <c r="AJ275" s="639" t="str">
        <f t="shared" si="9"/>
        <v>tronic</v>
      </c>
      <c r="AK275" s="68" t="s">
        <v>3925</v>
      </c>
      <c r="AS275" s="639" t="s">
        <v>385</v>
      </c>
      <c r="AT275" s="53" t="s">
        <v>385</v>
      </c>
      <c r="AU275" s="53" t="s">
        <v>70</v>
      </c>
      <c r="AV275" t="s">
        <v>3372</v>
      </c>
      <c r="AW275" t="s">
        <v>3379</v>
      </c>
      <c r="AX275" s="52" t="s">
        <v>1695</v>
      </c>
      <c r="AY275" s="52" t="s">
        <v>2419</v>
      </c>
      <c r="AZ275" s="52" t="s">
        <v>3377</v>
      </c>
      <c r="BA275" s="52" t="s">
        <v>3380</v>
      </c>
      <c r="BB275" s="52" t="s">
        <v>3381</v>
      </c>
      <c r="BC275" s="52"/>
      <c r="BD275" s="52"/>
      <c r="BE275" s="52"/>
      <c r="BF275" s="52"/>
      <c r="BG275" s="66"/>
    </row>
    <row r="276" spans="1:59" x14ac:dyDescent="0.25">
      <c r="A276" s="396" t="s">
        <v>279</v>
      </c>
      <c r="B276" s="396" t="s">
        <v>1898</v>
      </c>
      <c r="K276" s="2" t="s">
        <v>279</v>
      </c>
      <c r="L276" s="396" t="s">
        <v>3801</v>
      </c>
      <c r="AJ276" s="639" t="str">
        <f t="shared" si="9"/>
        <v>twang</v>
      </c>
      <c r="AK276" s="68" t="s">
        <v>3990</v>
      </c>
      <c r="AS276" s="639" t="s">
        <v>267</v>
      </c>
      <c r="AT276" s="53" t="s">
        <v>385</v>
      </c>
      <c r="AU276" s="53" t="s">
        <v>70</v>
      </c>
      <c r="AV276" t="s">
        <v>3373</v>
      </c>
      <c r="AW276" t="s">
        <v>3374</v>
      </c>
      <c r="AX276" s="52" t="s">
        <v>426</v>
      </c>
      <c r="AY276" s="52" t="s">
        <v>217</v>
      </c>
      <c r="AZ276" s="52" t="s">
        <v>2419</v>
      </c>
      <c r="BA276" s="52" t="s">
        <v>3375</v>
      </c>
      <c r="BB276" s="52"/>
      <c r="BC276" s="52"/>
      <c r="BD276" s="52"/>
      <c r="BE276" s="52"/>
      <c r="BF276" s="52"/>
      <c r="BG276" s="66"/>
    </row>
    <row r="277" spans="1:59" x14ac:dyDescent="0.25">
      <c r="A277" s="396" t="s">
        <v>279</v>
      </c>
      <c r="B277" s="396" t="s">
        <v>1127</v>
      </c>
      <c r="K277" s="2" t="s">
        <v>279</v>
      </c>
      <c r="L277" s="2" t="s">
        <v>3803</v>
      </c>
      <c r="AJ277" s="639" t="str">
        <f t="shared" si="9"/>
        <v>twing</v>
      </c>
      <c r="AK277" s="68" t="s">
        <v>3989</v>
      </c>
      <c r="AS277" s="639" t="s">
        <v>267</v>
      </c>
      <c r="AT277" s="53" t="s">
        <v>385</v>
      </c>
      <c r="AU277" s="53" t="s">
        <v>70</v>
      </c>
      <c r="AV277" t="s">
        <v>3373</v>
      </c>
      <c r="AW277" t="s">
        <v>3374</v>
      </c>
      <c r="AX277" s="52" t="s">
        <v>426</v>
      </c>
      <c r="AY277" s="52" t="s">
        <v>3376</v>
      </c>
      <c r="AZ277" s="52" t="s">
        <v>385</v>
      </c>
      <c r="BA277" s="52"/>
      <c r="BB277" s="52"/>
      <c r="BC277" s="52"/>
      <c r="BD277" s="52"/>
      <c r="BE277" s="52"/>
      <c r="BF277" s="52"/>
      <c r="BG277" s="66"/>
    </row>
    <row r="278" spans="1:59" x14ac:dyDescent="0.25">
      <c r="A278" s="396" t="s">
        <v>279</v>
      </c>
      <c r="B278" s="396" t="s">
        <v>1899</v>
      </c>
      <c r="K278" s="2" t="s">
        <v>279</v>
      </c>
      <c r="L278" s="2" t="s">
        <v>3805</v>
      </c>
      <c r="AJ278" s="639" t="str">
        <f t="shared" si="9"/>
        <v>uber</v>
      </c>
      <c r="AK278" s="68" t="s">
        <v>2786</v>
      </c>
      <c r="AS278" s="639" t="s">
        <v>1206</v>
      </c>
      <c r="AT278" s="53" t="s">
        <v>661</v>
      </c>
      <c r="AU278" s="53" t="s">
        <v>70</v>
      </c>
      <c r="AV278" t="s">
        <v>3382</v>
      </c>
      <c r="AW278" t="s">
        <v>3388</v>
      </c>
      <c r="AX278" s="52" t="s">
        <v>661</v>
      </c>
      <c r="AY278" s="52" t="s">
        <v>2419</v>
      </c>
      <c r="AZ278" s="52" t="s">
        <v>3399</v>
      </c>
      <c r="BA278" s="52" t="s">
        <v>3400</v>
      </c>
      <c r="BB278" s="52" t="s">
        <v>3137</v>
      </c>
      <c r="BC278" s="52"/>
      <c r="BD278" s="52"/>
      <c r="BE278" s="52"/>
      <c r="BF278" s="52"/>
      <c r="BG278" s="66"/>
    </row>
    <row r="279" spans="1:59" x14ac:dyDescent="0.25">
      <c r="A279" s="396" t="s">
        <v>279</v>
      </c>
      <c r="B279" s="396" t="s">
        <v>1128</v>
      </c>
      <c r="K279" s="2" t="s">
        <v>279</v>
      </c>
      <c r="L279" t="s">
        <v>3820</v>
      </c>
      <c r="AJ279" s="639" t="str">
        <f t="shared" si="9"/>
        <v>ultimate</v>
      </c>
      <c r="AK279" s="68" t="s">
        <v>3991</v>
      </c>
      <c r="AS279" s="639" t="s">
        <v>4037</v>
      </c>
      <c r="AT279" s="53" t="s">
        <v>661</v>
      </c>
      <c r="AU279" s="53" t="s">
        <v>70</v>
      </c>
      <c r="AV279" t="s">
        <v>3382</v>
      </c>
      <c r="AW279" t="s">
        <v>3384</v>
      </c>
      <c r="AX279" s="52" t="s">
        <v>661</v>
      </c>
      <c r="AY279" s="52" t="s">
        <v>2419</v>
      </c>
      <c r="AZ279" s="52" t="s">
        <v>3401</v>
      </c>
      <c r="BA279" s="52" t="s">
        <v>3285</v>
      </c>
      <c r="BB279" s="52" t="s">
        <v>3400</v>
      </c>
      <c r="BC279" s="52" t="s">
        <v>3137</v>
      </c>
      <c r="BD279" s="52"/>
      <c r="BE279" s="52"/>
      <c r="BF279" s="52"/>
      <c r="BG279" s="66"/>
    </row>
    <row r="280" spans="1:59" x14ac:dyDescent="0.25">
      <c r="A280" s="396" t="s">
        <v>279</v>
      </c>
      <c r="B280" s="396" t="s">
        <v>1900</v>
      </c>
      <c r="K280" s="2" t="s">
        <v>279</v>
      </c>
      <c r="L280" s="2" t="s">
        <v>3822</v>
      </c>
      <c r="AJ280" s="639" t="str">
        <f t="shared" si="9"/>
        <v>unknown</v>
      </c>
      <c r="AK280" s="68" t="s">
        <v>3992</v>
      </c>
      <c r="AS280" s="639" t="s">
        <v>884</v>
      </c>
      <c r="AT280" s="53" t="s">
        <v>661</v>
      </c>
      <c r="AU280" s="53" t="s">
        <v>70</v>
      </c>
      <c r="AV280" t="s">
        <v>3382</v>
      </c>
      <c r="AW280" t="s">
        <v>3385</v>
      </c>
      <c r="AX280" s="52" t="s">
        <v>661</v>
      </c>
      <c r="AY280" s="52" t="s">
        <v>2419</v>
      </c>
      <c r="AZ280" s="52" t="s">
        <v>3402</v>
      </c>
      <c r="BA280" s="52" t="s">
        <v>3368</v>
      </c>
      <c r="BB280" s="52" t="s">
        <v>3400</v>
      </c>
      <c r="BC280" s="52" t="s">
        <v>3137</v>
      </c>
      <c r="BD280" s="52"/>
      <c r="BE280" s="52"/>
      <c r="BF280" s="52"/>
      <c r="BG280" s="66"/>
    </row>
    <row r="281" spans="1:59" x14ac:dyDescent="0.25">
      <c r="A281" s="396" t="s">
        <v>279</v>
      </c>
      <c r="B281" s="396" t="s">
        <v>1129</v>
      </c>
      <c r="K281" s="2" t="s">
        <v>279</v>
      </c>
      <c r="L281" s="396" t="s">
        <v>3824</v>
      </c>
      <c r="AJ281" s="639" t="str">
        <f t="shared" si="9"/>
        <v>urban</v>
      </c>
      <c r="AK281" s="68" t="s">
        <v>2790</v>
      </c>
      <c r="AS281" s="639" t="s">
        <v>1188</v>
      </c>
      <c r="AT281" s="53" t="s">
        <v>661</v>
      </c>
      <c r="AU281" s="53" t="s">
        <v>70</v>
      </c>
      <c r="AV281" t="s">
        <v>3382</v>
      </c>
      <c r="AW281" t="s">
        <v>3386</v>
      </c>
      <c r="AX281" s="52" t="s">
        <v>661</v>
      </c>
      <c r="AY281" s="52" t="s">
        <v>2419</v>
      </c>
      <c r="AZ281" s="52" t="s">
        <v>1188</v>
      </c>
      <c r="BA281" s="52" t="s">
        <v>3368</v>
      </c>
      <c r="BB281" s="52" t="s">
        <v>3400</v>
      </c>
      <c r="BC281" s="52" t="s">
        <v>3137</v>
      </c>
      <c r="BD281" s="52"/>
      <c r="BE281" s="52"/>
      <c r="BF281" s="52"/>
      <c r="BG281" s="66"/>
    </row>
    <row r="282" spans="1:59" x14ac:dyDescent="0.25">
      <c r="A282" s="396" t="s">
        <v>279</v>
      </c>
      <c r="B282" s="396" t="s">
        <v>1901</v>
      </c>
      <c r="K282" s="2" t="s">
        <v>781</v>
      </c>
      <c r="L282" s="2" t="s">
        <v>4045</v>
      </c>
      <c r="AJ282" s="639" t="str">
        <f t="shared" si="9"/>
        <v>vapor</v>
      </c>
      <c r="AK282" s="68" t="s">
        <v>3993</v>
      </c>
      <c r="AS282" s="639" t="s">
        <v>1205</v>
      </c>
      <c r="AT282" s="53" t="s">
        <v>661</v>
      </c>
      <c r="AU282" s="53" t="s">
        <v>70</v>
      </c>
      <c r="AV282" t="s">
        <v>3382</v>
      </c>
      <c r="AW282" t="s">
        <v>3387</v>
      </c>
      <c r="AX282" s="52" t="s">
        <v>661</v>
      </c>
      <c r="AY282" s="52" t="s">
        <v>2419</v>
      </c>
      <c r="AZ282" s="52" t="s">
        <v>1205</v>
      </c>
      <c r="BA282" s="52" t="s">
        <v>3368</v>
      </c>
      <c r="BB282" s="52" t="s">
        <v>3400</v>
      </c>
      <c r="BC282" s="52" t="s">
        <v>3137</v>
      </c>
      <c r="BD282" s="52"/>
      <c r="BE282" s="52"/>
      <c r="BF282" s="52"/>
      <c r="BG282" s="66"/>
    </row>
    <row r="283" spans="1:59" x14ac:dyDescent="0.25">
      <c r="A283" s="396" t="s">
        <v>279</v>
      </c>
      <c r="B283" s="396" t="s">
        <v>1130</v>
      </c>
      <c r="K283" s="2" t="s">
        <v>279</v>
      </c>
      <c r="L283" s="396" t="s">
        <v>4268</v>
      </c>
      <c r="AJ283" s="639" t="str">
        <f t="shared" si="9"/>
        <v>variety</v>
      </c>
      <c r="AK283" s="68" t="s">
        <v>3902</v>
      </c>
      <c r="AS283" s="639" t="s">
        <v>364</v>
      </c>
      <c r="AT283" s="53" t="s">
        <v>661</v>
      </c>
      <c r="AU283" s="53" t="s">
        <v>70</v>
      </c>
      <c r="AV283" t="s">
        <v>3382</v>
      </c>
      <c r="AW283" t="s">
        <v>4193</v>
      </c>
      <c r="AX283" s="52" t="s">
        <v>661</v>
      </c>
      <c r="AY283" s="52" t="s">
        <v>2419</v>
      </c>
      <c r="AZ283" s="52" t="s">
        <v>3237</v>
      </c>
      <c r="BA283" s="52" t="s">
        <v>3671</v>
      </c>
      <c r="BB283" s="52" t="s">
        <v>3400</v>
      </c>
      <c r="BC283" s="52" t="s">
        <v>3137</v>
      </c>
      <c r="BD283" s="52"/>
      <c r="BE283" s="52"/>
      <c r="BF283" s="52"/>
      <c r="BG283" s="66"/>
    </row>
    <row r="284" spans="1:59" x14ac:dyDescent="0.25">
      <c r="A284" s="396" t="s">
        <v>279</v>
      </c>
      <c r="B284" s="396" t="s">
        <v>1902</v>
      </c>
      <c r="K284" s="2"/>
      <c r="AJ284" s="639" t="str">
        <f t="shared" si="9"/>
        <v>various</v>
      </c>
      <c r="AK284" s="68" t="s">
        <v>2756</v>
      </c>
      <c r="AS284" s="639" t="s">
        <v>1204</v>
      </c>
      <c r="AT284" s="53" t="s">
        <v>661</v>
      </c>
      <c r="AU284" s="53" t="s">
        <v>70</v>
      </c>
      <c r="AV284" t="s">
        <v>3382</v>
      </c>
      <c r="AW284" t="s">
        <v>4185</v>
      </c>
      <c r="AX284" s="52" t="s">
        <v>661</v>
      </c>
      <c r="AY284" s="52" t="s">
        <v>2419</v>
      </c>
      <c r="AZ284" s="140" t="s">
        <v>3450</v>
      </c>
      <c r="BA284" s="52" t="s">
        <v>3400</v>
      </c>
      <c r="BB284" s="52" t="s">
        <v>3137</v>
      </c>
      <c r="BC284" s="52"/>
      <c r="BD284" s="52"/>
      <c r="BE284" s="52"/>
      <c r="BF284" s="52"/>
      <c r="BG284" s="66"/>
    </row>
    <row r="285" spans="1:59" x14ac:dyDescent="0.25">
      <c r="A285" s="396" t="s">
        <v>279</v>
      </c>
      <c r="B285" s="396" t="s">
        <v>1131</v>
      </c>
      <c r="AJ285" s="639" t="str">
        <f t="shared" si="9"/>
        <v>video</v>
      </c>
      <c r="AK285" s="68" t="s">
        <v>3520</v>
      </c>
      <c r="AS285" s="639" t="s">
        <v>365</v>
      </c>
      <c r="AT285" s="53" t="s">
        <v>661</v>
      </c>
      <c r="AU285" s="53" t="s">
        <v>70</v>
      </c>
      <c r="AV285" t="s">
        <v>3383</v>
      </c>
      <c r="AW285" t="s">
        <v>3390</v>
      </c>
      <c r="AX285" s="52" t="s">
        <v>3403</v>
      </c>
      <c r="AY285" s="52" t="s">
        <v>2419</v>
      </c>
      <c r="AZ285" s="52" t="s">
        <v>3404</v>
      </c>
      <c r="BA285" s="52" t="s">
        <v>3302</v>
      </c>
      <c r="BB285" s="52" t="s">
        <v>2419</v>
      </c>
      <c r="BC285" s="52" t="s">
        <v>440</v>
      </c>
      <c r="BD285" s="52"/>
      <c r="BE285" s="52"/>
      <c r="BF285" s="52"/>
      <c r="BG285" s="66"/>
    </row>
    <row r="286" spans="1:59" x14ac:dyDescent="0.25">
      <c r="A286" s="396" t="s">
        <v>279</v>
      </c>
      <c r="B286" s="396" t="s">
        <v>1903</v>
      </c>
      <c r="AJ286" s="639" t="str">
        <f t="shared" si="9"/>
        <v>virtuoso</v>
      </c>
      <c r="AK286" s="68" t="s">
        <v>2761</v>
      </c>
      <c r="AS286" s="639" t="s">
        <v>365</v>
      </c>
      <c r="AT286" s="53" t="s">
        <v>661</v>
      </c>
      <c r="AU286" s="53" t="s">
        <v>70</v>
      </c>
      <c r="AV286" t="s">
        <v>3383</v>
      </c>
      <c r="AW286" t="s">
        <v>3389</v>
      </c>
      <c r="AX286" s="52" t="s">
        <v>3403</v>
      </c>
      <c r="AY286" s="52" t="s">
        <v>2419</v>
      </c>
      <c r="AZ286" s="52" t="s">
        <v>3404</v>
      </c>
      <c r="BA286" s="52" t="s">
        <v>3302</v>
      </c>
      <c r="BB286" s="52" t="s">
        <v>2419</v>
      </c>
      <c r="BC286" s="52" t="s">
        <v>3399</v>
      </c>
      <c r="BD286" s="52"/>
      <c r="BE286" s="52"/>
      <c r="BF286" s="52"/>
      <c r="BG286" s="66"/>
    </row>
    <row r="287" spans="1:59" x14ac:dyDescent="0.25">
      <c r="A287" s="2" t="s">
        <v>279</v>
      </c>
      <c r="B287" s="2" t="s">
        <v>1689</v>
      </c>
      <c r="AJ287" s="639" t="str">
        <f t="shared" si="9"/>
        <v>waltz</v>
      </c>
      <c r="AK287" s="68" t="s">
        <v>3894</v>
      </c>
      <c r="AS287" s="639" t="s">
        <v>365</v>
      </c>
      <c r="AT287" s="53" t="s">
        <v>661</v>
      </c>
      <c r="AU287" s="53" t="s">
        <v>70</v>
      </c>
      <c r="AV287" t="s">
        <v>3383</v>
      </c>
      <c r="AW287" t="s">
        <v>3391</v>
      </c>
      <c r="AX287" s="52" t="s">
        <v>3403</v>
      </c>
      <c r="AY287" s="52" t="s">
        <v>2419</v>
      </c>
      <c r="AZ287" s="52" t="s">
        <v>3404</v>
      </c>
      <c r="BA287" s="52" t="s">
        <v>3302</v>
      </c>
      <c r="BB287" s="52" t="s">
        <v>2419</v>
      </c>
      <c r="BC287" s="52" t="s">
        <v>3401</v>
      </c>
      <c r="BD287" s="52" t="s">
        <v>3285</v>
      </c>
      <c r="BE287" s="52"/>
      <c r="BF287" s="52"/>
      <c r="BG287" s="66"/>
    </row>
    <row r="288" spans="1:59" x14ac:dyDescent="0.25">
      <c r="A288" s="2" t="s">
        <v>279</v>
      </c>
      <c r="B288" s="2" t="s">
        <v>766</v>
      </c>
      <c r="AJ288" s="639" t="str">
        <f t="shared" si="9"/>
        <v>wave</v>
      </c>
      <c r="AK288" s="68" t="s">
        <v>3883</v>
      </c>
      <c r="AS288" s="639" t="s">
        <v>365</v>
      </c>
      <c r="AT288" s="53" t="s">
        <v>661</v>
      </c>
      <c r="AU288" s="53" t="s">
        <v>70</v>
      </c>
      <c r="AV288" t="s">
        <v>3383</v>
      </c>
      <c r="AW288" t="s">
        <v>3392</v>
      </c>
      <c r="AX288" s="52" t="s">
        <v>3403</v>
      </c>
      <c r="AY288" s="52" t="s">
        <v>2419</v>
      </c>
      <c r="AZ288" s="52" t="s">
        <v>3404</v>
      </c>
      <c r="BA288" s="52" t="s">
        <v>3302</v>
      </c>
      <c r="BB288" s="52" t="s">
        <v>217</v>
      </c>
      <c r="BC288" s="52" t="s">
        <v>2419</v>
      </c>
      <c r="BD288" s="52" t="s">
        <v>3401</v>
      </c>
      <c r="BE288" s="52" t="s">
        <v>3368</v>
      </c>
      <c r="BF288" s="52"/>
      <c r="BG288" s="66"/>
    </row>
    <row r="289" spans="1:59" x14ac:dyDescent="0.25">
      <c r="A289" s="2" t="s">
        <v>279</v>
      </c>
      <c r="B289" s="2" t="s">
        <v>767</v>
      </c>
      <c r="AJ289" s="639" t="str">
        <f t="shared" si="9"/>
        <v>winter</v>
      </c>
      <c r="AK289" s="68" t="s">
        <v>3995</v>
      </c>
      <c r="AS289" s="639" t="s">
        <v>365</v>
      </c>
      <c r="AT289" s="53" t="s">
        <v>661</v>
      </c>
      <c r="AU289" s="53" t="s">
        <v>70</v>
      </c>
      <c r="AV289" t="s">
        <v>3383</v>
      </c>
      <c r="AW289" t="s">
        <v>3393</v>
      </c>
      <c r="AX289" s="52" t="s">
        <v>3403</v>
      </c>
      <c r="AY289" s="52" t="s">
        <v>2419</v>
      </c>
      <c r="AZ289" s="52" t="s">
        <v>3404</v>
      </c>
      <c r="BA289" s="52" t="s">
        <v>3302</v>
      </c>
      <c r="BB289" s="52" t="s">
        <v>2419</v>
      </c>
      <c r="BC289" s="52" t="s">
        <v>3402</v>
      </c>
      <c r="BD289" s="52" t="s">
        <v>3368</v>
      </c>
      <c r="BE289" s="52"/>
      <c r="BF289" s="52"/>
      <c r="BG289" s="66"/>
    </row>
    <row r="290" spans="1:59" x14ac:dyDescent="0.25">
      <c r="A290" s="2" t="s">
        <v>279</v>
      </c>
      <c r="B290" s="2" t="s">
        <v>768</v>
      </c>
      <c r="AJ290" s="639" t="str">
        <f t="shared" si="9"/>
        <v>word</v>
      </c>
      <c r="AK290" s="68" t="s">
        <v>3978</v>
      </c>
      <c r="AS290" s="639" t="s">
        <v>365</v>
      </c>
      <c r="AT290" s="53" t="s">
        <v>661</v>
      </c>
      <c r="AU290" s="53" t="s">
        <v>70</v>
      </c>
      <c r="AV290" t="s">
        <v>3383</v>
      </c>
      <c r="AW290" t="s">
        <v>3394</v>
      </c>
      <c r="AX290" s="52" t="s">
        <v>3403</v>
      </c>
      <c r="AY290" s="52" t="s">
        <v>2419</v>
      </c>
      <c r="AZ290" s="52" t="s">
        <v>3404</v>
      </c>
      <c r="BA290" s="52" t="s">
        <v>3302</v>
      </c>
      <c r="BB290" s="52" t="s">
        <v>217</v>
      </c>
      <c r="BC290" s="52" t="s">
        <v>2419</v>
      </c>
      <c r="BD290" s="52" t="s">
        <v>3402</v>
      </c>
      <c r="BE290" s="52" t="s">
        <v>3368</v>
      </c>
      <c r="BF290" s="52"/>
      <c r="BG290" s="66"/>
    </row>
    <row r="291" spans="1:59" x14ac:dyDescent="0.25">
      <c r="A291" s="2" t="s">
        <v>279</v>
      </c>
      <c r="B291" s="2" t="s">
        <v>1132</v>
      </c>
      <c r="AJ291" s="639" t="str">
        <f t="shared" si="9"/>
        <v>world</v>
      </c>
      <c r="AK291" s="68" t="s">
        <v>2789</v>
      </c>
      <c r="AS291" s="639" t="s">
        <v>365</v>
      </c>
      <c r="AT291" s="53" t="s">
        <v>661</v>
      </c>
      <c r="AU291" s="53" t="s">
        <v>70</v>
      </c>
      <c r="AV291" t="s">
        <v>3383</v>
      </c>
      <c r="AW291" t="s">
        <v>3395</v>
      </c>
      <c r="AX291" s="52" t="s">
        <v>3403</v>
      </c>
      <c r="AY291" s="52" t="s">
        <v>2419</v>
      </c>
      <c r="AZ291" s="52" t="s">
        <v>3404</v>
      </c>
      <c r="BA291" s="52" t="s">
        <v>3302</v>
      </c>
      <c r="BB291" s="52" t="s">
        <v>2419</v>
      </c>
      <c r="BC291" s="52" t="s">
        <v>1188</v>
      </c>
      <c r="BD291" s="52" t="s">
        <v>3368</v>
      </c>
      <c r="BE291" s="52"/>
      <c r="BF291" s="52"/>
      <c r="BG291" s="66"/>
    </row>
    <row r="292" spans="1:59" ht="15.75" thickBot="1" x14ac:dyDescent="0.3">
      <c r="A292" s="2" t="s">
        <v>279</v>
      </c>
      <c r="B292" s="2" t="s">
        <v>769</v>
      </c>
      <c r="AJ292" s="638" t="str">
        <f t="shared" si="9"/>
        <v>wub</v>
      </c>
      <c r="AK292" s="54" t="s">
        <v>3994</v>
      </c>
      <c r="AS292" s="639" t="s">
        <v>365</v>
      </c>
      <c r="AT292" s="53" t="s">
        <v>661</v>
      </c>
      <c r="AU292" s="53" t="s">
        <v>70</v>
      </c>
      <c r="AV292" t="s">
        <v>3383</v>
      </c>
      <c r="AW292" t="s">
        <v>3396</v>
      </c>
      <c r="AX292" s="52" t="s">
        <v>3403</v>
      </c>
      <c r="AY292" s="52" t="s">
        <v>2419</v>
      </c>
      <c r="AZ292" s="52" t="s">
        <v>3404</v>
      </c>
      <c r="BA292" s="52" t="s">
        <v>3302</v>
      </c>
      <c r="BB292" s="52" t="s">
        <v>217</v>
      </c>
      <c r="BC292" s="52" t="s">
        <v>2419</v>
      </c>
      <c r="BD292" s="52" t="s">
        <v>1188</v>
      </c>
      <c r="BE292" s="52" t="s">
        <v>3368</v>
      </c>
      <c r="BF292" s="52"/>
      <c r="BG292" s="66"/>
    </row>
    <row r="293" spans="1:59" x14ac:dyDescent="0.25">
      <c r="A293" s="2" t="s">
        <v>279</v>
      </c>
      <c r="B293" s="2" t="s">
        <v>770</v>
      </c>
      <c r="AS293" s="639" t="s">
        <v>365</v>
      </c>
      <c r="AT293" s="53" t="s">
        <v>661</v>
      </c>
      <c r="AU293" s="53" t="s">
        <v>70</v>
      </c>
      <c r="AV293" t="s">
        <v>3383</v>
      </c>
      <c r="AW293" t="s">
        <v>3397</v>
      </c>
      <c r="AX293" s="52" t="s">
        <v>3403</v>
      </c>
      <c r="AY293" s="52" t="s">
        <v>2419</v>
      </c>
      <c r="AZ293" s="52" t="s">
        <v>3404</v>
      </c>
      <c r="BA293" s="52" t="s">
        <v>3302</v>
      </c>
      <c r="BB293" s="52" t="s">
        <v>2419</v>
      </c>
      <c r="BC293" s="52" t="s">
        <v>1205</v>
      </c>
      <c r="BD293" s="52" t="s">
        <v>3368</v>
      </c>
      <c r="BE293" s="52"/>
      <c r="BF293" s="52"/>
      <c r="BG293" s="66"/>
    </row>
    <row r="294" spans="1:59" x14ac:dyDescent="0.25">
      <c r="A294" s="2" t="s">
        <v>279</v>
      </c>
      <c r="B294" s="2" t="s">
        <v>1089</v>
      </c>
      <c r="AJ294" s="1"/>
      <c r="AK294" s="1"/>
      <c r="AS294" s="639" t="s">
        <v>365</v>
      </c>
      <c r="AT294" s="53" t="s">
        <v>661</v>
      </c>
      <c r="AU294" s="53" t="s">
        <v>70</v>
      </c>
      <c r="AV294" t="s">
        <v>3383</v>
      </c>
      <c r="AW294" t="s">
        <v>3398</v>
      </c>
      <c r="AX294" s="52" t="s">
        <v>3403</v>
      </c>
      <c r="AY294" s="52" t="s">
        <v>2419</v>
      </c>
      <c r="AZ294" s="52" t="s">
        <v>3404</v>
      </c>
      <c r="BA294" s="52" t="s">
        <v>3302</v>
      </c>
      <c r="BB294" s="52" t="s">
        <v>217</v>
      </c>
      <c r="BC294" s="52" t="s">
        <v>2419</v>
      </c>
      <c r="BD294" s="52" t="s">
        <v>1205</v>
      </c>
      <c r="BE294" s="52" t="s">
        <v>3368</v>
      </c>
      <c r="BF294" s="52"/>
      <c r="BG294" s="66"/>
    </row>
    <row r="295" spans="1:59" x14ac:dyDescent="0.25">
      <c r="A295" s="2" t="s">
        <v>279</v>
      </c>
      <c r="B295" s="2" t="s">
        <v>773</v>
      </c>
      <c r="AJ295" s="1"/>
      <c r="AK295" s="1"/>
      <c r="AS295" s="639" t="s">
        <v>365</v>
      </c>
      <c r="AT295" s="53" t="s">
        <v>661</v>
      </c>
      <c r="AU295" s="53" t="s">
        <v>70</v>
      </c>
      <c r="AV295" t="s">
        <v>3383</v>
      </c>
      <c r="AW295" t="s">
        <v>4194</v>
      </c>
      <c r="AX295" s="52" t="s">
        <v>3403</v>
      </c>
      <c r="AY295" s="52" t="s">
        <v>3404</v>
      </c>
      <c r="AZ295" s="52" t="s">
        <v>3302</v>
      </c>
      <c r="BA295" s="52" t="s">
        <v>2419</v>
      </c>
      <c r="BB295" s="52" t="s">
        <v>3237</v>
      </c>
      <c r="BC295" s="52" t="s">
        <v>3671</v>
      </c>
      <c r="BD295" s="52"/>
      <c r="BE295" s="52"/>
      <c r="BF295" s="52"/>
      <c r="BG295" s="66"/>
    </row>
    <row r="296" spans="1:59" x14ac:dyDescent="0.25">
      <c r="A296" s="2" t="s">
        <v>279</v>
      </c>
      <c r="B296" s="2" t="s">
        <v>1758</v>
      </c>
      <c r="AJ296" s="1"/>
      <c r="AK296" s="1"/>
      <c r="AS296" s="639" t="s">
        <v>365</v>
      </c>
      <c r="AT296" s="53" t="s">
        <v>661</v>
      </c>
      <c r="AU296" s="53" t="s">
        <v>70</v>
      </c>
      <c r="AV296" t="s">
        <v>3383</v>
      </c>
      <c r="AW296" t="s">
        <v>4195</v>
      </c>
      <c r="AX296" s="52" t="s">
        <v>3403</v>
      </c>
      <c r="AY296" s="52" t="s">
        <v>217</v>
      </c>
      <c r="AZ296" s="52" t="s">
        <v>3404</v>
      </c>
      <c r="BA296" s="52" t="s">
        <v>3302</v>
      </c>
      <c r="BB296" s="52" t="s">
        <v>2419</v>
      </c>
      <c r="BC296" s="52" t="s">
        <v>3237</v>
      </c>
      <c r="BD296" s="52" t="s">
        <v>3671</v>
      </c>
      <c r="BE296" s="52"/>
      <c r="BF296" s="52"/>
      <c r="BG296" s="66"/>
    </row>
    <row r="297" spans="1:59" x14ac:dyDescent="0.25">
      <c r="A297" s="2" t="s">
        <v>279</v>
      </c>
      <c r="B297" s="2" t="s">
        <v>1763</v>
      </c>
      <c r="AJ297" s="1"/>
      <c r="AK297" s="1"/>
      <c r="AS297" s="639" t="s">
        <v>1179</v>
      </c>
      <c r="AT297" s="53" t="s">
        <v>331</v>
      </c>
      <c r="AU297" s="53" t="s">
        <v>70</v>
      </c>
      <c r="AV297" t="s">
        <v>3406</v>
      </c>
      <c r="AW297" t="s">
        <v>3408</v>
      </c>
      <c r="AX297" s="52" t="s">
        <v>3411</v>
      </c>
      <c r="AY297" s="52" t="s">
        <v>2419</v>
      </c>
      <c r="AZ297" s="52" t="s">
        <v>3412</v>
      </c>
      <c r="BA297" s="52" t="s">
        <v>2419</v>
      </c>
      <c r="BB297" s="52" t="s">
        <v>3413</v>
      </c>
      <c r="BC297" s="52"/>
      <c r="BD297" s="52"/>
      <c r="BE297" s="52"/>
      <c r="BF297" s="52"/>
      <c r="BG297" s="66"/>
    </row>
    <row r="298" spans="1:59" x14ac:dyDescent="0.25">
      <c r="A298" s="2" t="s">
        <v>279</v>
      </c>
      <c r="B298" s="2" t="s">
        <v>1762</v>
      </c>
      <c r="AJ298" s="1"/>
      <c r="AK298" s="1"/>
      <c r="AS298" s="639" t="s">
        <v>420</v>
      </c>
      <c r="AT298" s="53" t="s">
        <v>331</v>
      </c>
      <c r="AU298" s="53" t="s">
        <v>70</v>
      </c>
      <c r="AV298" t="s">
        <v>3406</v>
      </c>
      <c r="AW298" t="s">
        <v>3409</v>
      </c>
      <c r="AX298" s="52" t="s">
        <v>3411</v>
      </c>
      <c r="AY298" s="52" t="s">
        <v>2419</v>
      </c>
      <c r="AZ298" s="52" t="s">
        <v>3412</v>
      </c>
      <c r="BA298" s="52" t="s">
        <v>2419</v>
      </c>
      <c r="BB298" s="52" t="s">
        <v>420</v>
      </c>
      <c r="BC298" s="52"/>
      <c r="BD298" s="52"/>
      <c r="BE298" s="52"/>
      <c r="BF298" s="52"/>
      <c r="BG298" s="66"/>
    </row>
    <row r="299" spans="1:59" x14ac:dyDescent="0.25">
      <c r="A299" s="2" t="s">
        <v>279</v>
      </c>
      <c r="B299" s="2" t="s">
        <v>1829</v>
      </c>
      <c r="AJ299" s="1"/>
      <c r="AK299" s="1"/>
      <c r="AS299" s="639" t="s">
        <v>331</v>
      </c>
      <c r="AT299" s="53" t="s">
        <v>331</v>
      </c>
      <c r="AU299" s="53" t="s">
        <v>70</v>
      </c>
      <c r="AV299" t="s">
        <v>3406</v>
      </c>
      <c r="AW299" t="s">
        <v>3410</v>
      </c>
      <c r="AX299" s="52" t="s">
        <v>3411</v>
      </c>
      <c r="AY299" s="52" t="s">
        <v>2419</v>
      </c>
      <c r="AZ299" s="52" t="s">
        <v>3412</v>
      </c>
      <c r="BA299" s="52" t="s">
        <v>2419</v>
      </c>
      <c r="BB299" s="52" t="s">
        <v>3399</v>
      </c>
      <c r="BC299" s="52"/>
      <c r="BD299" s="52"/>
      <c r="BE299" s="52"/>
      <c r="BF299" s="52"/>
      <c r="BG299" s="66"/>
    </row>
    <row r="300" spans="1:59" x14ac:dyDescent="0.25">
      <c r="A300" s="2" t="s">
        <v>279</v>
      </c>
      <c r="B300" s="2" t="s">
        <v>1846</v>
      </c>
      <c r="AJ300" s="1"/>
      <c r="AK300" s="1"/>
      <c r="AS300" s="639" t="s">
        <v>450</v>
      </c>
      <c r="AT300" s="53" t="s">
        <v>331</v>
      </c>
      <c r="AU300" s="53" t="s">
        <v>70</v>
      </c>
      <c r="AV300" t="s">
        <v>3405</v>
      </c>
      <c r="AW300" t="s">
        <v>3407</v>
      </c>
      <c r="AX300" s="52" t="s">
        <v>450</v>
      </c>
      <c r="AY300" s="52" t="s">
        <v>2419</v>
      </c>
      <c r="AZ300" s="52" t="s">
        <v>3413</v>
      </c>
      <c r="BA300" s="52"/>
      <c r="BB300" s="52"/>
      <c r="BC300" s="52"/>
      <c r="BD300" s="52"/>
      <c r="BE300" s="52"/>
      <c r="BF300" s="52"/>
      <c r="BG300" s="66"/>
    </row>
    <row r="301" spans="1:59" x14ac:dyDescent="0.25">
      <c r="A301" s="2" t="s">
        <v>279</v>
      </c>
      <c r="B301" s="2" t="s">
        <v>1845</v>
      </c>
      <c r="AJ301" s="1"/>
      <c r="AK301" s="1"/>
      <c r="AS301" s="639" t="s">
        <v>572</v>
      </c>
      <c r="AT301" s="53" t="s">
        <v>210</v>
      </c>
      <c r="AU301" s="53" t="s">
        <v>70</v>
      </c>
      <c r="AV301" t="s">
        <v>3414</v>
      </c>
      <c r="AW301" t="s">
        <v>4186</v>
      </c>
      <c r="AX301" s="52" t="s">
        <v>3417</v>
      </c>
      <c r="AY301" s="52" t="s">
        <v>2419</v>
      </c>
      <c r="AZ301" s="52" t="s">
        <v>3293</v>
      </c>
      <c r="BA301" s="52"/>
      <c r="BB301" s="52"/>
      <c r="BC301" s="52"/>
      <c r="BD301" s="52"/>
      <c r="BE301" s="52"/>
      <c r="BF301" s="52"/>
      <c r="BG301" s="66"/>
    </row>
    <row r="302" spans="1:59" x14ac:dyDescent="0.25">
      <c r="A302" s="2" t="s">
        <v>279</v>
      </c>
      <c r="B302" s="2" t="s">
        <v>1847</v>
      </c>
      <c r="AJ302" s="1"/>
      <c r="AK302" s="1"/>
      <c r="AS302" s="639" t="s">
        <v>572</v>
      </c>
      <c r="AT302" s="53" t="s">
        <v>210</v>
      </c>
      <c r="AU302" s="53" t="s">
        <v>70</v>
      </c>
      <c r="AV302" t="s">
        <v>3414</v>
      </c>
      <c r="AW302" t="s">
        <v>4205</v>
      </c>
      <c r="AX302" s="52" t="s">
        <v>3417</v>
      </c>
      <c r="AY302" s="52" t="s">
        <v>2419</v>
      </c>
      <c r="AZ302" s="52" t="s">
        <v>3293</v>
      </c>
      <c r="BA302" s="52" t="s">
        <v>327</v>
      </c>
      <c r="BB302" s="52" t="s">
        <v>2419</v>
      </c>
      <c r="BC302" s="52" t="s">
        <v>3671</v>
      </c>
      <c r="BD302" s="52"/>
      <c r="BE302" s="52"/>
      <c r="BF302" s="52"/>
      <c r="BG302" s="66"/>
    </row>
    <row r="303" spans="1:59" x14ac:dyDescent="0.25">
      <c r="A303" s="2" t="s">
        <v>279</v>
      </c>
      <c r="B303" s="2" t="s">
        <v>1848</v>
      </c>
      <c r="AJ303" s="1"/>
      <c r="AK303" s="1"/>
      <c r="AS303" s="639" t="s">
        <v>134</v>
      </c>
      <c r="AT303" s="53" t="s">
        <v>210</v>
      </c>
      <c r="AU303" s="53" t="s">
        <v>70</v>
      </c>
      <c r="AV303" t="s">
        <v>3415</v>
      </c>
      <c r="AW303" t="s">
        <v>4187</v>
      </c>
      <c r="AX303" s="52" t="s">
        <v>3417</v>
      </c>
      <c r="AY303" s="52" t="s">
        <v>2419</v>
      </c>
      <c r="AZ303" s="52" t="s">
        <v>3418</v>
      </c>
      <c r="BA303" s="52" t="s">
        <v>3315</v>
      </c>
      <c r="BB303" s="52"/>
      <c r="BC303" s="52"/>
      <c r="BD303" s="52"/>
      <c r="BE303" s="52"/>
      <c r="BF303" s="52"/>
      <c r="BG303" s="66"/>
    </row>
    <row r="304" spans="1:59" x14ac:dyDescent="0.25">
      <c r="A304" s="2" t="s">
        <v>279</v>
      </c>
      <c r="B304" s="2" t="s">
        <v>2215</v>
      </c>
      <c r="AJ304" s="1"/>
      <c r="AK304" s="1"/>
      <c r="AS304" s="639" t="s">
        <v>134</v>
      </c>
      <c r="AT304" s="53" t="s">
        <v>210</v>
      </c>
      <c r="AU304" s="53" t="s">
        <v>70</v>
      </c>
      <c r="AV304" t="s">
        <v>3415</v>
      </c>
      <c r="AW304" t="s">
        <v>4206</v>
      </c>
      <c r="AX304" s="52" t="s">
        <v>3417</v>
      </c>
      <c r="AY304" s="52" t="s">
        <v>2419</v>
      </c>
      <c r="AZ304" s="52" t="s">
        <v>3418</v>
      </c>
      <c r="BA304" s="52" t="s">
        <v>3315</v>
      </c>
      <c r="BB304" s="52" t="s">
        <v>327</v>
      </c>
      <c r="BC304" s="52" t="s">
        <v>2419</v>
      </c>
      <c r="BD304" s="52" t="s">
        <v>3671</v>
      </c>
      <c r="BE304" s="52"/>
      <c r="BF304" s="52"/>
      <c r="BG304" s="66"/>
    </row>
    <row r="305" spans="1:59" x14ac:dyDescent="0.25">
      <c r="A305" s="2" t="s">
        <v>279</v>
      </c>
      <c r="B305" s="2" t="s">
        <v>2213</v>
      </c>
      <c r="AI305" s="1"/>
      <c r="AJ305" s="1"/>
      <c r="AK305" s="1"/>
      <c r="AS305" s="639" t="s">
        <v>134</v>
      </c>
      <c r="AT305" s="53" t="s">
        <v>210</v>
      </c>
      <c r="AU305" s="53" t="s">
        <v>70</v>
      </c>
      <c r="AV305" t="s">
        <v>3415</v>
      </c>
      <c r="AW305" t="s">
        <v>4188</v>
      </c>
      <c r="AX305" s="52" t="s">
        <v>3417</v>
      </c>
      <c r="AY305" s="52" t="s">
        <v>2419</v>
      </c>
      <c r="AZ305" s="52" t="s">
        <v>3419</v>
      </c>
      <c r="BA305" s="52" t="s">
        <v>3315</v>
      </c>
      <c r="BB305" s="52"/>
      <c r="BC305" s="52"/>
      <c r="BD305" s="52"/>
      <c r="BE305" s="52"/>
      <c r="BF305" s="52"/>
      <c r="BG305" s="66"/>
    </row>
    <row r="306" spans="1:59" x14ac:dyDescent="0.25">
      <c r="A306" s="2" t="s">
        <v>279</v>
      </c>
      <c r="B306" s="2" t="s">
        <v>2209</v>
      </c>
      <c r="AJ306" s="1"/>
      <c r="AK306" s="1"/>
      <c r="AS306" s="639" t="s">
        <v>134</v>
      </c>
      <c r="AT306" s="53" t="s">
        <v>210</v>
      </c>
      <c r="AU306" s="53" t="s">
        <v>70</v>
      </c>
      <c r="AV306" t="s">
        <v>3415</v>
      </c>
      <c r="AW306" t="s">
        <v>4207</v>
      </c>
      <c r="AX306" s="52" t="s">
        <v>3417</v>
      </c>
      <c r="AY306" s="52" t="s">
        <v>2419</v>
      </c>
      <c r="AZ306" s="52" t="s">
        <v>3419</v>
      </c>
      <c r="BA306" s="52" t="s">
        <v>3315</v>
      </c>
      <c r="BB306" s="52" t="s">
        <v>327</v>
      </c>
      <c r="BC306" s="52" t="s">
        <v>2419</v>
      </c>
      <c r="BD306" s="52" t="s">
        <v>3671</v>
      </c>
      <c r="BE306" s="52"/>
      <c r="BF306" s="52"/>
      <c r="BG306" s="66"/>
    </row>
    <row r="307" spans="1:59" x14ac:dyDescent="0.25">
      <c r="A307" s="2" t="s">
        <v>279</v>
      </c>
      <c r="B307" s="2" t="s">
        <v>2212</v>
      </c>
      <c r="AI307" s="1"/>
      <c r="AJ307" s="1"/>
      <c r="AK307" s="1"/>
      <c r="AS307" s="639" t="s">
        <v>134</v>
      </c>
      <c r="AT307" s="53" t="s">
        <v>210</v>
      </c>
      <c r="AU307" s="53" t="s">
        <v>70</v>
      </c>
      <c r="AV307" t="s">
        <v>3415</v>
      </c>
      <c r="AW307" t="s">
        <v>4189</v>
      </c>
      <c r="AX307" s="52" t="s">
        <v>3417</v>
      </c>
      <c r="AY307" s="52" t="s">
        <v>2419</v>
      </c>
      <c r="AZ307" s="52" t="s">
        <v>3420</v>
      </c>
      <c r="BA307" s="52" t="s">
        <v>3137</v>
      </c>
      <c r="BB307" s="52" t="s">
        <v>3319</v>
      </c>
      <c r="BC307" s="52"/>
      <c r="BD307" s="52"/>
      <c r="BE307" s="52"/>
      <c r="BF307" s="52"/>
      <c r="BG307" s="66"/>
    </row>
    <row r="308" spans="1:59" x14ac:dyDescent="0.25">
      <c r="A308" s="2" t="s">
        <v>279</v>
      </c>
      <c r="B308" s="2" t="s">
        <v>2211</v>
      </c>
      <c r="AJ308" s="1"/>
      <c r="AK308" s="1"/>
      <c r="AS308" s="639" t="s">
        <v>134</v>
      </c>
      <c r="AT308" s="53" t="s">
        <v>210</v>
      </c>
      <c r="AU308" s="53" t="s">
        <v>70</v>
      </c>
      <c r="AV308" t="s">
        <v>3415</v>
      </c>
      <c r="AW308" t="s">
        <v>4208</v>
      </c>
      <c r="AX308" s="52" t="s">
        <v>3417</v>
      </c>
      <c r="AY308" s="52" t="s">
        <v>2419</v>
      </c>
      <c r="AZ308" s="52" t="s">
        <v>3420</v>
      </c>
      <c r="BA308" s="52" t="s">
        <v>3137</v>
      </c>
      <c r="BB308" s="52" t="s">
        <v>3319</v>
      </c>
      <c r="BC308" s="52" t="s">
        <v>2419</v>
      </c>
      <c r="BD308" s="52" t="s">
        <v>3671</v>
      </c>
      <c r="BE308" s="52"/>
      <c r="BF308" s="52"/>
      <c r="BG308" s="66"/>
    </row>
    <row r="309" spans="1:59" x14ac:dyDescent="0.25">
      <c r="A309" s="2" t="s">
        <v>279</v>
      </c>
      <c r="B309" s="2" t="s">
        <v>2210</v>
      </c>
      <c r="AJ309" s="1"/>
      <c r="AK309" s="1"/>
      <c r="AS309" s="639" t="s">
        <v>134</v>
      </c>
      <c r="AT309" s="53" t="s">
        <v>210</v>
      </c>
      <c r="AU309" s="53" t="s">
        <v>70</v>
      </c>
      <c r="AV309" t="s">
        <v>3415</v>
      </c>
      <c r="AW309" t="s">
        <v>4190</v>
      </c>
      <c r="AX309" s="52" t="s">
        <v>3417</v>
      </c>
      <c r="AY309" s="52" t="s">
        <v>2419</v>
      </c>
      <c r="AZ309" s="52" t="s">
        <v>3419</v>
      </c>
      <c r="BA309" s="52" t="s">
        <v>3137</v>
      </c>
      <c r="BB309" s="52" t="s">
        <v>3319</v>
      </c>
      <c r="BC309" s="52"/>
      <c r="BD309" s="52"/>
      <c r="BE309" s="52"/>
      <c r="BF309" s="52"/>
      <c r="BG309" s="66"/>
    </row>
    <row r="310" spans="1:59" x14ac:dyDescent="0.25">
      <c r="A310" s="2" t="s">
        <v>279</v>
      </c>
      <c r="B310" s="2" t="s">
        <v>1924</v>
      </c>
      <c r="AJ310" s="1"/>
      <c r="AK310" s="1"/>
      <c r="AS310" s="639" t="s">
        <v>134</v>
      </c>
      <c r="AT310" s="53" t="s">
        <v>210</v>
      </c>
      <c r="AU310" s="53" t="s">
        <v>70</v>
      </c>
      <c r="AV310" t="s">
        <v>3415</v>
      </c>
      <c r="AW310" t="s">
        <v>4209</v>
      </c>
      <c r="AX310" s="52" t="s">
        <v>3417</v>
      </c>
      <c r="AY310" s="52" t="s">
        <v>2419</v>
      </c>
      <c r="AZ310" s="52" t="s">
        <v>3419</v>
      </c>
      <c r="BA310" s="52" t="s">
        <v>3137</v>
      </c>
      <c r="BB310" s="52" t="s">
        <v>3319</v>
      </c>
      <c r="BC310" s="52" t="s">
        <v>2419</v>
      </c>
      <c r="BD310" s="52" t="s">
        <v>3671</v>
      </c>
      <c r="BE310" s="52"/>
      <c r="BF310" s="52"/>
      <c r="BG310" s="66"/>
    </row>
    <row r="311" spans="1:59" x14ac:dyDescent="0.25">
      <c r="A311" s="2" t="s">
        <v>279</v>
      </c>
      <c r="B311" s="2" t="s">
        <v>1917</v>
      </c>
      <c r="AJ311" s="1"/>
      <c r="AK311" s="1"/>
      <c r="AS311" s="639" t="s">
        <v>136</v>
      </c>
      <c r="AT311" s="53" t="s">
        <v>210</v>
      </c>
      <c r="AU311" s="53" t="s">
        <v>70</v>
      </c>
      <c r="AV311" t="s">
        <v>3416</v>
      </c>
      <c r="AW311" t="s">
        <v>4197</v>
      </c>
      <c r="AX311" s="52" t="s">
        <v>3417</v>
      </c>
      <c r="AY311" s="52" t="s">
        <v>2419</v>
      </c>
      <c r="AZ311" s="52" t="s">
        <v>3418</v>
      </c>
      <c r="BA311" s="52" t="s">
        <v>3316</v>
      </c>
      <c r="BB311" s="52"/>
      <c r="BC311" s="52"/>
      <c r="BD311" s="52"/>
      <c r="BE311" s="52"/>
      <c r="BF311" s="52"/>
      <c r="BG311" s="66"/>
    </row>
    <row r="312" spans="1:59" x14ac:dyDescent="0.25">
      <c r="A312" s="2" t="s">
        <v>279</v>
      </c>
      <c r="B312" s="2" t="s">
        <v>1918</v>
      </c>
      <c r="AJ312" s="1"/>
      <c r="AK312" s="1"/>
      <c r="AS312" s="639" t="s">
        <v>136</v>
      </c>
      <c r="AT312" s="53" t="s">
        <v>210</v>
      </c>
      <c r="AU312" s="53" t="s">
        <v>70</v>
      </c>
      <c r="AV312" t="s">
        <v>3416</v>
      </c>
      <c r="AW312" t="s">
        <v>4210</v>
      </c>
      <c r="AX312" s="52" t="s">
        <v>3417</v>
      </c>
      <c r="AY312" s="52" t="s">
        <v>2419</v>
      </c>
      <c r="AZ312" s="52" t="s">
        <v>3418</v>
      </c>
      <c r="BA312" s="52" t="s">
        <v>3316</v>
      </c>
      <c r="BB312" s="52" t="s">
        <v>327</v>
      </c>
      <c r="BC312" s="52" t="s">
        <v>2419</v>
      </c>
      <c r="BD312" s="52" t="s">
        <v>3671</v>
      </c>
      <c r="BE312" s="52"/>
      <c r="BF312" s="52"/>
      <c r="BG312" s="66"/>
    </row>
    <row r="313" spans="1:59" x14ac:dyDescent="0.25">
      <c r="A313" s="2" t="s">
        <v>279</v>
      </c>
      <c r="B313" s="2" t="s">
        <v>1919</v>
      </c>
      <c r="AJ313" s="1"/>
      <c r="AK313" s="1"/>
      <c r="AS313" s="639" t="s">
        <v>136</v>
      </c>
      <c r="AT313" s="53" t="s">
        <v>210</v>
      </c>
      <c r="AU313" s="53" t="s">
        <v>70</v>
      </c>
      <c r="AV313" t="s">
        <v>3416</v>
      </c>
      <c r="AW313" t="s">
        <v>4198</v>
      </c>
      <c r="AX313" s="52" t="s">
        <v>3417</v>
      </c>
      <c r="AY313" s="52" t="s">
        <v>2419</v>
      </c>
      <c r="AZ313" s="52" t="s">
        <v>3419</v>
      </c>
      <c r="BA313" s="52" t="s">
        <v>3316</v>
      </c>
      <c r="BB313" s="52"/>
      <c r="BC313" s="52"/>
      <c r="BD313" s="52"/>
      <c r="BE313" s="52"/>
      <c r="BF313" s="52"/>
      <c r="BG313" s="66"/>
    </row>
    <row r="314" spans="1:59" x14ac:dyDescent="0.25">
      <c r="A314" s="2" t="s">
        <v>279</v>
      </c>
      <c r="B314" s="2" t="s">
        <v>1920</v>
      </c>
      <c r="AJ314" s="1"/>
      <c r="AK314" s="1"/>
      <c r="AS314" s="639" t="s">
        <v>136</v>
      </c>
      <c r="AT314" s="53" t="s">
        <v>210</v>
      </c>
      <c r="AU314" s="53" t="s">
        <v>70</v>
      </c>
      <c r="AV314" t="s">
        <v>3416</v>
      </c>
      <c r="AW314" t="s">
        <v>4211</v>
      </c>
      <c r="AX314" s="52" t="s">
        <v>3417</v>
      </c>
      <c r="AY314" s="52" t="s">
        <v>2419</v>
      </c>
      <c r="AZ314" s="52" t="s">
        <v>3419</v>
      </c>
      <c r="BA314" s="52" t="s">
        <v>3316</v>
      </c>
      <c r="BB314" s="52" t="s">
        <v>327</v>
      </c>
      <c r="BC314" s="52" t="s">
        <v>2419</v>
      </c>
      <c r="BD314" s="52" t="s">
        <v>3671</v>
      </c>
      <c r="BE314" s="52"/>
      <c r="BF314" s="52"/>
      <c r="BG314" s="66"/>
    </row>
    <row r="315" spans="1:59" x14ac:dyDescent="0.25">
      <c r="A315" s="2" t="s">
        <v>279</v>
      </c>
      <c r="B315" s="2" t="s">
        <v>1921</v>
      </c>
      <c r="AJ315" s="1"/>
      <c r="AK315" s="1"/>
      <c r="AS315" s="639" t="s">
        <v>136</v>
      </c>
      <c r="AT315" s="53" t="s">
        <v>210</v>
      </c>
      <c r="AU315" s="53" t="s">
        <v>70</v>
      </c>
      <c r="AV315" t="s">
        <v>3416</v>
      </c>
      <c r="AW315" t="s">
        <v>4199</v>
      </c>
      <c r="AX315" s="52" t="s">
        <v>3417</v>
      </c>
      <c r="AY315" s="52" t="s">
        <v>2419</v>
      </c>
      <c r="AZ315" s="52" t="s">
        <v>3420</v>
      </c>
      <c r="BA315" s="52" t="s">
        <v>3137</v>
      </c>
      <c r="BB315" s="52" t="s">
        <v>3318</v>
      </c>
      <c r="BC315" s="52"/>
      <c r="BD315" s="52"/>
      <c r="BE315" s="52"/>
      <c r="BF315" s="52"/>
      <c r="BG315" s="66"/>
    </row>
    <row r="316" spans="1:59" x14ac:dyDescent="0.25">
      <c r="A316" s="2" t="s">
        <v>279</v>
      </c>
      <c r="B316" s="2" t="s">
        <v>1922</v>
      </c>
      <c r="AJ316" s="1"/>
      <c r="AK316" s="1"/>
      <c r="AS316" s="639" t="s">
        <v>136</v>
      </c>
      <c r="AT316" s="53" t="s">
        <v>210</v>
      </c>
      <c r="AU316" s="53" t="s">
        <v>70</v>
      </c>
      <c r="AV316" t="s">
        <v>3416</v>
      </c>
      <c r="AW316" t="s">
        <v>4212</v>
      </c>
      <c r="AX316" s="52" t="s">
        <v>3417</v>
      </c>
      <c r="AY316" s="52" t="s">
        <v>2419</v>
      </c>
      <c r="AZ316" s="52" t="s">
        <v>3420</v>
      </c>
      <c r="BA316" s="52" t="s">
        <v>3137</v>
      </c>
      <c r="BB316" s="52" t="s">
        <v>3318</v>
      </c>
      <c r="BC316" s="52" t="s">
        <v>2419</v>
      </c>
      <c r="BD316" s="52" t="s">
        <v>3671</v>
      </c>
      <c r="BE316" s="52"/>
      <c r="BF316" s="52"/>
      <c r="BG316" s="66"/>
    </row>
    <row r="317" spans="1:59" x14ac:dyDescent="0.25">
      <c r="A317" s="2" t="s">
        <v>279</v>
      </c>
      <c r="B317" s="2" t="s">
        <v>1926</v>
      </c>
      <c r="AJ317" s="1"/>
      <c r="AK317" s="1"/>
      <c r="AS317" s="639" t="s">
        <v>136</v>
      </c>
      <c r="AT317" s="53" t="s">
        <v>210</v>
      </c>
      <c r="AU317" s="53" t="s">
        <v>70</v>
      </c>
      <c r="AV317" t="s">
        <v>3416</v>
      </c>
      <c r="AW317" t="s">
        <v>4200</v>
      </c>
      <c r="AX317" s="52" t="s">
        <v>3417</v>
      </c>
      <c r="AY317" s="52" t="s">
        <v>2419</v>
      </c>
      <c r="AZ317" s="52" t="s">
        <v>3419</v>
      </c>
      <c r="BA317" s="52" t="s">
        <v>3137</v>
      </c>
      <c r="BB317" s="52" t="s">
        <v>3318</v>
      </c>
      <c r="BC317" s="52"/>
      <c r="BD317" s="52"/>
      <c r="BE317" s="52"/>
      <c r="BF317" s="52"/>
      <c r="BG317" s="66"/>
    </row>
    <row r="318" spans="1:59" x14ac:dyDescent="0.25">
      <c r="A318" s="2" t="s">
        <v>279</v>
      </c>
      <c r="B318" s="2" t="s">
        <v>783</v>
      </c>
      <c r="AJ318" s="1"/>
      <c r="AK318" s="1"/>
      <c r="AS318" s="639" t="s">
        <v>136</v>
      </c>
      <c r="AT318" s="53" t="s">
        <v>210</v>
      </c>
      <c r="AU318" s="53" t="s">
        <v>70</v>
      </c>
      <c r="AV318" t="s">
        <v>3416</v>
      </c>
      <c r="AW318" t="s">
        <v>4213</v>
      </c>
      <c r="AX318" s="52" t="s">
        <v>3417</v>
      </c>
      <c r="AY318" s="52" t="s">
        <v>2419</v>
      </c>
      <c r="AZ318" s="52" t="s">
        <v>3419</v>
      </c>
      <c r="BA318" s="52" t="s">
        <v>3137</v>
      </c>
      <c r="BB318" s="52" t="s">
        <v>3318</v>
      </c>
      <c r="BC318" s="52" t="s">
        <v>2419</v>
      </c>
      <c r="BD318" s="52" t="s">
        <v>3671</v>
      </c>
      <c r="BE318" s="52"/>
      <c r="BF318" s="52"/>
      <c r="BG318" s="66"/>
    </row>
    <row r="319" spans="1:59" x14ac:dyDescent="0.25">
      <c r="A319" s="2" t="s">
        <v>279</v>
      </c>
      <c r="B319" s="2" t="s">
        <v>2468</v>
      </c>
      <c r="AJ319" s="1"/>
      <c r="AK319" s="1"/>
      <c r="AS319" s="639" t="s">
        <v>245</v>
      </c>
      <c r="AT319" s="53" t="s">
        <v>245</v>
      </c>
      <c r="AU319" s="53" t="s">
        <v>70</v>
      </c>
      <c r="AV319" t="s">
        <v>3422</v>
      </c>
      <c r="AW319" t="s">
        <v>4183</v>
      </c>
      <c r="AX319" s="52" t="s">
        <v>3417</v>
      </c>
      <c r="AY319" s="52" t="s">
        <v>2419</v>
      </c>
      <c r="AZ319" s="52" t="s">
        <v>3424</v>
      </c>
      <c r="BA319" s="52" t="s">
        <v>3425</v>
      </c>
      <c r="BB319" s="52"/>
      <c r="BC319" s="52"/>
      <c r="BD319" s="52"/>
      <c r="BE319" s="52"/>
      <c r="BF319" s="52"/>
      <c r="BG319" s="66"/>
    </row>
    <row r="320" spans="1:59" x14ac:dyDescent="0.25">
      <c r="A320" s="2" t="s">
        <v>279</v>
      </c>
      <c r="B320" s="2" t="s">
        <v>2556</v>
      </c>
      <c r="AJ320" s="1"/>
      <c r="AK320" s="1"/>
      <c r="AS320" s="639" t="s">
        <v>245</v>
      </c>
      <c r="AT320" s="53" t="s">
        <v>245</v>
      </c>
      <c r="AU320" s="53" t="s">
        <v>70</v>
      </c>
      <c r="AV320" t="s">
        <v>3422</v>
      </c>
      <c r="AW320" t="s">
        <v>4203</v>
      </c>
      <c r="AX320" s="52" t="s">
        <v>3417</v>
      </c>
      <c r="AY320" s="52" t="s">
        <v>2419</v>
      </c>
      <c r="AZ320" s="52" t="s">
        <v>3424</v>
      </c>
      <c r="BA320" s="52" t="s">
        <v>3425</v>
      </c>
      <c r="BB320" s="52" t="s">
        <v>327</v>
      </c>
      <c r="BC320" s="52" t="s">
        <v>2419</v>
      </c>
      <c r="BD320" s="52" t="s">
        <v>3671</v>
      </c>
      <c r="BE320" s="52"/>
      <c r="BF320" s="52"/>
      <c r="BG320" s="66"/>
    </row>
    <row r="321" spans="1:59" x14ac:dyDescent="0.25">
      <c r="A321" s="2" t="s">
        <v>279</v>
      </c>
      <c r="B321" s="2" t="s">
        <v>2348</v>
      </c>
      <c r="AJ321" s="1"/>
      <c r="AK321" s="1"/>
      <c r="AS321" s="639" t="s">
        <v>245</v>
      </c>
      <c r="AT321" s="53" t="s">
        <v>245</v>
      </c>
      <c r="AU321" s="53" t="s">
        <v>70</v>
      </c>
      <c r="AV321" t="s">
        <v>3423</v>
      </c>
      <c r="AW321" t="s">
        <v>4184</v>
      </c>
      <c r="AX321" s="52" t="s">
        <v>3417</v>
      </c>
      <c r="AY321" s="52" t="s">
        <v>2419</v>
      </c>
      <c r="AZ321" s="52" t="s">
        <v>3424</v>
      </c>
      <c r="BA321" s="52" t="s">
        <v>3425</v>
      </c>
      <c r="BB321" s="52" t="s">
        <v>3302</v>
      </c>
      <c r="BC321" s="52" t="s">
        <v>3137</v>
      </c>
      <c r="BD321" s="52" t="s">
        <v>3283</v>
      </c>
      <c r="BE321" s="52"/>
      <c r="BF321" s="52"/>
      <c r="BG321" s="66"/>
    </row>
    <row r="322" spans="1:59" x14ac:dyDescent="0.25">
      <c r="A322" s="2" t="s">
        <v>279</v>
      </c>
      <c r="B322" s="2" t="s">
        <v>2467</v>
      </c>
      <c r="AJ322" s="1"/>
      <c r="AK322" s="1"/>
      <c r="AS322" s="639" t="s">
        <v>245</v>
      </c>
      <c r="AT322" s="53" t="s">
        <v>245</v>
      </c>
      <c r="AU322" s="53" t="s">
        <v>70</v>
      </c>
      <c r="AV322" t="s">
        <v>3423</v>
      </c>
      <c r="AW322" t="s">
        <v>4204</v>
      </c>
      <c r="AX322" s="52" t="s">
        <v>3417</v>
      </c>
      <c r="AY322" s="52" t="s">
        <v>2419</v>
      </c>
      <c r="AZ322" s="52" t="s">
        <v>3424</v>
      </c>
      <c r="BA322" s="52" t="s">
        <v>3425</v>
      </c>
      <c r="BB322" s="52" t="s">
        <v>3302</v>
      </c>
      <c r="BC322" s="52" t="s">
        <v>3137</v>
      </c>
      <c r="BD322" s="52" t="s">
        <v>3283</v>
      </c>
      <c r="BE322" s="52" t="s">
        <v>327</v>
      </c>
      <c r="BF322" s="52" t="s">
        <v>2419</v>
      </c>
      <c r="BG322" s="66" t="s">
        <v>3671</v>
      </c>
    </row>
    <row r="323" spans="1:59" x14ac:dyDescent="0.25">
      <c r="A323" s="2" t="s">
        <v>279</v>
      </c>
      <c r="B323" s="2" t="s">
        <v>2456</v>
      </c>
      <c r="AJ323" s="1"/>
      <c r="AK323" s="1"/>
      <c r="AS323" s="639" t="s">
        <v>446</v>
      </c>
      <c r="AT323" s="53" t="s">
        <v>436</v>
      </c>
      <c r="AU323" s="53" t="s">
        <v>70</v>
      </c>
      <c r="AV323" t="s">
        <v>3426</v>
      </c>
      <c r="AW323" t="s">
        <v>3427</v>
      </c>
      <c r="AX323" s="52" t="s">
        <v>436</v>
      </c>
      <c r="AY323" s="52" t="s">
        <v>3449</v>
      </c>
      <c r="AZ323" s="52" t="s">
        <v>3322</v>
      </c>
      <c r="BA323" s="52"/>
      <c r="BB323" s="52"/>
      <c r="BC323" s="52"/>
      <c r="BD323" s="52"/>
      <c r="BE323" s="52"/>
      <c r="BF323" s="52"/>
      <c r="BG323" s="66"/>
    </row>
    <row r="324" spans="1:59" x14ac:dyDescent="0.25">
      <c r="A324" s="2" t="s">
        <v>279</v>
      </c>
      <c r="B324" s="2" t="s">
        <v>2457</v>
      </c>
      <c r="AJ324" s="1"/>
      <c r="AK324" s="1"/>
      <c r="AS324" s="639" t="s">
        <v>446</v>
      </c>
      <c r="AT324" s="53" t="s">
        <v>436</v>
      </c>
      <c r="AU324" s="53" t="s">
        <v>70</v>
      </c>
      <c r="AV324" t="s">
        <v>3426</v>
      </c>
      <c r="AW324" t="s">
        <v>4191</v>
      </c>
      <c r="AX324" s="52" t="s">
        <v>436</v>
      </c>
      <c r="AY324" s="52" t="s">
        <v>3449</v>
      </c>
      <c r="AZ324" s="52" t="s">
        <v>3450</v>
      </c>
      <c r="BA324" s="52"/>
      <c r="BB324" s="52"/>
      <c r="BC324" s="52"/>
      <c r="BD324" s="52"/>
      <c r="BE324" s="52"/>
      <c r="BF324" s="52"/>
      <c r="BG324" s="66"/>
    </row>
    <row r="325" spans="1:59" x14ac:dyDescent="0.25">
      <c r="A325" s="2" t="s">
        <v>279</v>
      </c>
      <c r="B325" s="2" t="s">
        <v>1095</v>
      </c>
      <c r="AJ325" s="1"/>
      <c r="AK325" s="1"/>
      <c r="AS325" s="639" t="s">
        <v>425</v>
      </c>
      <c r="AT325" s="53" t="s">
        <v>436</v>
      </c>
      <c r="AU325" s="53" t="s">
        <v>70</v>
      </c>
      <c r="AV325" t="s">
        <v>3428</v>
      </c>
      <c r="AW325" t="s">
        <v>3430</v>
      </c>
      <c r="AX325" s="52" t="s">
        <v>3452</v>
      </c>
      <c r="AY325" s="52" t="s">
        <v>2419</v>
      </c>
      <c r="AZ325" s="52" t="s">
        <v>425</v>
      </c>
      <c r="BA325" s="52" t="s">
        <v>3453</v>
      </c>
      <c r="BB325" s="52"/>
      <c r="BC325" s="52"/>
      <c r="BD325" s="52"/>
      <c r="BE325" s="52"/>
      <c r="BF325" s="52"/>
      <c r="BG325" s="66"/>
    </row>
    <row r="326" spans="1:59" x14ac:dyDescent="0.25">
      <c r="A326" s="2" t="s">
        <v>279</v>
      </c>
      <c r="B326" s="2" t="s">
        <v>2624</v>
      </c>
      <c r="AJ326" s="1"/>
      <c r="AK326" s="1"/>
      <c r="AS326" s="639" t="s">
        <v>434</v>
      </c>
      <c r="AT326" s="53" t="s">
        <v>436</v>
      </c>
      <c r="AU326" s="53" t="s">
        <v>70</v>
      </c>
      <c r="AV326" t="s">
        <v>3428</v>
      </c>
      <c r="AW326" t="s">
        <v>3429</v>
      </c>
      <c r="AX326" s="52" t="s">
        <v>3452</v>
      </c>
      <c r="AY326" s="52" t="s">
        <v>2419</v>
      </c>
      <c r="AZ326" s="52" t="s">
        <v>434</v>
      </c>
      <c r="BA326" s="52" t="s">
        <v>3453</v>
      </c>
      <c r="BB326" s="52"/>
      <c r="BC326" s="52"/>
      <c r="BD326" s="52"/>
      <c r="BE326" s="52"/>
      <c r="BF326" s="52"/>
      <c r="BG326" s="66"/>
    </row>
    <row r="327" spans="1:59" x14ac:dyDescent="0.25">
      <c r="A327" s="2" t="s">
        <v>279</v>
      </c>
      <c r="B327" s="2" t="s">
        <v>2622</v>
      </c>
      <c r="AJ327" s="1"/>
      <c r="AK327" s="1"/>
      <c r="AS327" s="639" t="s">
        <v>391</v>
      </c>
      <c r="AT327" s="53" t="s">
        <v>436</v>
      </c>
      <c r="AU327" s="53" t="s">
        <v>70</v>
      </c>
      <c r="AV327" t="s">
        <v>3428</v>
      </c>
      <c r="AW327" t="s">
        <v>3431</v>
      </c>
      <c r="AX327" s="52" t="s">
        <v>3452</v>
      </c>
      <c r="AY327" s="52" t="s">
        <v>2419</v>
      </c>
      <c r="AZ327" s="52" t="s">
        <v>3290</v>
      </c>
      <c r="BA327" s="52" t="s">
        <v>3453</v>
      </c>
      <c r="BB327" s="52"/>
      <c r="BC327" s="52"/>
      <c r="BD327" s="52"/>
      <c r="BE327" s="52"/>
      <c r="BF327" s="52"/>
      <c r="BG327" s="66"/>
    </row>
    <row r="328" spans="1:59" x14ac:dyDescent="0.25">
      <c r="A328" s="2" t="s">
        <v>279</v>
      </c>
      <c r="B328" s="2" t="s">
        <v>2628</v>
      </c>
      <c r="AJ328" s="1"/>
      <c r="AK328" s="1"/>
      <c r="AS328" s="639" t="s">
        <v>2241</v>
      </c>
      <c r="AT328" s="53" t="s">
        <v>436</v>
      </c>
      <c r="AU328" s="53" t="s">
        <v>70</v>
      </c>
      <c r="AV328" t="s">
        <v>3428</v>
      </c>
      <c r="AW328" t="s">
        <v>3432</v>
      </c>
      <c r="AX328" s="52" t="s">
        <v>3452</v>
      </c>
      <c r="AY328" s="52" t="s">
        <v>2419</v>
      </c>
      <c r="AZ328" s="52" t="s">
        <v>3454</v>
      </c>
      <c r="BA328" s="52" t="s">
        <v>3453</v>
      </c>
      <c r="BB328" s="52"/>
      <c r="BC328" s="52"/>
      <c r="BD328" s="52"/>
      <c r="BE328" s="52"/>
      <c r="BF328" s="52"/>
      <c r="BG328" s="66"/>
    </row>
    <row r="329" spans="1:59" x14ac:dyDescent="0.25">
      <c r="A329" s="2" t="s">
        <v>279</v>
      </c>
      <c r="B329" s="2" t="s">
        <v>2563</v>
      </c>
      <c r="AJ329" s="1"/>
      <c r="AK329" s="1"/>
      <c r="AS329" s="639" t="s">
        <v>440</v>
      </c>
      <c r="AT329" s="53" t="s">
        <v>436</v>
      </c>
      <c r="AU329" s="53" t="s">
        <v>70</v>
      </c>
      <c r="AV329" t="s">
        <v>3428</v>
      </c>
      <c r="AW329" t="s">
        <v>3433</v>
      </c>
      <c r="AX329" s="52" t="s">
        <v>3452</v>
      </c>
      <c r="AY329" s="52" t="s">
        <v>2419</v>
      </c>
      <c r="AZ329" s="52" t="s">
        <v>440</v>
      </c>
      <c r="BA329" s="52" t="s">
        <v>3453</v>
      </c>
      <c r="BB329" s="52"/>
      <c r="BC329" s="52"/>
      <c r="BD329" s="52"/>
      <c r="BE329" s="52"/>
      <c r="BF329" s="52"/>
      <c r="BG329" s="66"/>
    </row>
    <row r="330" spans="1:59" x14ac:dyDescent="0.25">
      <c r="A330" s="2" t="s">
        <v>279</v>
      </c>
      <c r="B330" s="2" t="s">
        <v>2562</v>
      </c>
      <c r="AJ330" s="1"/>
      <c r="AK330" s="1"/>
      <c r="AS330" s="639" t="s">
        <v>442</v>
      </c>
      <c r="AT330" s="53" t="s">
        <v>436</v>
      </c>
      <c r="AU330" s="53" t="s">
        <v>70</v>
      </c>
      <c r="AV330" t="s">
        <v>3428</v>
      </c>
      <c r="AW330" t="s">
        <v>3434</v>
      </c>
      <c r="AX330" s="52" t="s">
        <v>3452</v>
      </c>
      <c r="AY330" s="52" t="s">
        <v>2419</v>
      </c>
      <c r="AZ330" s="52" t="s">
        <v>3455</v>
      </c>
      <c r="BA330" s="52" t="s">
        <v>3453</v>
      </c>
      <c r="BB330" s="52"/>
      <c r="BC330" s="52"/>
      <c r="BD330" s="52"/>
      <c r="BE330" s="52"/>
      <c r="BF330" s="52"/>
      <c r="BG330" s="66"/>
    </row>
    <row r="331" spans="1:59" x14ac:dyDescent="0.25">
      <c r="A331" s="2" t="s">
        <v>279</v>
      </c>
      <c r="B331" s="2" t="s">
        <v>1096</v>
      </c>
      <c r="AJ331" s="1"/>
      <c r="AK331" s="1"/>
      <c r="AS331" s="639" t="s">
        <v>3002</v>
      </c>
      <c r="AT331" s="53" t="s">
        <v>436</v>
      </c>
      <c r="AU331" s="53" t="s">
        <v>70</v>
      </c>
      <c r="AV331" t="s">
        <v>3428</v>
      </c>
      <c r="AW331" t="s">
        <v>4192</v>
      </c>
      <c r="AX331" s="52" t="s">
        <v>3452</v>
      </c>
      <c r="AY331" s="52" t="s">
        <v>2419</v>
      </c>
      <c r="AZ331" s="52" t="s">
        <v>3237</v>
      </c>
      <c r="BA331" s="52" t="s">
        <v>3453</v>
      </c>
      <c r="BB331" s="52"/>
      <c r="BC331" s="52"/>
      <c r="BD331" s="52"/>
      <c r="BE331" s="52"/>
      <c r="BF331" s="52"/>
      <c r="BG331" s="66"/>
    </row>
    <row r="332" spans="1:59" x14ac:dyDescent="0.25">
      <c r="A332" s="2" t="s">
        <v>279</v>
      </c>
      <c r="B332" s="2" t="s">
        <v>2565</v>
      </c>
      <c r="AJ332" s="1"/>
      <c r="AK332" s="1"/>
      <c r="AS332" s="639" t="s">
        <v>217</v>
      </c>
      <c r="AT332" s="53" t="s">
        <v>436</v>
      </c>
      <c r="AU332" s="53" t="s">
        <v>70</v>
      </c>
      <c r="AV332" t="s">
        <v>3428</v>
      </c>
      <c r="AW332" t="s">
        <v>3435</v>
      </c>
      <c r="AX332" s="52" t="s">
        <v>3452</v>
      </c>
      <c r="AY332" s="52" t="s">
        <v>2419</v>
      </c>
      <c r="AZ332" s="52" t="s">
        <v>217</v>
      </c>
      <c r="BA332" s="52" t="s">
        <v>3453</v>
      </c>
      <c r="BB332" s="52"/>
      <c r="BC332" s="52"/>
      <c r="BD332" s="52"/>
      <c r="BE332" s="52"/>
      <c r="BF332" s="52"/>
      <c r="BG332" s="66"/>
    </row>
    <row r="333" spans="1:59" x14ac:dyDescent="0.25">
      <c r="A333" s="2" t="s">
        <v>279</v>
      </c>
      <c r="B333" s="2" t="s">
        <v>1166</v>
      </c>
      <c r="AJ333" s="1"/>
      <c r="AK333" s="1"/>
      <c r="AS333" s="639" t="s">
        <v>426</v>
      </c>
      <c r="AT333" s="53" t="s">
        <v>436</v>
      </c>
      <c r="AU333" s="53" t="s">
        <v>70</v>
      </c>
      <c r="AV333" t="s">
        <v>3436</v>
      </c>
      <c r="AW333" t="s">
        <v>2130</v>
      </c>
      <c r="AX333" s="52" t="s">
        <v>426</v>
      </c>
      <c r="AY333" s="52" t="s">
        <v>2419</v>
      </c>
      <c r="AZ333" s="52" t="s">
        <v>3453</v>
      </c>
      <c r="BA333" s="52"/>
      <c r="BB333" s="52"/>
      <c r="BC333" s="52"/>
      <c r="BD333" s="52"/>
      <c r="BE333" s="52"/>
      <c r="BF333" s="52"/>
      <c r="BG333" s="66"/>
    </row>
    <row r="334" spans="1:59" x14ac:dyDescent="0.25">
      <c r="A334" s="2" t="s">
        <v>279</v>
      </c>
      <c r="B334" s="2" t="s">
        <v>1741</v>
      </c>
      <c r="AJ334" s="1"/>
      <c r="AK334" s="1"/>
      <c r="AS334" s="639" t="s">
        <v>450</v>
      </c>
      <c r="AT334" s="53" t="s">
        <v>436</v>
      </c>
      <c r="AU334" s="53" t="s">
        <v>70</v>
      </c>
      <c r="AV334" t="s">
        <v>3437</v>
      </c>
      <c r="AW334" t="s">
        <v>2131</v>
      </c>
      <c r="AX334" s="52" t="s">
        <v>3456</v>
      </c>
      <c r="AY334" s="52" t="s">
        <v>217</v>
      </c>
      <c r="AZ334" s="52" t="s">
        <v>3453</v>
      </c>
      <c r="BA334" s="52"/>
      <c r="BB334" s="52"/>
      <c r="BC334" s="52"/>
      <c r="BD334" s="52"/>
      <c r="BE334" s="52"/>
      <c r="BF334" s="52"/>
      <c r="BG334" s="66"/>
    </row>
    <row r="335" spans="1:59" x14ac:dyDescent="0.25">
      <c r="A335" s="2" t="s">
        <v>279</v>
      </c>
      <c r="B335" s="2" t="s">
        <v>1738</v>
      </c>
      <c r="AJ335" s="1"/>
      <c r="AK335" s="1"/>
      <c r="AS335" s="639" t="s">
        <v>3457</v>
      </c>
      <c r="AT335" s="53" t="s">
        <v>436</v>
      </c>
      <c r="AU335" s="53" t="s">
        <v>70</v>
      </c>
      <c r="AV335" t="s">
        <v>3438</v>
      </c>
      <c r="AW335" t="s">
        <v>3439</v>
      </c>
      <c r="AX335" s="52" t="s">
        <v>2699</v>
      </c>
      <c r="AY335" s="52" t="s">
        <v>2419</v>
      </c>
      <c r="AZ335" s="52" t="s">
        <v>3458</v>
      </c>
      <c r="BA335" s="52"/>
      <c r="BB335" s="52"/>
      <c r="BC335" s="52"/>
      <c r="BD335" s="52"/>
      <c r="BE335" s="52"/>
      <c r="BF335" s="52"/>
      <c r="BG335" s="66"/>
    </row>
    <row r="336" spans="1:59" x14ac:dyDescent="0.25">
      <c r="A336" s="2" t="s">
        <v>279</v>
      </c>
      <c r="B336" s="2" t="s">
        <v>1739</v>
      </c>
      <c r="AJ336" s="1"/>
      <c r="AK336" s="1"/>
      <c r="AS336" s="639" t="s">
        <v>2276</v>
      </c>
      <c r="AT336" s="53" t="s">
        <v>436</v>
      </c>
      <c r="AU336" s="53" t="s">
        <v>70</v>
      </c>
      <c r="AV336" t="s">
        <v>3440</v>
      </c>
      <c r="AW336" t="s">
        <v>4248</v>
      </c>
      <c r="AX336" s="52" t="s">
        <v>3451</v>
      </c>
      <c r="AY336" s="52" t="s">
        <v>3445</v>
      </c>
      <c r="AZ336" s="52" t="s">
        <v>3448</v>
      </c>
      <c r="BA336" s="52"/>
      <c r="BB336" s="52"/>
      <c r="BC336" s="52"/>
      <c r="BD336" s="52"/>
      <c r="BE336" s="52"/>
      <c r="BF336" s="52"/>
      <c r="BG336" s="66"/>
    </row>
    <row r="337" spans="1:59" x14ac:dyDescent="0.25">
      <c r="A337" s="2" t="s">
        <v>279</v>
      </c>
      <c r="B337" s="2" t="s">
        <v>1740</v>
      </c>
      <c r="AJ337" s="1"/>
      <c r="AK337" s="1"/>
      <c r="AS337" s="639" t="s">
        <v>2276</v>
      </c>
      <c r="AT337" s="53" t="s">
        <v>436</v>
      </c>
      <c r="AU337" s="53" t="s">
        <v>70</v>
      </c>
      <c r="AV337" t="s">
        <v>3441</v>
      </c>
      <c r="AW337" t="s">
        <v>4249</v>
      </c>
      <c r="AX337" s="52" t="s">
        <v>3107</v>
      </c>
      <c r="AY337" s="52" t="s">
        <v>3445</v>
      </c>
      <c r="AZ337" s="52" t="s">
        <v>3448</v>
      </c>
      <c r="BA337" s="52"/>
      <c r="BB337" s="52"/>
      <c r="BC337" s="52"/>
      <c r="BD337" s="52"/>
      <c r="BE337" s="52"/>
      <c r="BF337" s="52"/>
      <c r="BG337" s="66"/>
    </row>
    <row r="338" spans="1:59" x14ac:dyDescent="0.25">
      <c r="A338" s="2" t="s">
        <v>279</v>
      </c>
      <c r="B338" s="2" t="s">
        <v>1173</v>
      </c>
      <c r="AJ338" s="1"/>
      <c r="AK338" s="1"/>
      <c r="AS338" s="639" t="s">
        <v>2276</v>
      </c>
      <c r="AT338" s="53" t="s">
        <v>436</v>
      </c>
      <c r="AU338" s="53" t="s">
        <v>70</v>
      </c>
      <c r="AV338" t="s">
        <v>3442</v>
      </c>
      <c r="AW338" t="s">
        <v>4250</v>
      </c>
      <c r="AX338" s="52" t="s">
        <v>3260</v>
      </c>
      <c r="AY338" s="52" t="s">
        <v>3445</v>
      </c>
      <c r="AZ338" s="52" t="s">
        <v>3448</v>
      </c>
      <c r="BA338" s="52"/>
      <c r="BB338" s="52"/>
      <c r="BC338" s="52"/>
      <c r="BD338" s="52"/>
      <c r="BE338" s="52"/>
      <c r="BF338" s="52"/>
      <c r="BG338" s="66"/>
    </row>
    <row r="339" spans="1:59" x14ac:dyDescent="0.25">
      <c r="A339" s="2" t="s">
        <v>279</v>
      </c>
      <c r="B339" s="2" t="s">
        <v>1648</v>
      </c>
      <c r="AJ339" s="1"/>
      <c r="AK339" s="1"/>
      <c r="AS339" s="639" t="s">
        <v>2276</v>
      </c>
      <c r="AT339" s="53" t="s">
        <v>436</v>
      </c>
      <c r="AU339" s="53" t="s">
        <v>70</v>
      </c>
      <c r="AV339" t="s">
        <v>3443</v>
      </c>
      <c r="AW339" t="s">
        <v>4251</v>
      </c>
      <c r="AX339" s="52" t="s">
        <v>3456</v>
      </c>
      <c r="AY339" s="52" t="s">
        <v>3448</v>
      </c>
      <c r="AZ339" s="52"/>
      <c r="BA339" s="52"/>
      <c r="BB339" s="52"/>
      <c r="BC339" s="52"/>
      <c r="BD339" s="52"/>
      <c r="BE339" s="52"/>
      <c r="BF339" s="52"/>
      <c r="BG339" s="66"/>
    </row>
    <row r="340" spans="1:59" x14ac:dyDescent="0.25">
      <c r="A340" s="2" t="s">
        <v>279</v>
      </c>
      <c r="B340" s="2" t="s">
        <v>1174</v>
      </c>
      <c r="AJ340" s="1"/>
      <c r="AK340" s="1"/>
      <c r="AS340" s="639" t="s">
        <v>2276</v>
      </c>
      <c r="AT340" s="53" t="s">
        <v>436</v>
      </c>
      <c r="AU340" s="53" t="s">
        <v>70</v>
      </c>
      <c r="AV340" t="s">
        <v>3444</v>
      </c>
      <c r="AW340" t="s">
        <v>4252</v>
      </c>
      <c r="AX340" s="52" t="s">
        <v>3456</v>
      </c>
      <c r="AY340" s="52" t="s">
        <v>3459</v>
      </c>
      <c r="AZ340" s="52"/>
      <c r="BA340" s="52"/>
      <c r="BB340" s="52"/>
      <c r="BC340" s="52"/>
      <c r="BD340" s="52"/>
      <c r="BE340" s="52"/>
      <c r="BF340" s="52"/>
      <c r="BG340" s="66"/>
    </row>
    <row r="341" spans="1:59" x14ac:dyDescent="0.25">
      <c r="A341" s="2" t="s">
        <v>279</v>
      </c>
      <c r="B341" s="2" t="s">
        <v>1172</v>
      </c>
      <c r="AJ341" s="1"/>
      <c r="AK341" s="1"/>
      <c r="AS341" s="639" t="s">
        <v>4037</v>
      </c>
      <c r="AT341" s="53" t="s">
        <v>1040</v>
      </c>
      <c r="AU341" s="53" t="s">
        <v>70</v>
      </c>
      <c r="AV341" t="s">
        <v>3460</v>
      </c>
      <c r="AW341" t="s">
        <v>3464</v>
      </c>
      <c r="AX341" s="52" t="s">
        <v>3505</v>
      </c>
      <c r="AY341" s="52" t="s">
        <v>2419</v>
      </c>
      <c r="AZ341" s="52" t="s">
        <v>3463</v>
      </c>
      <c r="BA341" s="52"/>
      <c r="BB341" s="52"/>
      <c r="BC341" s="52"/>
      <c r="BD341" s="52"/>
      <c r="BE341" s="52"/>
      <c r="BF341" s="52"/>
      <c r="BG341" s="66"/>
    </row>
    <row r="342" spans="1:59" x14ac:dyDescent="0.25">
      <c r="A342" s="2" t="s">
        <v>279</v>
      </c>
      <c r="B342" s="2" t="s">
        <v>1097</v>
      </c>
      <c r="AJ342" s="1"/>
      <c r="AK342" s="1"/>
      <c r="AS342" s="639" t="s">
        <v>4037</v>
      </c>
      <c r="AT342" s="53" t="s">
        <v>1040</v>
      </c>
      <c r="AU342" s="53" t="s">
        <v>70</v>
      </c>
      <c r="AV342" t="s">
        <v>3461</v>
      </c>
      <c r="AW342" t="s">
        <v>3465</v>
      </c>
      <c r="AX342" s="52" t="s">
        <v>3506</v>
      </c>
      <c r="AY342" s="52" t="s">
        <v>2419</v>
      </c>
      <c r="AZ342" s="52" t="s">
        <v>3462</v>
      </c>
      <c r="BA342" s="52"/>
      <c r="BB342" s="52"/>
      <c r="BC342" s="52"/>
      <c r="BD342" s="52"/>
      <c r="BE342" s="52"/>
      <c r="BF342" s="52"/>
      <c r="BG342" s="66"/>
    </row>
    <row r="343" spans="1:59" x14ac:dyDescent="0.25">
      <c r="A343" s="2" t="s">
        <v>279</v>
      </c>
      <c r="B343" s="2" t="s">
        <v>2330</v>
      </c>
      <c r="AJ343" s="1"/>
      <c r="AK343" s="1"/>
      <c r="AS343" s="639" t="s">
        <v>911</v>
      </c>
      <c r="AT343" s="53" t="s">
        <v>1040</v>
      </c>
      <c r="AU343" s="53" t="s">
        <v>70</v>
      </c>
      <c r="AV343" t="s">
        <v>3466</v>
      </c>
      <c r="AW343" t="s">
        <v>3470</v>
      </c>
      <c r="AX343" s="52" t="s">
        <v>911</v>
      </c>
      <c r="AY343" s="52" t="s">
        <v>2419</v>
      </c>
      <c r="AZ343" s="52" t="s">
        <v>3471</v>
      </c>
      <c r="BA343" s="52"/>
      <c r="BB343" s="52"/>
      <c r="BC343" s="52"/>
      <c r="BD343" s="52"/>
      <c r="BE343" s="52"/>
      <c r="BF343" s="52"/>
      <c r="BG343" s="66"/>
    </row>
    <row r="344" spans="1:59" x14ac:dyDescent="0.25">
      <c r="A344" s="2" t="s">
        <v>279</v>
      </c>
      <c r="B344" s="2" t="s">
        <v>2335</v>
      </c>
      <c r="AJ344" s="1"/>
      <c r="AK344" s="1"/>
      <c r="AS344" s="639" t="s">
        <v>885</v>
      </c>
      <c r="AT344" s="53" t="s">
        <v>1040</v>
      </c>
      <c r="AU344" s="53" t="s">
        <v>70</v>
      </c>
      <c r="AV344" t="s">
        <v>3467</v>
      </c>
      <c r="AW344" t="s">
        <v>3338</v>
      </c>
      <c r="AX344" s="52" t="s">
        <v>885</v>
      </c>
      <c r="AY344" s="52" t="s">
        <v>2419</v>
      </c>
      <c r="AZ344" s="52" t="s">
        <v>3471</v>
      </c>
      <c r="BA344" s="52"/>
      <c r="BB344" s="52"/>
      <c r="BC344" s="52"/>
      <c r="BD344" s="52"/>
      <c r="BE344" s="52"/>
      <c r="BF344" s="52"/>
      <c r="BG344" s="66"/>
    </row>
    <row r="345" spans="1:59" x14ac:dyDescent="0.25">
      <c r="A345" s="2" t="s">
        <v>279</v>
      </c>
      <c r="B345" s="2" t="s">
        <v>2334</v>
      </c>
      <c r="AJ345" s="1"/>
      <c r="AK345" s="1"/>
      <c r="AS345" s="639" t="s">
        <v>883</v>
      </c>
      <c r="AT345" s="53" t="s">
        <v>1040</v>
      </c>
      <c r="AU345" s="53" t="s">
        <v>70</v>
      </c>
      <c r="AV345" t="s">
        <v>3468</v>
      </c>
      <c r="AW345" t="s">
        <v>3122</v>
      </c>
      <c r="AX345" s="52" t="s">
        <v>883</v>
      </c>
      <c r="AY345" s="52" t="s">
        <v>2419</v>
      </c>
      <c r="AZ345" s="52" t="s">
        <v>3471</v>
      </c>
      <c r="BA345" s="52"/>
      <c r="BB345" s="52"/>
      <c r="BC345" s="52"/>
      <c r="BD345" s="52"/>
      <c r="BE345" s="52"/>
      <c r="BF345" s="52"/>
      <c r="BG345" s="66"/>
    </row>
    <row r="346" spans="1:59" x14ac:dyDescent="0.25">
      <c r="A346" s="2" t="s">
        <v>279</v>
      </c>
      <c r="B346" s="2" t="s">
        <v>2336</v>
      </c>
      <c r="AJ346" s="1"/>
      <c r="AK346" s="1"/>
      <c r="AS346" s="639" t="s">
        <v>552</v>
      </c>
      <c r="AT346" s="53" t="s">
        <v>1040</v>
      </c>
      <c r="AU346" s="53" t="s">
        <v>70</v>
      </c>
      <c r="AV346" t="s">
        <v>3469</v>
      </c>
      <c r="AW346" t="s">
        <v>2494</v>
      </c>
      <c r="AX346" s="52" t="s">
        <v>552</v>
      </c>
      <c r="AY346" s="52" t="s">
        <v>2419</v>
      </c>
      <c r="AZ346" s="52" t="s">
        <v>3471</v>
      </c>
      <c r="BA346" s="52"/>
      <c r="BB346" s="52"/>
      <c r="BC346" s="52"/>
      <c r="BD346" s="52"/>
      <c r="BE346" s="52"/>
      <c r="BF346" s="52"/>
      <c r="BG346" s="66"/>
    </row>
    <row r="347" spans="1:59" x14ac:dyDescent="0.25">
      <c r="A347" s="2" t="s">
        <v>279</v>
      </c>
      <c r="B347" s="2" t="s">
        <v>2339</v>
      </c>
      <c r="AJ347" s="1"/>
      <c r="AK347" s="1"/>
      <c r="AS347" s="639" t="s">
        <v>524</v>
      </c>
      <c r="AT347" s="53" t="s">
        <v>524</v>
      </c>
      <c r="AU347" s="53" t="s">
        <v>70</v>
      </c>
      <c r="AV347" t="s">
        <v>3472</v>
      </c>
      <c r="AW347" t="s">
        <v>3473</v>
      </c>
      <c r="AX347" s="52" t="s">
        <v>3417</v>
      </c>
      <c r="AY347" s="52" t="s">
        <v>3474</v>
      </c>
      <c r="AZ347" s="52"/>
      <c r="BA347" s="52"/>
      <c r="BB347" s="52"/>
      <c r="BC347" s="52"/>
      <c r="BD347" s="52"/>
      <c r="BE347" s="52"/>
      <c r="BF347" s="52"/>
      <c r="BG347" s="66"/>
    </row>
    <row r="348" spans="1:59" x14ac:dyDescent="0.25">
      <c r="A348" s="2" t="s">
        <v>279</v>
      </c>
      <c r="B348" s="2" t="s">
        <v>2337</v>
      </c>
      <c r="AJ348" s="1"/>
      <c r="AK348" s="1"/>
      <c r="AS348" s="639" t="s">
        <v>3810</v>
      </c>
      <c r="AT348" s="53" t="s">
        <v>450</v>
      </c>
      <c r="AU348" s="53" t="s">
        <v>70</v>
      </c>
      <c r="AV348" t="s">
        <v>4027</v>
      </c>
      <c r="AW348" t="s">
        <v>4028</v>
      </c>
      <c r="AX348" s="140" t="s">
        <v>450</v>
      </c>
      <c r="AY348" s="140" t="s">
        <v>2419</v>
      </c>
      <c r="AZ348" s="140" t="s">
        <v>3810</v>
      </c>
      <c r="BA348" s="52"/>
      <c r="BB348" s="52"/>
      <c r="BC348" s="52"/>
      <c r="BD348" s="52"/>
      <c r="BE348" s="52"/>
      <c r="BF348" s="52"/>
      <c r="BG348" s="66"/>
    </row>
    <row r="349" spans="1:59" ht="15.75" thickBot="1" x14ac:dyDescent="0.3">
      <c r="A349" s="2" t="s">
        <v>279</v>
      </c>
      <c r="B349" s="2" t="s">
        <v>2340</v>
      </c>
      <c r="AJ349" s="1"/>
      <c r="AK349" s="1"/>
      <c r="AS349" s="638" t="s">
        <v>3812</v>
      </c>
      <c r="AT349" s="131" t="s">
        <v>450</v>
      </c>
      <c r="AU349" s="131" t="s">
        <v>70</v>
      </c>
      <c r="AV349" s="130" t="s">
        <v>1961</v>
      </c>
      <c r="AW349" s="130" t="s">
        <v>4029</v>
      </c>
      <c r="AX349" s="130" t="s">
        <v>450</v>
      </c>
      <c r="AY349" s="130" t="s">
        <v>2419</v>
      </c>
      <c r="AZ349" s="130" t="s">
        <v>3194</v>
      </c>
      <c r="BA349" s="130"/>
      <c r="BB349" s="130"/>
      <c r="BC349" s="130"/>
      <c r="BD349" s="130"/>
      <c r="BE349" s="130"/>
      <c r="BF349" s="130"/>
      <c r="BG349" s="51"/>
    </row>
    <row r="350" spans="1:59" x14ac:dyDescent="0.25">
      <c r="A350" s="2" t="s">
        <v>279</v>
      </c>
      <c r="B350" s="2" t="s">
        <v>2338</v>
      </c>
      <c r="AJ350" s="1"/>
      <c r="AK350" s="1"/>
    </row>
    <row r="351" spans="1:59" x14ac:dyDescent="0.25">
      <c r="A351" s="2" t="s">
        <v>279</v>
      </c>
      <c r="B351" s="2" t="s">
        <v>2341</v>
      </c>
      <c r="AJ351" s="1"/>
      <c r="AK351" s="1"/>
    </row>
    <row r="352" spans="1:59" x14ac:dyDescent="0.25">
      <c r="A352" s="2" t="s">
        <v>279</v>
      </c>
      <c r="B352" s="2" t="s">
        <v>2331</v>
      </c>
      <c r="AJ352" s="1"/>
      <c r="AK352" s="1"/>
    </row>
    <row r="353" spans="1:37" x14ac:dyDescent="0.25">
      <c r="A353" s="2" t="s">
        <v>279</v>
      </c>
      <c r="B353" s="2" t="s">
        <v>2333</v>
      </c>
      <c r="AJ353" s="1"/>
      <c r="AK353" s="1"/>
    </row>
    <row r="354" spans="1:37" x14ac:dyDescent="0.25">
      <c r="A354" s="2" t="s">
        <v>279</v>
      </c>
      <c r="B354" s="2" t="s">
        <v>2332</v>
      </c>
      <c r="AJ354" s="1"/>
      <c r="AK354" s="1"/>
    </row>
    <row r="355" spans="1:37" x14ac:dyDescent="0.25">
      <c r="A355" s="2" t="s">
        <v>279</v>
      </c>
      <c r="B355" s="2" t="s">
        <v>1167</v>
      </c>
      <c r="AJ355" s="1"/>
      <c r="AK355" s="1"/>
    </row>
    <row r="356" spans="1:37" x14ac:dyDescent="0.25">
      <c r="A356" s="2" t="s">
        <v>279</v>
      </c>
      <c r="B356" s="2" t="s">
        <v>1700</v>
      </c>
      <c r="AJ356" s="1"/>
      <c r="AK356" s="1"/>
    </row>
    <row r="357" spans="1:37" x14ac:dyDescent="0.25">
      <c r="A357" s="2" t="s">
        <v>279</v>
      </c>
      <c r="B357" s="2" t="s">
        <v>1755</v>
      </c>
      <c r="AJ357" s="1"/>
      <c r="AK357" s="1"/>
    </row>
    <row r="358" spans="1:37" x14ac:dyDescent="0.25">
      <c r="A358" s="2" t="s">
        <v>279</v>
      </c>
      <c r="B358" s="2" t="s">
        <v>1098</v>
      </c>
      <c r="AJ358" s="1"/>
      <c r="AK358" s="1"/>
    </row>
    <row r="359" spans="1:37" x14ac:dyDescent="0.25">
      <c r="A359" s="2" t="s">
        <v>279</v>
      </c>
      <c r="B359" s="2" t="s">
        <v>1099</v>
      </c>
      <c r="AJ359" s="1"/>
      <c r="AK359" s="1"/>
    </row>
    <row r="360" spans="1:37" x14ac:dyDescent="0.25">
      <c r="A360" s="2" t="s">
        <v>279</v>
      </c>
      <c r="B360" s="2" t="s">
        <v>1100</v>
      </c>
      <c r="AJ360" s="1"/>
      <c r="AK360" s="1"/>
    </row>
    <row r="361" spans="1:37" x14ac:dyDescent="0.25">
      <c r="A361" s="2" t="s">
        <v>279</v>
      </c>
      <c r="B361" s="2" t="s">
        <v>1101</v>
      </c>
      <c r="AJ361" s="1"/>
      <c r="AK361" s="1"/>
    </row>
    <row r="362" spans="1:37" x14ac:dyDescent="0.25">
      <c r="A362" s="2" t="s">
        <v>279</v>
      </c>
      <c r="B362" s="2" t="s">
        <v>1102</v>
      </c>
      <c r="AJ362" s="1"/>
      <c r="AK362" s="1"/>
    </row>
    <row r="363" spans="1:37" x14ac:dyDescent="0.25">
      <c r="A363" s="2" t="s">
        <v>279</v>
      </c>
      <c r="B363" s="2" t="s">
        <v>1103</v>
      </c>
      <c r="AJ363" s="1"/>
      <c r="AK363" s="1"/>
    </row>
    <row r="364" spans="1:37" x14ac:dyDescent="0.25">
      <c r="A364" s="2" t="s">
        <v>279</v>
      </c>
      <c r="B364" s="2" t="s">
        <v>1747</v>
      </c>
      <c r="AJ364" s="1"/>
      <c r="AK364" s="1"/>
    </row>
    <row r="365" spans="1:37" x14ac:dyDescent="0.25">
      <c r="A365" s="2" t="s">
        <v>279</v>
      </c>
      <c r="B365" s="2" t="s">
        <v>1104</v>
      </c>
      <c r="AJ365" s="1"/>
      <c r="AK365" s="1"/>
    </row>
    <row r="366" spans="1:37" x14ac:dyDescent="0.25">
      <c r="A366" s="2" t="s">
        <v>279</v>
      </c>
      <c r="B366" s="2" t="s">
        <v>1105</v>
      </c>
      <c r="AJ366" s="1"/>
      <c r="AK366" s="1"/>
    </row>
    <row r="367" spans="1:37" x14ac:dyDescent="0.25">
      <c r="A367" s="2" t="s">
        <v>279</v>
      </c>
      <c r="B367" s="2" t="s">
        <v>1106</v>
      </c>
      <c r="AJ367" s="1"/>
      <c r="AK367" s="1"/>
    </row>
    <row r="368" spans="1:37" x14ac:dyDescent="0.25">
      <c r="A368" s="2" t="s">
        <v>279</v>
      </c>
      <c r="B368" s="2" t="s">
        <v>1694</v>
      </c>
      <c r="AJ368" s="1"/>
      <c r="AK368" s="1"/>
    </row>
    <row r="369" spans="1:37" x14ac:dyDescent="0.25">
      <c r="A369" s="2" t="s">
        <v>279</v>
      </c>
      <c r="B369" s="2" t="s">
        <v>1693</v>
      </c>
      <c r="AJ369" s="1"/>
      <c r="AK369" s="1"/>
    </row>
    <row r="370" spans="1:37" x14ac:dyDescent="0.25">
      <c r="A370" s="2" t="s">
        <v>279</v>
      </c>
      <c r="B370" s="2" t="s">
        <v>776</v>
      </c>
      <c r="AJ370" s="1"/>
      <c r="AK370" s="1"/>
    </row>
    <row r="371" spans="1:37" x14ac:dyDescent="0.25">
      <c r="A371" s="2" t="s">
        <v>279</v>
      </c>
      <c r="B371" s="2" t="s">
        <v>777</v>
      </c>
      <c r="AJ371" s="1"/>
      <c r="AK371" s="1"/>
    </row>
    <row r="372" spans="1:37" x14ac:dyDescent="0.25">
      <c r="A372" s="2" t="s">
        <v>279</v>
      </c>
      <c r="B372" s="2" t="s">
        <v>1107</v>
      </c>
      <c r="AJ372" s="1"/>
      <c r="AK372" s="1"/>
    </row>
    <row r="373" spans="1:37" x14ac:dyDescent="0.25">
      <c r="A373" s="2" t="s">
        <v>279</v>
      </c>
      <c r="B373" s="2" t="s">
        <v>1108</v>
      </c>
      <c r="AJ373" s="1"/>
      <c r="AK373" s="1"/>
    </row>
    <row r="374" spans="1:37" x14ac:dyDescent="0.25">
      <c r="A374" s="2" t="s">
        <v>279</v>
      </c>
      <c r="B374" s="2" t="s">
        <v>1109</v>
      </c>
      <c r="AJ374" s="1"/>
      <c r="AK374" s="1"/>
    </row>
    <row r="375" spans="1:37" x14ac:dyDescent="0.25">
      <c r="A375" s="2" t="s">
        <v>279</v>
      </c>
      <c r="B375" s="2" t="s">
        <v>1110</v>
      </c>
      <c r="AJ375" s="1"/>
      <c r="AK375" s="1"/>
    </row>
    <row r="376" spans="1:37" x14ac:dyDescent="0.25">
      <c r="A376" s="2" t="s">
        <v>279</v>
      </c>
      <c r="B376" s="2" t="s">
        <v>778</v>
      </c>
      <c r="AJ376" s="1"/>
      <c r="AK376" s="1"/>
    </row>
    <row r="377" spans="1:37" x14ac:dyDescent="0.25">
      <c r="A377" s="2" t="s">
        <v>279</v>
      </c>
      <c r="B377" s="2" t="s">
        <v>779</v>
      </c>
      <c r="AJ377" s="1"/>
      <c r="AK377" s="1"/>
    </row>
    <row r="378" spans="1:37" x14ac:dyDescent="0.25">
      <c r="A378" s="2" t="s">
        <v>279</v>
      </c>
      <c r="B378" s="2" t="s">
        <v>1111</v>
      </c>
      <c r="AJ378" s="1"/>
      <c r="AK378" s="1"/>
    </row>
    <row r="379" spans="1:37" x14ac:dyDescent="0.25">
      <c r="A379" s="2" t="s">
        <v>279</v>
      </c>
      <c r="B379" s="2" t="s">
        <v>1112</v>
      </c>
      <c r="AJ379" s="1"/>
      <c r="AK379" s="1"/>
    </row>
    <row r="380" spans="1:37" x14ac:dyDescent="0.25">
      <c r="A380" s="2" t="s">
        <v>279</v>
      </c>
      <c r="B380" s="2" t="s">
        <v>1113</v>
      </c>
      <c r="AJ380" s="1"/>
      <c r="AK380" s="1"/>
    </row>
    <row r="381" spans="1:37" x14ac:dyDescent="0.25">
      <c r="A381" s="2" t="s">
        <v>279</v>
      </c>
      <c r="B381" s="2" t="s">
        <v>1756</v>
      </c>
      <c r="AJ381" s="1"/>
      <c r="AK381" s="1"/>
    </row>
    <row r="382" spans="1:37" x14ac:dyDescent="0.25">
      <c r="A382" s="2" t="s">
        <v>279</v>
      </c>
      <c r="B382" s="2" t="s">
        <v>1114</v>
      </c>
      <c r="AJ382" s="1"/>
      <c r="AK382" s="1"/>
    </row>
    <row r="383" spans="1:37" x14ac:dyDescent="0.25">
      <c r="A383" s="2" t="s">
        <v>279</v>
      </c>
      <c r="B383" s="2" t="s">
        <v>1115</v>
      </c>
      <c r="AJ383" s="1"/>
      <c r="AK383" s="1"/>
    </row>
    <row r="384" spans="1:37" x14ac:dyDescent="0.25">
      <c r="A384" s="2" t="s">
        <v>279</v>
      </c>
      <c r="B384" s="2" t="s">
        <v>1116</v>
      </c>
      <c r="AJ384" s="1"/>
      <c r="AK384" s="1"/>
    </row>
    <row r="385" spans="1:37" x14ac:dyDescent="0.25">
      <c r="A385" s="2" t="s">
        <v>279</v>
      </c>
      <c r="B385" s="2" t="s">
        <v>1742</v>
      </c>
      <c r="AJ385" s="1"/>
      <c r="AK385" s="1"/>
    </row>
    <row r="386" spans="1:37" x14ac:dyDescent="0.25">
      <c r="A386" s="2" t="s">
        <v>279</v>
      </c>
      <c r="B386" s="2" t="s">
        <v>1749</v>
      </c>
      <c r="AJ386" s="1"/>
      <c r="AK386" s="1"/>
    </row>
    <row r="387" spans="1:37" x14ac:dyDescent="0.25">
      <c r="A387" s="2" t="s">
        <v>279</v>
      </c>
      <c r="B387" s="2" t="s">
        <v>2345</v>
      </c>
      <c r="AJ387" s="1"/>
      <c r="AK387" s="1"/>
    </row>
    <row r="388" spans="1:37" x14ac:dyDescent="0.25">
      <c r="A388" s="2" t="s">
        <v>279</v>
      </c>
      <c r="B388" s="2" t="s">
        <v>1231</v>
      </c>
      <c r="AJ388" s="1"/>
      <c r="AK388" s="1"/>
    </row>
    <row r="389" spans="1:37" x14ac:dyDescent="0.25">
      <c r="A389" s="2" t="s">
        <v>279</v>
      </c>
      <c r="B389" s="2" t="s">
        <v>1232</v>
      </c>
      <c r="AJ389" s="1"/>
      <c r="AK389" s="1"/>
    </row>
    <row r="390" spans="1:37" x14ac:dyDescent="0.25">
      <c r="A390" s="2" t="s">
        <v>279</v>
      </c>
      <c r="B390" s="2" t="s">
        <v>790</v>
      </c>
      <c r="AJ390" s="1"/>
      <c r="AK390" s="1"/>
    </row>
    <row r="391" spans="1:37" x14ac:dyDescent="0.25">
      <c r="A391" s="2" t="s">
        <v>753</v>
      </c>
      <c r="B391" s="2" t="s">
        <v>2668</v>
      </c>
      <c r="AJ391" s="1"/>
      <c r="AK391" s="1"/>
    </row>
    <row r="392" spans="1:37" x14ac:dyDescent="0.25">
      <c r="A392" s="2" t="s">
        <v>753</v>
      </c>
      <c r="B392" s="2" t="s">
        <v>2669</v>
      </c>
      <c r="AJ392" s="1"/>
      <c r="AK392" s="1"/>
    </row>
    <row r="393" spans="1:37" x14ac:dyDescent="0.25">
      <c r="A393" s="2" t="s">
        <v>279</v>
      </c>
      <c r="B393" s="2" t="s">
        <v>2670</v>
      </c>
      <c r="AJ393" s="1"/>
      <c r="AK393" s="1"/>
    </row>
    <row r="394" spans="1:37" x14ac:dyDescent="0.25">
      <c r="A394" s="2" t="s">
        <v>279</v>
      </c>
      <c r="B394" t="s">
        <v>2671</v>
      </c>
      <c r="AJ394" s="1"/>
      <c r="AK394" s="1"/>
    </row>
    <row r="395" spans="1:37" x14ac:dyDescent="0.25">
      <c r="A395" s="2" t="s">
        <v>279</v>
      </c>
      <c r="B395" t="s">
        <v>2672</v>
      </c>
      <c r="AJ395" s="1"/>
      <c r="AK395" s="1"/>
    </row>
    <row r="396" spans="1:37" x14ac:dyDescent="0.25">
      <c r="A396" s="2" t="s">
        <v>279</v>
      </c>
      <c r="B396" t="s">
        <v>2673</v>
      </c>
      <c r="AJ396" s="1"/>
      <c r="AK396" s="1"/>
    </row>
    <row r="397" spans="1:37" x14ac:dyDescent="0.25">
      <c r="A397" s="2" t="s">
        <v>279</v>
      </c>
      <c r="B397" s="2" t="s">
        <v>2678</v>
      </c>
      <c r="AJ397" s="1"/>
      <c r="AK397" s="1"/>
    </row>
    <row r="398" spans="1:37" x14ac:dyDescent="0.25">
      <c r="A398" s="2" t="s">
        <v>279</v>
      </c>
      <c r="B398" s="2" t="s">
        <v>2802</v>
      </c>
      <c r="AJ398" s="1"/>
      <c r="AK398" s="1"/>
    </row>
    <row r="399" spans="1:37" x14ac:dyDescent="0.25">
      <c r="A399" s="2" t="s">
        <v>753</v>
      </c>
      <c r="B399" s="2" t="s">
        <v>2804</v>
      </c>
      <c r="AJ399" s="1"/>
      <c r="AK399" s="1"/>
    </row>
    <row r="400" spans="1:37" x14ac:dyDescent="0.25">
      <c r="A400" s="2" t="s">
        <v>279</v>
      </c>
      <c r="B400" s="2" t="s">
        <v>2814</v>
      </c>
      <c r="AJ400" s="1"/>
      <c r="AK400" s="1"/>
    </row>
    <row r="401" spans="1:37" x14ac:dyDescent="0.25">
      <c r="A401" s="2" t="s">
        <v>279</v>
      </c>
      <c r="B401" s="2" t="s">
        <v>2816</v>
      </c>
      <c r="AJ401" s="1"/>
      <c r="AK401" s="1"/>
    </row>
    <row r="402" spans="1:37" x14ac:dyDescent="0.25">
      <c r="A402" s="2" t="s">
        <v>279</v>
      </c>
      <c r="B402" s="2" t="s">
        <v>2834</v>
      </c>
      <c r="AJ402" s="1"/>
      <c r="AK402" s="1"/>
    </row>
    <row r="403" spans="1:37" x14ac:dyDescent="0.25">
      <c r="A403" s="2" t="s">
        <v>279</v>
      </c>
      <c r="B403" s="2" t="s">
        <v>2836</v>
      </c>
      <c r="AJ403" s="1"/>
      <c r="AK403" s="1"/>
    </row>
    <row r="404" spans="1:37" x14ac:dyDescent="0.25">
      <c r="A404" s="2" t="s">
        <v>279</v>
      </c>
      <c r="B404" s="2" t="s">
        <v>2838</v>
      </c>
      <c r="AJ404" s="1"/>
      <c r="AK404" s="1"/>
    </row>
    <row r="405" spans="1:37" x14ac:dyDescent="0.25">
      <c r="A405" s="2" t="s">
        <v>279</v>
      </c>
      <c r="B405" s="2" t="s">
        <v>2840</v>
      </c>
      <c r="AJ405" s="1"/>
      <c r="AK405" s="1"/>
    </row>
    <row r="406" spans="1:37" x14ac:dyDescent="0.25">
      <c r="A406" s="2" t="s">
        <v>279</v>
      </c>
      <c r="B406" s="2" t="s">
        <v>2839</v>
      </c>
      <c r="AJ406" s="1"/>
      <c r="AK406" s="1"/>
    </row>
    <row r="407" spans="1:37" x14ac:dyDescent="0.25">
      <c r="A407" s="2" t="s">
        <v>279</v>
      </c>
      <c r="B407" s="2" t="s">
        <v>2855</v>
      </c>
      <c r="AJ407" s="1"/>
      <c r="AK407" s="1"/>
    </row>
    <row r="408" spans="1:37" x14ac:dyDescent="0.25">
      <c r="A408" s="2" t="s">
        <v>279</v>
      </c>
      <c r="B408" s="2" t="s">
        <v>2858</v>
      </c>
      <c r="AJ408" s="1"/>
      <c r="AK408" s="1"/>
    </row>
    <row r="409" spans="1:37" x14ac:dyDescent="0.25">
      <c r="A409" s="2" t="s">
        <v>279</v>
      </c>
      <c r="B409" s="2" t="s">
        <v>2862</v>
      </c>
      <c r="AJ409" s="1"/>
      <c r="AK409" s="1"/>
    </row>
    <row r="410" spans="1:37" x14ac:dyDescent="0.25">
      <c r="A410" s="2" t="s">
        <v>279</v>
      </c>
      <c r="B410" s="2" t="s">
        <v>2861</v>
      </c>
      <c r="AJ410" s="1"/>
      <c r="AK410" s="1"/>
    </row>
    <row r="411" spans="1:37" x14ac:dyDescent="0.25">
      <c r="A411" s="2" t="s">
        <v>279</v>
      </c>
      <c r="B411" s="2" t="s">
        <v>2864</v>
      </c>
      <c r="AJ411" s="1"/>
      <c r="AK411" s="1"/>
    </row>
    <row r="412" spans="1:37" x14ac:dyDescent="0.25">
      <c r="A412" s="2" t="s">
        <v>279</v>
      </c>
      <c r="B412" t="s">
        <v>2926</v>
      </c>
      <c r="AJ412" s="1"/>
      <c r="AK412" s="1"/>
    </row>
    <row r="413" spans="1:37" x14ac:dyDescent="0.25">
      <c r="A413" s="2" t="s">
        <v>279</v>
      </c>
      <c r="B413" t="s">
        <v>2927</v>
      </c>
      <c r="AJ413" s="1"/>
      <c r="AK413" s="1"/>
    </row>
    <row r="414" spans="1:37" x14ac:dyDescent="0.25">
      <c r="A414" s="2" t="s">
        <v>279</v>
      </c>
      <c r="B414" t="s">
        <v>2928</v>
      </c>
      <c r="AJ414" s="1"/>
      <c r="AK414" s="1"/>
    </row>
    <row r="415" spans="1:37" x14ac:dyDescent="0.25">
      <c r="A415" s="2" t="s">
        <v>279</v>
      </c>
      <c r="B415" t="s">
        <v>2929</v>
      </c>
      <c r="AJ415" s="1"/>
      <c r="AK415" s="1"/>
    </row>
    <row r="416" spans="1:37" x14ac:dyDescent="0.25">
      <c r="A416" s="2" t="s">
        <v>279</v>
      </c>
      <c r="B416" t="s">
        <v>2930</v>
      </c>
      <c r="AJ416" s="1"/>
      <c r="AK416" s="1"/>
    </row>
    <row r="417" spans="1:37" x14ac:dyDescent="0.25">
      <c r="A417" s="2" t="s">
        <v>279</v>
      </c>
      <c r="B417" t="s">
        <v>2931</v>
      </c>
      <c r="AJ417" s="1"/>
      <c r="AK417" s="1"/>
    </row>
    <row r="418" spans="1:37" x14ac:dyDescent="0.25">
      <c r="A418" s="2" t="s">
        <v>279</v>
      </c>
      <c r="B418" t="s">
        <v>2932</v>
      </c>
      <c r="AJ418" s="1"/>
      <c r="AK418" s="1"/>
    </row>
    <row r="419" spans="1:37" x14ac:dyDescent="0.25">
      <c r="A419" s="2" t="s">
        <v>279</v>
      </c>
      <c r="B419" t="s">
        <v>2933</v>
      </c>
      <c r="AJ419" s="1"/>
      <c r="AK419" s="1"/>
    </row>
    <row r="420" spans="1:37" x14ac:dyDescent="0.25">
      <c r="A420" s="2" t="s">
        <v>279</v>
      </c>
      <c r="B420" t="s">
        <v>2934</v>
      </c>
      <c r="AJ420" s="1"/>
      <c r="AK420" s="1"/>
    </row>
    <row r="421" spans="1:37" x14ac:dyDescent="0.25">
      <c r="A421" s="2" t="s">
        <v>279</v>
      </c>
      <c r="B421" t="s">
        <v>2935</v>
      </c>
      <c r="AJ421" s="1"/>
      <c r="AK421" s="1"/>
    </row>
    <row r="422" spans="1:37" x14ac:dyDescent="0.25">
      <c r="A422" s="2" t="s">
        <v>279</v>
      </c>
      <c r="B422" t="s">
        <v>2936</v>
      </c>
      <c r="AJ422" s="1"/>
      <c r="AK422" s="1"/>
    </row>
    <row r="423" spans="1:37" x14ac:dyDescent="0.25">
      <c r="A423" s="2" t="s">
        <v>279</v>
      </c>
      <c r="B423" t="s">
        <v>2937</v>
      </c>
      <c r="AJ423" s="1"/>
      <c r="AK423" s="1"/>
    </row>
    <row r="424" spans="1:37" x14ac:dyDescent="0.25">
      <c r="A424" s="2" t="s">
        <v>279</v>
      </c>
      <c r="B424" t="s">
        <v>2938</v>
      </c>
      <c r="AJ424" s="1"/>
      <c r="AK424" s="1"/>
    </row>
    <row r="425" spans="1:37" x14ac:dyDescent="0.25">
      <c r="A425" s="2" t="s">
        <v>279</v>
      </c>
      <c r="B425" t="s">
        <v>2939</v>
      </c>
      <c r="AJ425" s="1"/>
      <c r="AK425" s="1"/>
    </row>
    <row r="426" spans="1:37" x14ac:dyDescent="0.25">
      <c r="A426" s="2" t="s">
        <v>279</v>
      </c>
      <c r="B426" t="s">
        <v>2940</v>
      </c>
      <c r="AJ426" s="1"/>
      <c r="AK426" s="1"/>
    </row>
    <row r="427" spans="1:37" x14ac:dyDescent="0.25">
      <c r="A427" s="2" t="s">
        <v>279</v>
      </c>
      <c r="B427" t="s">
        <v>2941</v>
      </c>
      <c r="AJ427" s="1"/>
      <c r="AK427" s="1"/>
    </row>
    <row r="428" spans="1:37" x14ac:dyDescent="0.25">
      <c r="A428" s="2" t="s">
        <v>279</v>
      </c>
      <c r="B428" t="s">
        <v>2942</v>
      </c>
      <c r="AJ428" s="1"/>
      <c r="AK428" s="1"/>
    </row>
    <row r="429" spans="1:37" x14ac:dyDescent="0.25">
      <c r="A429" s="2" t="s">
        <v>279</v>
      </c>
      <c r="B429" t="s">
        <v>2943</v>
      </c>
      <c r="AJ429" s="1"/>
      <c r="AK429" s="1"/>
    </row>
    <row r="430" spans="1:37" x14ac:dyDescent="0.25">
      <c r="A430" s="2" t="s">
        <v>279</v>
      </c>
      <c r="B430" t="s">
        <v>2944</v>
      </c>
      <c r="AJ430" s="1"/>
      <c r="AK430" s="1"/>
    </row>
    <row r="431" spans="1:37" x14ac:dyDescent="0.25">
      <c r="A431" s="2" t="s">
        <v>279</v>
      </c>
      <c r="B431" t="s">
        <v>3820</v>
      </c>
      <c r="AJ431" s="1"/>
      <c r="AK431" s="1"/>
    </row>
    <row r="432" spans="1:37" x14ac:dyDescent="0.25">
      <c r="A432" s="2" t="s">
        <v>279</v>
      </c>
      <c r="B432" s="396" t="s">
        <v>2966</v>
      </c>
      <c r="AJ432" s="1"/>
      <c r="AK432" s="1"/>
    </row>
    <row r="433" spans="1:37" x14ac:dyDescent="0.25">
      <c r="A433" s="2" t="s">
        <v>279</v>
      </c>
      <c r="B433" s="396" t="s">
        <v>2967</v>
      </c>
      <c r="AJ433" s="1"/>
      <c r="AK433" s="1"/>
    </row>
    <row r="434" spans="1:37" x14ac:dyDescent="0.25">
      <c r="A434" s="2" t="s">
        <v>912</v>
      </c>
      <c r="B434" s="2" t="s">
        <v>2969</v>
      </c>
      <c r="AJ434" s="1"/>
      <c r="AK434" s="1"/>
    </row>
    <row r="435" spans="1:37" x14ac:dyDescent="0.25">
      <c r="A435" s="2" t="s">
        <v>279</v>
      </c>
      <c r="B435" s="2" t="s">
        <v>2970</v>
      </c>
      <c r="AJ435" s="1"/>
      <c r="AK435" s="1"/>
    </row>
    <row r="436" spans="1:37" x14ac:dyDescent="0.25">
      <c r="A436" s="2" t="s">
        <v>279</v>
      </c>
      <c r="B436" s="2" t="s">
        <v>2980</v>
      </c>
      <c r="AJ436" s="1"/>
      <c r="AK436" s="1"/>
    </row>
    <row r="437" spans="1:37" x14ac:dyDescent="0.25">
      <c r="A437" s="2" t="s">
        <v>279</v>
      </c>
      <c r="B437" s="2" t="s">
        <v>2988</v>
      </c>
      <c r="AJ437" s="1"/>
      <c r="AK437" s="1"/>
    </row>
    <row r="438" spans="1:37" x14ac:dyDescent="0.25">
      <c r="A438" s="2" t="s">
        <v>279</v>
      </c>
      <c r="B438" s="2" t="s">
        <v>2994</v>
      </c>
      <c r="AJ438" s="1"/>
      <c r="AK438" s="1"/>
    </row>
    <row r="439" spans="1:37" x14ac:dyDescent="0.25">
      <c r="A439" s="2" t="s">
        <v>279</v>
      </c>
      <c r="B439" s="2" t="s">
        <v>2995</v>
      </c>
      <c r="AJ439" s="1"/>
      <c r="AK439" s="1"/>
    </row>
    <row r="440" spans="1:37" x14ac:dyDescent="0.25">
      <c r="A440" s="2" t="s">
        <v>920</v>
      </c>
      <c r="B440" s="396" t="s">
        <v>3067</v>
      </c>
      <c r="AJ440" s="1"/>
      <c r="AK440" s="1"/>
    </row>
    <row r="441" spans="1:37" x14ac:dyDescent="0.25">
      <c r="A441" s="2" t="s">
        <v>920</v>
      </c>
      <c r="B441" s="396" t="s">
        <v>3068</v>
      </c>
      <c r="AJ441" s="1"/>
      <c r="AK441" s="1"/>
    </row>
    <row r="442" spans="1:37" x14ac:dyDescent="0.25">
      <c r="A442" s="2" t="s">
        <v>920</v>
      </c>
      <c r="B442" s="396" t="s">
        <v>3069</v>
      </c>
      <c r="AJ442" s="1"/>
      <c r="AK442" s="1"/>
    </row>
    <row r="443" spans="1:37" x14ac:dyDescent="0.25">
      <c r="A443" s="2" t="s">
        <v>920</v>
      </c>
      <c r="B443" s="396" t="s">
        <v>3070</v>
      </c>
      <c r="AJ443" s="1"/>
      <c r="AK443" s="1"/>
    </row>
    <row r="444" spans="1:37" x14ac:dyDescent="0.25">
      <c r="A444" s="2" t="s">
        <v>781</v>
      </c>
      <c r="B444" s="396" t="s">
        <v>3673</v>
      </c>
      <c r="AJ444" s="1"/>
      <c r="AK444" s="1"/>
    </row>
    <row r="445" spans="1:37" x14ac:dyDescent="0.25">
      <c r="A445" s="2" t="s">
        <v>781</v>
      </c>
      <c r="B445" s="396" t="s">
        <v>3672</v>
      </c>
      <c r="AJ445" s="1"/>
      <c r="AK445" s="1"/>
    </row>
    <row r="446" spans="1:37" x14ac:dyDescent="0.25">
      <c r="A446" s="2" t="s">
        <v>781</v>
      </c>
      <c r="B446" s="396" t="s">
        <v>3674</v>
      </c>
      <c r="AJ446" s="1"/>
      <c r="AK446" s="1"/>
    </row>
    <row r="447" spans="1:37" x14ac:dyDescent="0.25">
      <c r="A447" s="2" t="s">
        <v>781</v>
      </c>
      <c r="B447" s="396" t="s">
        <v>3675</v>
      </c>
      <c r="AJ447" s="1"/>
      <c r="AK447" s="1"/>
    </row>
    <row r="448" spans="1:37" x14ac:dyDescent="0.25">
      <c r="A448" s="2" t="s">
        <v>781</v>
      </c>
      <c r="B448" s="396" t="s">
        <v>3676</v>
      </c>
      <c r="AJ448" s="1"/>
      <c r="AK448" s="1"/>
    </row>
    <row r="449" spans="1:37" x14ac:dyDescent="0.25">
      <c r="A449" s="2" t="s">
        <v>781</v>
      </c>
      <c r="B449" s="396" t="s">
        <v>3677</v>
      </c>
      <c r="AJ449" s="1"/>
      <c r="AK449" s="1"/>
    </row>
    <row r="450" spans="1:37" x14ac:dyDescent="0.25">
      <c r="A450" s="2" t="s">
        <v>781</v>
      </c>
      <c r="B450" s="396" t="s">
        <v>3678</v>
      </c>
      <c r="AJ450" s="1"/>
      <c r="AK450" s="1"/>
    </row>
    <row r="451" spans="1:37" x14ac:dyDescent="0.25">
      <c r="A451" s="2" t="s">
        <v>781</v>
      </c>
      <c r="B451" s="396" t="s">
        <v>3679</v>
      </c>
      <c r="AJ451" s="1"/>
      <c r="AK451" s="1"/>
    </row>
    <row r="452" spans="1:37" x14ac:dyDescent="0.25">
      <c r="A452" s="2" t="s">
        <v>781</v>
      </c>
      <c r="B452" s="396" t="s">
        <v>3680</v>
      </c>
      <c r="AJ452" s="1"/>
      <c r="AK452" s="1"/>
    </row>
    <row r="453" spans="1:37" x14ac:dyDescent="0.25">
      <c r="A453" s="2" t="s">
        <v>781</v>
      </c>
      <c r="B453" s="396" t="s">
        <v>3681</v>
      </c>
      <c r="AJ453" s="1"/>
      <c r="AK453" s="1"/>
    </row>
    <row r="454" spans="1:37" x14ac:dyDescent="0.25">
      <c r="A454" s="2" t="s">
        <v>781</v>
      </c>
      <c r="B454" s="396" t="s">
        <v>3682</v>
      </c>
      <c r="AJ454" s="1"/>
      <c r="AK454" s="1"/>
    </row>
    <row r="455" spans="1:37" x14ac:dyDescent="0.25">
      <c r="A455" s="2" t="s">
        <v>781</v>
      </c>
      <c r="B455" s="396" t="s">
        <v>3683</v>
      </c>
      <c r="AJ455" s="1"/>
      <c r="AK455" s="1"/>
    </row>
    <row r="456" spans="1:37" x14ac:dyDescent="0.25">
      <c r="A456" s="2" t="s">
        <v>781</v>
      </c>
      <c r="B456" s="396" t="s">
        <v>3684</v>
      </c>
      <c r="AJ456" s="1"/>
      <c r="AK456" s="1"/>
    </row>
    <row r="457" spans="1:37" x14ac:dyDescent="0.25">
      <c r="A457" s="2" t="s">
        <v>781</v>
      </c>
      <c r="B457" s="396" t="s">
        <v>3685</v>
      </c>
      <c r="AJ457" s="1"/>
      <c r="AK457" s="1"/>
    </row>
    <row r="458" spans="1:37" x14ac:dyDescent="0.25">
      <c r="A458" s="2" t="s">
        <v>781</v>
      </c>
      <c r="B458" s="396" t="s">
        <v>3686</v>
      </c>
      <c r="AJ458" s="1"/>
      <c r="AK458" s="1"/>
    </row>
    <row r="459" spans="1:37" x14ac:dyDescent="0.25">
      <c r="A459" s="2" t="s">
        <v>781</v>
      </c>
      <c r="B459" s="396" t="s">
        <v>4006</v>
      </c>
      <c r="AJ459" s="1"/>
      <c r="AK459" s="1"/>
    </row>
    <row r="460" spans="1:37" x14ac:dyDescent="0.25">
      <c r="A460" s="2" t="s">
        <v>279</v>
      </c>
      <c r="B460" s="2" t="s">
        <v>3795</v>
      </c>
      <c r="AJ460" s="1"/>
      <c r="AK460" s="1"/>
    </row>
    <row r="461" spans="1:37" x14ac:dyDescent="0.25">
      <c r="A461" s="2" t="s">
        <v>279</v>
      </c>
      <c r="B461" s="396" t="s">
        <v>3801</v>
      </c>
      <c r="AJ461" s="1"/>
      <c r="AK461" s="1"/>
    </row>
    <row r="462" spans="1:37" x14ac:dyDescent="0.25">
      <c r="A462" s="2" t="s">
        <v>279</v>
      </c>
      <c r="B462" s="2" t="s">
        <v>3803</v>
      </c>
      <c r="AJ462" s="1"/>
      <c r="AK462" s="1"/>
    </row>
    <row r="463" spans="1:37" x14ac:dyDescent="0.25">
      <c r="A463" s="2" t="s">
        <v>279</v>
      </c>
      <c r="B463" s="2" t="s">
        <v>3805</v>
      </c>
      <c r="AJ463" s="1"/>
      <c r="AK463" s="1"/>
    </row>
    <row r="464" spans="1:37" x14ac:dyDescent="0.25">
      <c r="A464" s="2" t="s">
        <v>279</v>
      </c>
      <c r="B464" s="2" t="s">
        <v>3807</v>
      </c>
      <c r="AJ464" s="1"/>
      <c r="AK464" s="1"/>
    </row>
    <row r="465" spans="1:37" x14ac:dyDescent="0.25">
      <c r="A465" s="2" t="s">
        <v>279</v>
      </c>
      <c r="B465" s="2" t="s">
        <v>3806</v>
      </c>
      <c r="AJ465" s="1"/>
      <c r="AK465" s="1"/>
    </row>
    <row r="466" spans="1:37" x14ac:dyDescent="0.25">
      <c r="A466" s="2" t="s">
        <v>279</v>
      </c>
      <c r="B466" s="2" t="s">
        <v>3808</v>
      </c>
      <c r="AJ466" s="1"/>
      <c r="AK466" s="1"/>
    </row>
    <row r="467" spans="1:37" x14ac:dyDescent="0.25">
      <c r="A467" s="2" t="s">
        <v>279</v>
      </c>
      <c r="B467" s="2" t="s">
        <v>3822</v>
      </c>
      <c r="AJ467" s="1"/>
      <c r="AK467" s="1"/>
    </row>
    <row r="468" spans="1:37" x14ac:dyDescent="0.25">
      <c r="A468" s="2" t="s">
        <v>279</v>
      </c>
      <c r="B468" s="396" t="s">
        <v>3824</v>
      </c>
      <c r="AJ468" s="1"/>
      <c r="AK468" s="1"/>
    </row>
    <row r="469" spans="1:37" x14ac:dyDescent="0.25">
      <c r="A469" s="2" t="s">
        <v>279</v>
      </c>
      <c r="B469" s="2" t="s">
        <v>4031</v>
      </c>
      <c r="AJ469" s="1"/>
      <c r="AK469" s="1"/>
    </row>
    <row r="470" spans="1:37" x14ac:dyDescent="0.25">
      <c r="A470" s="2" t="s">
        <v>781</v>
      </c>
      <c r="B470" s="2" t="s">
        <v>4045</v>
      </c>
      <c r="AJ470" s="1"/>
      <c r="AK470" s="1"/>
    </row>
    <row r="471" spans="1:37" x14ac:dyDescent="0.25">
      <c r="A471" s="2" t="s">
        <v>279</v>
      </c>
      <c r="B471" s="2" t="s">
        <v>4253</v>
      </c>
      <c r="AJ471" s="1"/>
      <c r="AK471" s="1"/>
    </row>
    <row r="472" spans="1:37" x14ac:dyDescent="0.25">
      <c r="A472" s="2" t="s">
        <v>279</v>
      </c>
      <c r="B472" s="2" t="s">
        <v>4255</v>
      </c>
      <c r="AJ472" s="1"/>
      <c r="AK472" s="1"/>
    </row>
    <row r="473" spans="1:37" x14ac:dyDescent="0.25">
      <c r="A473" s="2" t="s">
        <v>279</v>
      </c>
      <c r="B473" s="2" t="s">
        <v>4256</v>
      </c>
      <c r="AJ473" s="1"/>
      <c r="AK473" s="1"/>
    </row>
    <row r="474" spans="1:37" x14ac:dyDescent="0.25">
      <c r="A474" s="2" t="s">
        <v>279</v>
      </c>
      <c r="B474" s="2" t="s">
        <v>4257</v>
      </c>
      <c r="AJ474" s="1"/>
      <c r="AK474" s="1"/>
    </row>
    <row r="475" spans="1:37" x14ac:dyDescent="0.25">
      <c r="A475" s="2" t="s">
        <v>279</v>
      </c>
      <c r="B475" s="2" t="s">
        <v>4258</v>
      </c>
      <c r="AJ475" s="1"/>
      <c r="AK475" s="1"/>
    </row>
    <row r="476" spans="1:37" x14ac:dyDescent="0.25">
      <c r="A476" s="2" t="s">
        <v>279</v>
      </c>
      <c r="B476" s="2" t="s">
        <v>4260</v>
      </c>
      <c r="AJ476" s="1"/>
      <c r="AK476" s="1"/>
    </row>
    <row r="477" spans="1:37" x14ac:dyDescent="0.25">
      <c r="A477" s="2" t="s">
        <v>279</v>
      </c>
      <c r="B477" s="2" t="s">
        <v>4261</v>
      </c>
      <c r="AJ477" s="1"/>
      <c r="AK477" s="1"/>
    </row>
    <row r="478" spans="1:37" x14ac:dyDescent="0.25">
      <c r="A478" s="2" t="s">
        <v>279</v>
      </c>
      <c r="B478" s="2" t="s">
        <v>4262</v>
      </c>
      <c r="AJ478" s="1"/>
      <c r="AK478" s="1"/>
    </row>
    <row r="479" spans="1:37" x14ac:dyDescent="0.25">
      <c r="A479" s="2" t="s">
        <v>279</v>
      </c>
      <c r="B479" s="2" t="s">
        <v>4266</v>
      </c>
      <c r="AJ479" s="1"/>
      <c r="AK479" s="1"/>
    </row>
    <row r="480" spans="1:37" x14ac:dyDescent="0.25">
      <c r="A480" s="2" t="s">
        <v>279</v>
      </c>
      <c r="B480" s="396" t="s">
        <v>4268</v>
      </c>
      <c r="AJ480" s="1"/>
      <c r="AK480" s="1"/>
    </row>
    <row r="481" spans="1:37" x14ac:dyDescent="0.25">
      <c r="A481" s="2" t="s">
        <v>279</v>
      </c>
      <c r="B481" s="2" t="s">
        <v>4270</v>
      </c>
      <c r="AJ481" s="1"/>
      <c r="AK481" s="1"/>
    </row>
    <row r="482" spans="1:37" x14ac:dyDescent="0.25">
      <c r="A482" s="2" t="s">
        <v>279</v>
      </c>
      <c r="B482" s="2" t="s">
        <v>4272</v>
      </c>
      <c r="AJ482" s="1"/>
      <c r="AK482" s="1"/>
    </row>
    <row r="483" spans="1:37" x14ac:dyDescent="0.25">
      <c r="AJ483" s="1"/>
      <c r="AK483" s="1"/>
    </row>
    <row r="484" spans="1:37" x14ac:dyDescent="0.25">
      <c r="AJ484" s="1"/>
      <c r="AK484" s="1"/>
    </row>
    <row r="485" spans="1:37" x14ac:dyDescent="0.25">
      <c r="AJ485" s="1"/>
      <c r="AK485" s="1"/>
    </row>
    <row r="486" spans="1:37" x14ac:dyDescent="0.25">
      <c r="AJ486" s="1"/>
      <c r="AK486" s="1"/>
    </row>
    <row r="487" spans="1:37" x14ac:dyDescent="0.25">
      <c r="AJ487" s="1"/>
      <c r="AK487" s="1"/>
    </row>
    <row r="488" spans="1:37" x14ac:dyDescent="0.25">
      <c r="AJ488" s="1"/>
      <c r="AK488" s="1"/>
    </row>
    <row r="489" spans="1:37" x14ac:dyDescent="0.25">
      <c r="AJ489" s="1"/>
      <c r="AK489" s="1"/>
    </row>
    <row r="490" spans="1:37" x14ac:dyDescent="0.25">
      <c r="AJ490" s="1"/>
      <c r="AK490" s="1"/>
    </row>
    <row r="491" spans="1:37" x14ac:dyDescent="0.25">
      <c r="AJ491" s="1"/>
      <c r="AK491" s="1"/>
    </row>
    <row r="492" spans="1:37" x14ac:dyDescent="0.25">
      <c r="AJ492" s="1"/>
      <c r="AK492" s="1"/>
    </row>
    <row r="493" spans="1:37" x14ac:dyDescent="0.25">
      <c r="AJ493" s="1"/>
      <c r="AK493" s="1"/>
    </row>
    <row r="494" spans="1:37" x14ac:dyDescent="0.25">
      <c r="AJ494" s="1"/>
      <c r="AK494" s="1"/>
    </row>
    <row r="495" spans="1:37" x14ac:dyDescent="0.25">
      <c r="AJ495" s="1"/>
      <c r="AK495" s="1"/>
    </row>
    <row r="496" spans="1:37" x14ac:dyDescent="0.25">
      <c r="AJ496" s="1"/>
      <c r="AK496" s="1"/>
    </row>
    <row r="497" spans="36:37" x14ac:dyDescent="0.25">
      <c r="AJ497" s="1"/>
      <c r="AK497" s="1"/>
    </row>
    <row r="498" spans="36:37" x14ac:dyDescent="0.25">
      <c r="AJ498" s="1"/>
      <c r="AK498" s="1"/>
    </row>
    <row r="499" spans="36:37" x14ac:dyDescent="0.25">
      <c r="AJ499" s="1"/>
      <c r="AK499" s="1"/>
    </row>
    <row r="500" spans="36:37" x14ac:dyDescent="0.25">
      <c r="AJ500" s="1"/>
      <c r="AK500" s="1"/>
    </row>
    <row r="501" spans="36:37" x14ac:dyDescent="0.25">
      <c r="AJ501" s="1"/>
      <c r="AK501" s="1"/>
    </row>
    <row r="502" spans="36:37" x14ac:dyDescent="0.25">
      <c r="AJ502" s="1"/>
      <c r="AK502" s="1"/>
    </row>
    <row r="503" spans="36:37" x14ac:dyDescent="0.25">
      <c r="AJ503" s="1"/>
      <c r="AK503" s="1"/>
    </row>
    <row r="504" spans="36:37" x14ac:dyDescent="0.25">
      <c r="AJ504" s="1"/>
      <c r="AK504" s="1"/>
    </row>
    <row r="505" spans="36:37" x14ac:dyDescent="0.25">
      <c r="AJ505" s="1"/>
      <c r="AK505" s="1"/>
    </row>
    <row r="506" spans="36:37" x14ac:dyDescent="0.25">
      <c r="AJ506" s="1"/>
      <c r="AK506" s="1"/>
    </row>
    <row r="507" spans="36:37" x14ac:dyDescent="0.25">
      <c r="AJ507" s="1"/>
      <c r="AK507" s="1"/>
    </row>
    <row r="508" spans="36:37" x14ac:dyDescent="0.25">
      <c r="AJ508" s="1"/>
      <c r="AK508" s="1"/>
    </row>
    <row r="509" spans="36:37" x14ac:dyDescent="0.25">
      <c r="AJ509" s="1"/>
      <c r="AK509" s="1"/>
    </row>
    <row r="510" spans="36:37" x14ac:dyDescent="0.25">
      <c r="AJ510" s="1"/>
      <c r="AK510" s="1"/>
    </row>
    <row r="511" spans="36:37" x14ac:dyDescent="0.25">
      <c r="AJ511" s="1"/>
      <c r="AK511" s="1"/>
    </row>
    <row r="512" spans="36:37" x14ac:dyDescent="0.25">
      <c r="AJ512" s="1"/>
      <c r="AK512" s="1"/>
    </row>
    <row r="513" spans="36:37" x14ac:dyDescent="0.25">
      <c r="AJ513" s="1"/>
      <c r="AK513" s="1"/>
    </row>
    <row r="514" spans="36:37" x14ac:dyDescent="0.25">
      <c r="AJ514" s="1"/>
      <c r="AK514" s="1"/>
    </row>
    <row r="515" spans="36:37" x14ac:dyDescent="0.25">
      <c r="AJ515" s="1"/>
      <c r="AK515" s="1"/>
    </row>
    <row r="516" spans="36:37" x14ac:dyDescent="0.25">
      <c r="AJ516" s="1"/>
      <c r="AK516" s="1"/>
    </row>
    <row r="517" spans="36:37" x14ac:dyDescent="0.25">
      <c r="AJ517" s="1"/>
      <c r="AK517" s="1"/>
    </row>
    <row r="518" spans="36:37" x14ac:dyDescent="0.25">
      <c r="AJ518" s="1"/>
      <c r="AK518" s="1"/>
    </row>
    <row r="519" spans="36:37" x14ac:dyDescent="0.25">
      <c r="AJ519" s="1"/>
      <c r="AK519" s="1"/>
    </row>
    <row r="520" spans="36:37" x14ac:dyDescent="0.25">
      <c r="AJ520" s="1"/>
      <c r="AK520" s="1"/>
    </row>
    <row r="521" spans="36:37" x14ac:dyDescent="0.25">
      <c r="AJ521" s="1"/>
      <c r="AK521" s="1"/>
    </row>
    <row r="522" spans="36:37" x14ac:dyDescent="0.25">
      <c r="AJ522" s="1"/>
      <c r="AK522" s="1"/>
    </row>
    <row r="523" spans="36:37" x14ac:dyDescent="0.25">
      <c r="AJ523" s="1"/>
      <c r="AK523" s="1"/>
    </row>
    <row r="524" spans="36:37" x14ac:dyDescent="0.25">
      <c r="AJ524" s="1"/>
      <c r="AK524" s="1"/>
    </row>
    <row r="525" spans="36:37" x14ac:dyDescent="0.25">
      <c r="AJ525" s="1"/>
      <c r="AK525" s="1"/>
    </row>
    <row r="526" spans="36:37" x14ac:dyDescent="0.25">
      <c r="AJ526" s="1"/>
      <c r="AK526" s="1"/>
    </row>
    <row r="527" spans="36:37" x14ac:dyDescent="0.25">
      <c r="AJ527" s="1"/>
      <c r="AK527" s="1"/>
    </row>
    <row r="528" spans="36:37" x14ac:dyDescent="0.25">
      <c r="AJ528" s="1"/>
      <c r="AK528" s="1"/>
    </row>
    <row r="529" spans="36:37" x14ac:dyDescent="0.25">
      <c r="AJ529" s="1"/>
      <c r="AK529" s="1"/>
    </row>
    <row r="530" spans="36:37" x14ac:dyDescent="0.25">
      <c r="AJ530" s="1"/>
      <c r="AK530" s="1"/>
    </row>
    <row r="531" spans="36:37" x14ac:dyDescent="0.25">
      <c r="AJ531" s="1"/>
      <c r="AK531" s="1"/>
    </row>
    <row r="532" spans="36:37" x14ac:dyDescent="0.25">
      <c r="AJ532" s="1"/>
      <c r="AK532" s="1"/>
    </row>
    <row r="533" spans="36:37" x14ac:dyDescent="0.25">
      <c r="AJ533" s="1"/>
      <c r="AK533" s="1"/>
    </row>
    <row r="534" spans="36:37" x14ac:dyDescent="0.25">
      <c r="AJ534" s="1"/>
      <c r="AK534" s="1"/>
    </row>
    <row r="535" spans="36:37" x14ac:dyDescent="0.25">
      <c r="AJ535" s="1"/>
      <c r="AK535" s="1"/>
    </row>
    <row r="536" spans="36:37" x14ac:dyDescent="0.25">
      <c r="AJ536" s="1"/>
      <c r="AK536" s="1"/>
    </row>
    <row r="537" spans="36:37" x14ac:dyDescent="0.25">
      <c r="AJ537" s="1"/>
      <c r="AK537" s="1"/>
    </row>
    <row r="538" spans="36:37" x14ac:dyDescent="0.25">
      <c r="AJ538" s="1"/>
      <c r="AK538" s="1"/>
    </row>
    <row r="539" spans="36:37" x14ac:dyDescent="0.25">
      <c r="AJ539" s="1"/>
      <c r="AK539" s="1"/>
    </row>
    <row r="540" spans="36:37" x14ac:dyDescent="0.25">
      <c r="AJ540" s="1"/>
      <c r="AK540" s="1"/>
    </row>
    <row r="541" spans="36:37" x14ac:dyDescent="0.25">
      <c r="AJ541" s="1"/>
      <c r="AK541" s="1"/>
    </row>
    <row r="542" spans="36:37" x14ac:dyDescent="0.25">
      <c r="AJ542" s="1"/>
      <c r="AK542" s="1"/>
    </row>
    <row r="543" spans="36:37" x14ac:dyDescent="0.25">
      <c r="AJ543" s="1"/>
      <c r="AK543" s="1"/>
    </row>
    <row r="544" spans="36:37" x14ac:dyDescent="0.25">
      <c r="AJ544" s="1"/>
      <c r="AK544" s="1"/>
    </row>
    <row r="545" spans="36:37" x14ac:dyDescent="0.25">
      <c r="AJ545" s="1"/>
      <c r="AK545" s="1"/>
    </row>
    <row r="546" spans="36:37" x14ac:dyDescent="0.25">
      <c r="AJ546" s="1"/>
      <c r="AK546" s="1"/>
    </row>
    <row r="547" spans="36:37" x14ac:dyDescent="0.25">
      <c r="AJ547" s="1"/>
      <c r="AK547" s="1"/>
    </row>
    <row r="548" spans="36:37" x14ac:dyDescent="0.25">
      <c r="AJ548" s="1"/>
      <c r="AK548" s="1"/>
    </row>
    <row r="549" spans="36:37" x14ac:dyDescent="0.25">
      <c r="AJ549" s="1"/>
      <c r="AK549" s="1"/>
    </row>
    <row r="550" spans="36:37" x14ac:dyDescent="0.25">
      <c r="AJ550" s="1"/>
      <c r="AK550" s="1"/>
    </row>
    <row r="551" spans="36:37" x14ac:dyDescent="0.25">
      <c r="AJ551" s="1"/>
      <c r="AK551" s="1"/>
    </row>
    <row r="552" spans="36:37" x14ac:dyDescent="0.25">
      <c r="AJ552" s="1"/>
      <c r="AK552" s="1"/>
    </row>
    <row r="553" spans="36:37" x14ac:dyDescent="0.25">
      <c r="AJ553" s="1"/>
      <c r="AK553" s="1"/>
    </row>
    <row r="554" spans="36:37" x14ac:dyDescent="0.25">
      <c r="AJ554" s="1"/>
      <c r="AK554" s="1"/>
    </row>
    <row r="555" spans="36:37" x14ac:dyDescent="0.25">
      <c r="AJ555" s="1"/>
      <c r="AK555" s="1"/>
    </row>
  </sheetData>
  <sortState xmlns:xlrd2="http://schemas.microsoft.com/office/spreadsheetml/2017/richdata2" ref="AN201:AO206">
    <sortCondition ref="AO201:AO206"/>
  </sortState>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74BF4-D3D6-4829-8398-959E0170CC48}">
  <sheetPr codeName="Backup"/>
  <dimension ref="A1:BC14"/>
  <sheetViews>
    <sheetView zoomScale="85" zoomScaleNormal="85" workbookViewId="0">
      <selection activeCell="B12" sqref="B12"/>
    </sheetView>
  </sheetViews>
  <sheetFormatPr defaultRowHeight="15" x14ac:dyDescent="0.25"/>
  <cols>
    <col min="1" max="1" width="13" customWidth="1"/>
    <col min="2" max="2" width="13.7109375" customWidth="1"/>
    <col min="3" max="3" width="10.5703125" customWidth="1"/>
    <col min="4" max="4" width="9" customWidth="1"/>
    <col min="5" max="5" width="8.5703125" customWidth="1"/>
    <col min="6" max="6" width="9.28515625" customWidth="1"/>
    <col min="7" max="7" width="8.28515625" customWidth="1"/>
    <col min="8" max="10" width="5.28515625" customWidth="1"/>
    <col min="11" max="16" width="5.28515625" style="5" customWidth="1"/>
    <col min="17" max="17" width="11.28515625" style="5" customWidth="1"/>
    <col min="18" max="18" width="9.28515625" style="5" customWidth="1"/>
    <col min="19" max="27" width="9.28515625" customWidth="1"/>
    <col min="30" max="30" width="11.5703125" bestFit="1" customWidth="1"/>
    <col min="33" max="33" width="12.7109375" bestFit="1" customWidth="1"/>
    <col min="34" max="34" width="14.28515625" bestFit="1" customWidth="1"/>
    <col min="35" max="35" width="13" customWidth="1"/>
    <col min="36" max="36" width="11" bestFit="1" customWidth="1"/>
    <col min="37" max="37" width="14.7109375" customWidth="1"/>
    <col min="38" max="54" width="9.28515625" customWidth="1"/>
    <col min="55" max="55" width="12.28515625" customWidth="1"/>
  </cols>
  <sheetData>
    <row r="1" spans="1:55" s="9" customFormat="1" ht="15.75" thickBot="1" x14ac:dyDescent="0.3">
      <c r="A1" s="116"/>
      <c r="B1" s="122" t="s">
        <v>231</v>
      </c>
      <c r="C1" s="123"/>
      <c r="D1" s="124"/>
      <c r="E1" s="202" t="s">
        <v>460</v>
      </c>
      <c r="F1" s="117"/>
      <c r="G1" s="263">
        <v>0</v>
      </c>
      <c r="H1" s="708" t="s">
        <v>53</v>
      </c>
      <c r="I1" s="709"/>
      <c r="J1" s="709"/>
      <c r="K1" s="709"/>
      <c r="L1" s="709"/>
      <c r="M1" s="709"/>
      <c r="N1" s="709"/>
      <c r="O1" s="709"/>
      <c r="P1" s="710"/>
      <c r="S1" s="705" t="s">
        <v>69</v>
      </c>
      <c r="T1" s="706"/>
      <c r="U1" s="706"/>
      <c r="V1" s="706"/>
      <c r="W1" s="706"/>
      <c r="X1" s="706"/>
      <c r="Y1" s="706"/>
      <c r="Z1" s="706"/>
      <c r="AA1" s="707"/>
      <c r="AB1" s="705" t="s">
        <v>80</v>
      </c>
      <c r="AC1" s="706"/>
      <c r="AD1" s="706"/>
      <c r="AE1" s="707"/>
      <c r="AF1" s="702" t="s">
        <v>84</v>
      </c>
      <c r="AG1" s="703"/>
      <c r="AH1" s="703"/>
      <c r="AI1" s="703"/>
      <c r="AJ1" s="703"/>
      <c r="AK1" s="704"/>
      <c r="AL1" s="702" t="s">
        <v>534</v>
      </c>
      <c r="AM1" s="703"/>
      <c r="AN1" s="703"/>
      <c r="AO1" s="703"/>
      <c r="AP1" s="703"/>
      <c r="AQ1" s="703"/>
      <c r="AR1" s="703"/>
      <c r="AS1" s="703"/>
      <c r="AT1" s="703"/>
      <c r="AU1" s="703"/>
      <c r="AV1" s="703"/>
      <c r="AW1" s="703"/>
      <c r="AX1" s="703"/>
      <c r="AY1" s="703"/>
      <c r="AZ1" s="703"/>
      <c r="BA1" s="703"/>
      <c r="BB1" s="703"/>
      <c r="BC1" s="704"/>
    </row>
    <row r="2" spans="1:55" s="12" customFormat="1" ht="45.75" thickBot="1" x14ac:dyDescent="0.3">
      <c r="A2" s="247" t="s">
        <v>4</v>
      </c>
      <c r="B2" s="245" t="s">
        <v>88</v>
      </c>
      <c r="C2" s="246" t="s">
        <v>6</v>
      </c>
      <c r="D2" s="248" t="s">
        <v>133</v>
      </c>
      <c r="E2" s="249" t="s">
        <v>91</v>
      </c>
      <c r="F2" s="249" t="s">
        <v>54</v>
      </c>
      <c r="G2" s="250" t="s">
        <v>70</v>
      </c>
      <c r="H2" s="214" t="s">
        <v>38</v>
      </c>
      <c r="I2" s="215" t="s">
        <v>44</v>
      </c>
      <c r="J2" s="216" t="s">
        <v>46</v>
      </c>
      <c r="K2" s="217" t="s">
        <v>154</v>
      </c>
      <c r="L2" s="218" t="s">
        <v>39</v>
      </c>
      <c r="M2" s="219" t="s">
        <v>40</v>
      </c>
      <c r="N2" s="220" t="s">
        <v>42</v>
      </c>
      <c r="O2" s="221" t="s">
        <v>43</v>
      </c>
      <c r="P2" s="222" t="s">
        <v>41</v>
      </c>
      <c r="Q2" s="251" t="s">
        <v>229</v>
      </c>
      <c r="R2" s="42" t="s">
        <v>71</v>
      </c>
      <c r="S2" s="34" t="s">
        <v>38</v>
      </c>
      <c r="T2" s="35" t="s">
        <v>44</v>
      </c>
      <c r="U2" s="36" t="s">
        <v>46</v>
      </c>
      <c r="V2" s="49" t="s">
        <v>154</v>
      </c>
      <c r="W2" s="37" t="s">
        <v>39</v>
      </c>
      <c r="X2" s="38" t="s">
        <v>40</v>
      </c>
      <c r="Y2" s="39" t="s">
        <v>42</v>
      </c>
      <c r="Z2" s="40" t="s">
        <v>43</v>
      </c>
      <c r="AA2" s="41" t="s">
        <v>41</v>
      </c>
      <c r="AB2" s="31" t="s">
        <v>6</v>
      </c>
      <c r="AC2" s="32" t="s">
        <v>77</v>
      </c>
      <c r="AD2" s="32" t="s">
        <v>78</v>
      </c>
      <c r="AE2" s="33" t="s">
        <v>79</v>
      </c>
      <c r="AF2" s="244" t="s">
        <v>127</v>
      </c>
      <c r="AG2" s="245" t="s">
        <v>85</v>
      </c>
      <c r="AH2" s="245" t="s">
        <v>533</v>
      </c>
      <c r="AI2" s="246" t="s">
        <v>82</v>
      </c>
      <c r="AJ2" s="246" t="s">
        <v>83</v>
      </c>
      <c r="AK2" s="33" t="s">
        <v>86</v>
      </c>
      <c r="AL2" s="252" t="s">
        <v>38</v>
      </c>
      <c r="AM2" s="253" t="s">
        <v>44</v>
      </c>
      <c r="AN2" s="254" t="s">
        <v>46</v>
      </c>
      <c r="AO2" s="255" t="s">
        <v>154</v>
      </c>
      <c r="AP2" s="256" t="s">
        <v>39</v>
      </c>
      <c r="AQ2" s="257" t="s">
        <v>40</v>
      </c>
      <c r="AR2" s="258" t="s">
        <v>42</v>
      </c>
      <c r="AS2" s="259" t="s">
        <v>43</v>
      </c>
      <c r="AT2" s="260" t="s">
        <v>41</v>
      </c>
      <c r="AU2" s="261" t="s">
        <v>6</v>
      </c>
      <c r="AV2" s="261" t="s">
        <v>500</v>
      </c>
      <c r="AW2" s="261" t="s">
        <v>79</v>
      </c>
      <c r="AX2" s="261" t="s">
        <v>127</v>
      </c>
      <c r="AY2" s="261" t="s">
        <v>85</v>
      </c>
      <c r="AZ2" s="261" t="s">
        <v>533</v>
      </c>
      <c r="BA2" s="261" t="s">
        <v>82</v>
      </c>
      <c r="BB2" s="261" t="s">
        <v>83</v>
      </c>
      <c r="BC2" s="262" t="s">
        <v>86</v>
      </c>
    </row>
    <row r="3" spans="1:55" x14ac:dyDescent="0.25">
      <c r="P3" s="3"/>
    </row>
    <row r="4" spans="1:55" x14ac:dyDescent="0.25">
      <c r="N4" s="5" t="s">
        <v>2314</v>
      </c>
      <c r="Q4" s="5" t="s">
        <v>2217</v>
      </c>
    </row>
    <row r="5" spans="1:55" x14ac:dyDescent="0.25">
      <c r="N5" s="5" t="s">
        <v>2315</v>
      </c>
      <c r="Q5" s="5" t="s">
        <v>2313</v>
      </c>
    </row>
    <row r="6" spans="1:55" x14ac:dyDescent="0.25">
      <c r="C6" s="1"/>
    </row>
    <row r="7" spans="1:55" x14ac:dyDescent="0.25">
      <c r="A7" s="13" t="s">
        <v>60</v>
      </c>
      <c r="B7" s="13"/>
      <c r="C7" s="13"/>
      <c r="D7" s="13"/>
      <c r="E7" s="13"/>
      <c r="F7" s="13"/>
      <c r="G7" s="13"/>
      <c r="H7" s="13"/>
      <c r="I7" s="13" t="s">
        <v>1</v>
      </c>
      <c r="J7" s="13" t="s">
        <v>2</v>
      </c>
      <c r="N7" s="5" t="s">
        <v>2349</v>
      </c>
    </row>
    <row r="8" spans="1:55" x14ac:dyDescent="0.25">
      <c r="A8" s="13" t="s">
        <v>59</v>
      </c>
      <c r="B8" s="13"/>
      <c r="C8" s="13"/>
      <c r="D8" s="14" t="s">
        <v>61</v>
      </c>
      <c r="E8" s="14"/>
      <c r="F8" s="14"/>
      <c r="G8" s="14"/>
      <c r="H8" s="14"/>
      <c r="I8" s="14"/>
      <c r="J8" s="14"/>
      <c r="N8" s="5" t="s">
        <v>2351</v>
      </c>
    </row>
    <row r="9" spans="1:55" x14ac:dyDescent="0.25">
      <c r="A9" s="14" t="s">
        <v>5</v>
      </c>
      <c r="B9" s="15" t="s">
        <v>1</v>
      </c>
      <c r="C9" s="14" t="s">
        <v>58</v>
      </c>
      <c r="D9" s="13"/>
      <c r="E9" s="13"/>
      <c r="F9" s="13"/>
      <c r="G9" s="13"/>
      <c r="H9" s="13"/>
      <c r="I9" s="13"/>
      <c r="J9" s="13"/>
      <c r="N9" s="5" t="s">
        <v>2350</v>
      </c>
    </row>
    <row r="10" spans="1:55" x14ac:dyDescent="0.25">
      <c r="A10" s="13"/>
      <c r="B10" s="13"/>
      <c r="C10" s="13"/>
      <c r="D10" s="13"/>
      <c r="E10" s="13"/>
      <c r="F10" s="13"/>
      <c r="G10" s="13"/>
      <c r="H10" s="13"/>
      <c r="I10" s="13"/>
      <c r="J10" s="13"/>
    </row>
    <row r="11" spans="1:55" s="4" customFormat="1" x14ac:dyDescent="0.25">
      <c r="A11" s="43"/>
      <c r="B11" s="43"/>
      <c r="C11" s="43"/>
      <c r="D11" s="43"/>
      <c r="E11" s="43"/>
      <c r="F11" s="43"/>
      <c r="G11" s="43"/>
      <c r="H11" s="43"/>
      <c r="I11" s="43"/>
      <c r="J11" s="43"/>
      <c r="K11" s="44"/>
      <c r="L11" s="44"/>
      <c r="M11" s="44"/>
      <c r="N11" s="44"/>
      <c r="O11" s="44"/>
      <c r="P11" s="44"/>
      <c r="Q11" s="44"/>
      <c r="R11" s="44"/>
    </row>
    <row r="12" spans="1:55" s="5" customFormat="1" x14ac:dyDescent="0.25">
      <c r="A12" s="5" t="s">
        <v>90</v>
      </c>
    </row>
    <row r="13" spans="1:55" s="5" customFormat="1" x14ac:dyDescent="0.25"/>
    <row r="14" spans="1:55" s="5" customFormat="1" x14ac:dyDescent="0.25"/>
  </sheetData>
  <mergeCells count="5">
    <mergeCell ref="AL1:BC1"/>
    <mergeCell ref="S1:AA1"/>
    <mergeCell ref="H1:P1"/>
    <mergeCell ref="AF1:AK1"/>
    <mergeCell ref="AB1:AE1"/>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0DC53-E606-488A-BF28-4B4AAB212733}">
  <sheetPr codeName="Backup_Samples"/>
  <dimension ref="A1:T68"/>
  <sheetViews>
    <sheetView topLeftCell="B1" zoomScale="55" zoomScaleNormal="55" workbookViewId="0">
      <selection activeCell="P7" sqref="P7"/>
    </sheetView>
  </sheetViews>
  <sheetFormatPr defaultRowHeight="15" x14ac:dyDescent="0.25"/>
  <cols>
    <col min="2" max="2" width="3" customWidth="1"/>
    <col min="3" max="3" width="15.28515625" customWidth="1"/>
    <col min="4" max="4" width="14.7109375" customWidth="1"/>
    <col min="5" max="5" width="12.7109375" customWidth="1"/>
    <col min="6" max="7" width="13.5703125" customWidth="1"/>
    <col min="8" max="8" width="18.42578125" customWidth="1"/>
    <col min="9" max="9" width="14.5703125" customWidth="1"/>
    <col min="10" max="12" width="12.28515625" customWidth="1"/>
    <col min="13" max="19" width="11.28515625" customWidth="1"/>
    <col min="20" max="20" width="15.42578125" customWidth="1"/>
  </cols>
  <sheetData>
    <row r="1" spans="1:20" s="185" customFormat="1" ht="15.75" thickBot="1" x14ac:dyDescent="0.3">
      <c r="A1" s="185" t="s">
        <v>815</v>
      </c>
      <c r="B1" s="185" t="s">
        <v>815</v>
      </c>
      <c r="C1" s="185" t="s">
        <v>815</v>
      </c>
    </row>
    <row r="2" spans="1:20" x14ac:dyDescent="0.25">
      <c r="A2" s="329"/>
      <c r="C2" s="149"/>
      <c r="D2" s="151" t="s">
        <v>746</v>
      </c>
      <c r="E2" s="173"/>
      <c r="F2" s="156"/>
      <c r="G2" s="156"/>
      <c r="H2" s="150"/>
      <c r="I2" s="150"/>
      <c r="J2" s="151" t="s">
        <v>1254</v>
      </c>
      <c r="K2" s="151"/>
      <c r="L2" s="151"/>
      <c r="M2" s="151" t="s">
        <v>298</v>
      </c>
      <c r="N2" s="151"/>
      <c r="O2" s="147" t="s">
        <v>301</v>
      </c>
      <c r="P2" s="147"/>
      <c r="Q2" s="147"/>
      <c r="R2" s="147"/>
      <c r="S2" s="147"/>
      <c r="T2" s="148"/>
    </row>
    <row r="3" spans="1:20" ht="15.75" thickBot="1" x14ac:dyDescent="0.3">
      <c r="A3" s="330" t="s">
        <v>796</v>
      </c>
      <c r="C3" s="152" t="s">
        <v>306</v>
      </c>
      <c r="D3" s="153" t="s">
        <v>747</v>
      </c>
      <c r="E3" s="174" t="s">
        <v>309</v>
      </c>
      <c r="F3" s="153" t="s">
        <v>180</v>
      </c>
      <c r="G3" s="153" t="s">
        <v>308</v>
      </c>
      <c r="H3" s="153" t="s">
        <v>297</v>
      </c>
      <c r="I3" s="153" t="s">
        <v>300</v>
      </c>
      <c r="J3" s="153" t="s">
        <v>1255</v>
      </c>
      <c r="K3" s="153" t="s">
        <v>1256</v>
      </c>
      <c r="L3" s="153" t="s">
        <v>477</v>
      </c>
      <c r="M3" s="153" t="s">
        <v>299</v>
      </c>
      <c r="N3" s="153" t="s">
        <v>303</v>
      </c>
      <c r="O3" s="154" t="s">
        <v>302</v>
      </c>
      <c r="P3" s="154" t="s">
        <v>303</v>
      </c>
      <c r="Q3" s="154" t="s">
        <v>1257</v>
      </c>
      <c r="R3" s="154" t="s">
        <v>1258</v>
      </c>
      <c r="S3" s="154" t="s">
        <v>1259</v>
      </c>
      <c r="T3" s="155" t="s">
        <v>670</v>
      </c>
    </row>
    <row r="4" spans="1:20" x14ac:dyDescent="0.25">
      <c r="A4" s="125"/>
      <c r="C4" s="224"/>
      <c r="D4" s="225"/>
      <c r="E4" s="225"/>
      <c r="F4" s="225"/>
      <c r="G4" s="225"/>
      <c r="H4" s="225"/>
      <c r="I4" s="226"/>
      <c r="J4" s="225"/>
      <c r="K4" s="225"/>
      <c r="L4" s="225"/>
      <c r="M4" s="225"/>
      <c r="N4" s="225"/>
      <c r="O4" s="225"/>
      <c r="P4" s="225"/>
      <c r="Q4" s="225"/>
      <c r="R4" s="225"/>
      <c r="S4" s="225"/>
      <c r="T4" s="229"/>
    </row>
    <row r="5" spans="1:20" x14ac:dyDescent="0.25">
      <c r="A5" s="96"/>
      <c r="C5" s="179"/>
      <c r="D5" s="55"/>
      <c r="E5" s="227"/>
      <c r="F5" s="55"/>
      <c r="G5" s="55"/>
      <c r="H5" s="55"/>
      <c r="I5" s="55"/>
      <c r="J5" s="55"/>
      <c r="K5" s="55"/>
      <c r="L5" s="55"/>
      <c r="M5" s="55"/>
      <c r="N5" s="55"/>
      <c r="O5" s="55"/>
      <c r="P5" s="55"/>
      <c r="Q5" s="55"/>
      <c r="R5" s="55"/>
      <c r="S5" s="55"/>
      <c r="T5" s="199"/>
    </row>
    <row r="6" spans="1:20" x14ac:dyDescent="0.25">
      <c r="A6" s="96"/>
      <c r="C6" s="178"/>
      <c r="D6" s="170"/>
      <c r="E6" s="170"/>
      <c r="F6" s="170"/>
      <c r="G6" s="170"/>
      <c r="H6" s="170"/>
      <c r="I6" s="191"/>
      <c r="J6" s="170"/>
      <c r="K6" s="170"/>
      <c r="L6" s="170"/>
      <c r="M6" s="170"/>
      <c r="N6" s="170"/>
      <c r="O6" s="170"/>
      <c r="P6" s="170"/>
      <c r="Q6" s="170"/>
      <c r="R6" s="170"/>
      <c r="S6" s="170"/>
      <c r="T6" s="200"/>
    </row>
    <row r="7" spans="1:20" x14ac:dyDescent="0.25">
      <c r="A7" s="96"/>
      <c r="C7" s="179"/>
      <c r="D7" s="55"/>
      <c r="E7" s="227"/>
      <c r="F7" s="55"/>
      <c r="G7" s="55"/>
      <c r="H7" s="55"/>
      <c r="I7" s="55"/>
      <c r="J7" s="55"/>
      <c r="K7" s="55"/>
      <c r="L7" s="55"/>
      <c r="M7" s="55"/>
      <c r="N7" s="55"/>
      <c r="O7" s="55"/>
      <c r="P7" s="55"/>
      <c r="Q7" s="55"/>
      <c r="R7" s="55"/>
      <c r="S7" s="55"/>
      <c r="T7" s="199"/>
    </row>
    <row r="8" spans="1:20" x14ac:dyDescent="0.25">
      <c r="A8" s="96"/>
      <c r="C8" s="178"/>
      <c r="D8" s="170"/>
      <c r="E8" s="170"/>
      <c r="F8" s="170"/>
      <c r="G8" s="170"/>
      <c r="H8" s="170"/>
      <c r="I8" s="191"/>
      <c r="J8" s="170"/>
      <c r="K8" s="170"/>
      <c r="L8" s="170"/>
      <c r="M8" s="170"/>
      <c r="N8" s="170"/>
      <c r="O8" s="170"/>
      <c r="P8" s="170"/>
      <c r="Q8" s="170"/>
      <c r="R8" s="170"/>
      <c r="S8" s="170"/>
      <c r="T8" s="200"/>
    </row>
    <row r="9" spans="1:20" x14ac:dyDescent="0.25">
      <c r="A9" s="96"/>
      <c r="C9" s="179"/>
      <c r="D9" s="55"/>
      <c r="E9" s="227"/>
      <c r="F9" s="55"/>
      <c r="G9" s="55"/>
      <c r="H9" s="55"/>
      <c r="I9" s="55"/>
      <c r="J9" s="55"/>
      <c r="K9" s="55"/>
      <c r="L9" s="55"/>
      <c r="M9" s="55"/>
      <c r="N9" s="55"/>
      <c r="O9" s="55"/>
      <c r="P9" s="55"/>
      <c r="Q9" s="55"/>
      <c r="R9" s="55"/>
      <c r="S9" s="55"/>
      <c r="T9" s="199"/>
    </row>
    <row r="10" spans="1:20" x14ac:dyDescent="0.25">
      <c r="A10" s="96"/>
      <c r="C10" s="178"/>
      <c r="D10" s="170"/>
      <c r="E10" s="170"/>
      <c r="F10" s="170"/>
      <c r="G10" s="170"/>
      <c r="H10" s="170"/>
      <c r="I10" s="191"/>
      <c r="J10" s="170"/>
      <c r="K10" s="170"/>
      <c r="L10" s="170"/>
      <c r="M10" s="170"/>
      <c r="N10" s="170"/>
      <c r="O10" s="170"/>
      <c r="P10" s="170"/>
      <c r="Q10" s="170"/>
      <c r="R10" s="170"/>
      <c r="S10" s="170"/>
      <c r="T10" s="200"/>
    </row>
    <row r="11" spans="1:20" x14ac:dyDescent="0.25">
      <c r="A11" s="96"/>
      <c r="C11" s="179"/>
      <c r="D11" s="55"/>
      <c r="E11" s="227"/>
      <c r="F11" s="55"/>
      <c r="G11" s="55"/>
      <c r="H11" s="55"/>
      <c r="I11" s="55"/>
      <c r="J11" s="55"/>
      <c r="K11" s="55"/>
      <c r="L11" s="55"/>
      <c r="M11" s="55"/>
      <c r="N11" s="55"/>
      <c r="O11" s="55"/>
      <c r="P11" s="55"/>
      <c r="Q11" s="55"/>
      <c r="R11" s="55"/>
      <c r="S11" s="55"/>
      <c r="T11" s="199"/>
    </row>
    <row r="12" spans="1:20" x14ac:dyDescent="0.25">
      <c r="A12" s="96"/>
      <c r="C12" s="178"/>
      <c r="D12" s="170"/>
      <c r="E12" s="170"/>
      <c r="F12" s="170"/>
      <c r="G12" s="170"/>
      <c r="H12" s="170"/>
      <c r="I12" s="191"/>
      <c r="J12" s="170"/>
      <c r="K12" s="170"/>
      <c r="L12" s="170"/>
      <c r="M12" s="170"/>
      <c r="N12" s="170"/>
      <c r="O12" s="170"/>
      <c r="P12" s="170"/>
      <c r="Q12" s="170"/>
      <c r="R12" s="170"/>
      <c r="S12" s="170"/>
      <c r="T12" s="200"/>
    </row>
    <row r="13" spans="1:20" x14ac:dyDescent="0.25">
      <c r="A13" s="96"/>
      <c r="C13" s="179"/>
      <c r="D13" s="55"/>
      <c r="E13" s="227"/>
      <c r="F13" s="55"/>
      <c r="G13" s="55"/>
      <c r="H13" s="55"/>
      <c r="I13" s="55"/>
      <c r="J13" s="55"/>
      <c r="K13" s="55"/>
      <c r="L13" s="55"/>
      <c r="M13" s="55"/>
      <c r="N13" s="55"/>
      <c r="O13" s="55"/>
      <c r="P13" s="55"/>
      <c r="Q13" s="55"/>
      <c r="R13" s="55"/>
      <c r="S13" s="55"/>
      <c r="T13" s="199"/>
    </row>
    <row r="14" spans="1:20" x14ac:dyDescent="0.25">
      <c r="A14" s="96"/>
      <c r="C14" s="178"/>
      <c r="D14" s="170"/>
      <c r="E14" s="170"/>
      <c r="F14" s="170"/>
      <c r="G14" s="170"/>
      <c r="H14" s="170"/>
      <c r="I14" s="191"/>
      <c r="J14" s="170"/>
      <c r="K14" s="170"/>
      <c r="L14" s="170"/>
      <c r="M14" s="170"/>
      <c r="N14" s="170"/>
      <c r="O14" s="170"/>
      <c r="P14" s="170"/>
      <c r="Q14" s="170"/>
      <c r="R14" s="170"/>
      <c r="S14" s="170"/>
      <c r="T14" s="200"/>
    </row>
    <row r="15" spans="1:20" x14ac:dyDescent="0.25">
      <c r="A15" s="96"/>
      <c r="C15" s="179"/>
      <c r="D15" s="55"/>
      <c r="E15" s="227"/>
      <c r="F15" s="55"/>
      <c r="G15" s="55"/>
      <c r="H15" s="55"/>
      <c r="I15" s="55"/>
      <c r="J15" s="55"/>
      <c r="K15" s="55"/>
      <c r="L15" s="55"/>
      <c r="M15" s="55"/>
      <c r="N15" s="55"/>
      <c r="O15" s="55"/>
      <c r="P15" s="55"/>
      <c r="Q15" s="55"/>
      <c r="R15" s="55"/>
      <c r="S15" s="55"/>
      <c r="T15" s="199"/>
    </row>
    <row r="16" spans="1:20" x14ac:dyDescent="0.25">
      <c r="A16" s="96"/>
      <c r="C16" s="178"/>
      <c r="D16" s="170"/>
      <c r="E16" s="170"/>
      <c r="F16" s="170"/>
      <c r="G16" s="170"/>
      <c r="H16" s="170"/>
      <c r="I16" s="191"/>
      <c r="J16" s="170"/>
      <c r="K16" s="170"/>
      <c r="L16" s="170"/>
      <c r="M16" s="170"/>
      <c r="N16" s="170"/>
      <c r="O16" s="170"/>
      <c r="P16" s="170"/>
      <c r="Q16" s="170"/>
      <c r="R16" s="170"/>
      <c r="S16" s="170"/>
      <c r="T16" s="200"/>
    </row>
    <row r="17" spans="1:20" x14ac:dyDescent="0.25">
      <c r="A17" s="96"/>
      <c r="C17" s="179"/>
      <c r="D17" s="55"/>
      <c r="E17" s="227"/>
      <c r="F17" s="55"/>
      <c r="G17" s="55"/>
      <c r="H17" s="55"/>
      <c r="I17" s="55"/>
      <c r="J17" s="55"/>
      <c r="K17" s="55"/>
      <c r="L17" s="55"/>
      <c r="M17" s="55"/>
      <c r="N17" s="55"/>
      <c r="O17" s="55"/>
      <c r="P17" s="55"/>
      <c r="Q17" s="55"/>
      <c r="R17" s="55"/>
      <c r="S17" s="55"/>
      <c r="T17" s="199"/>
    </row>
    <row r="18" spans="1:20" x14ac:dyDescent="0.25">
      <c r="A18" s="96"/>
      <c r="C18" s="178"/>
      <c r="D18" s="170"/>
      <c r="E18" s="170"/>
      <c r="F18" s="170"/>
      <c r="G18" s="170"/>
      <c r="H18" s="170"/>
      <c r="I18" s="191"/>
      <c r="J18" s="170"/>
      <c r="K18" s="170"/>
      <c r="L18" s="170"/>
      <c r="M18" s="170"/>
      <c r="N18" s="170"/>
      <c r="O18" s="170"/>
      <c r="P18" s="170"/>
      <c r="Q18" s="170"/>
      <c r="R18" s="170"/>
      <c r="S18" s="170"/>
      <c r="T18" s="200"/>
    </row>
    <row r="19" spans="1:20" x14ac:dyDescent="0.25">
      <c r="A19" s="96"/>
      <c r="C19" s="179"/>
      <c r="D19" s="55"/>
      <c r="E19" s="227"/>
      <c r="F19" s="55"/>
      <c r="G19" s="55"/>
      <c r="H19" s="55"/>
      <c r="I19" s="55"/>
      <c r="J19" s="55"/>
      <c r="K19" s="55"/>
      <c r="L19" s="55"/>
      <c r="M19" s="55"/>
      <c r="N19" s="55"/>
      <c r="O19" s="55"/>
      <c r="P19" s="55"/>
      <c r="Q19" s="55"/>
      <c r="R19" s="55"/>
      <c r="S19" s="55"/>
      <c r="T19" s="199"/>
    </row>
    <row r="20" spans="1:20" x14ac:dyDescent="0.25">
      <c r="A20" s="96"/>
      <c r="C20" s="178"/>
      <c r="D20" s="170"/>
      <c r="E20" s="170"/>
      <c r="F20" s="170"/>
      <c r="G20" s="170"/>
      <c r="H20" s="170"/>
      <c r="I20" s="191"/>
      <c r="J20" s="170"/>
      <c r="K20" s="170"/>
      <c r="L20" s="170"/>
      <c r="M20" s="170"/>
      <c r="N20" s="170"/>
      <c r="O20" s="170"/>
      <c r="P20" s="170"/>
      <c r="Q20" s="170"/>
      <c r="R20" s="170"/>
      <c r="S20" s="170"/>
      <c r="T20" s="200"/>
    </row>
    <row r="21" spans="1:20" x14ac:dyDescent="0.25">
      <c r="A21" s="96"/>
      <c r="C21" s="179"/>
      <c r="D21" s="55"/>
      <c r="E21" s="227"/>
      <c r="F21" s="55"/>
      <c r="G21" s="55"/>
      <c r="H21" s="55"/>
      <c r="I21" s="55"/>
      <c r="J21" s="55"/>
      <c r="K21" s="55"/>
      <c r="L21" s="55"/>
      <c r="M21" s="55"/>
      <c r="N21" s="55"/>
      <c r="O21" s="55"/>
      <c r="P21" s="55"/>
      <c r="Q21" s="55"/>
      <c r="R21" s="55"/>
      <c r="S21" s="55"/>
      <c r="T21" s="199"/>
    </row>
    <row r="22" spans="1:20" x14ac:dyDescent="0.25">
      <c r="A22" s="96"/>
      <c r="C22" s="178"/>
      <c r="D22" s="170"/>
      <c r="E22" s="170"/>
      <c r="F22" s="170"/>
      <c r="G22" s="170"/>
      <c r="H22" s="170"/>
      <c r="I22" s="191"/>
      <c r="J22" s="170"/>
      <c r="K22" s="170"/>
      <c r="L22" s="170"/>
      <c r="M22" s="170"/>
      <c r="N22" s="170"/>
      <c r="O22" s="170"/>
      <c r="P22" s="170"/>
      <c r="Q22" s="170"/>
      <c r="R22" s="170"/>
      <c r="S22" s="170"/>
      <c r="T22" s="200"/>
    </row>
    <row r="23" spans="1:20" x14ac:dyDescent="0.25">
      <c r="A23" s="96"/>
      <c r="C23" s="179"/>
      <c r="D23" s="55"/>
      <c r="E23" s="227"/>
      <c r="F23" s="55"/>
      <c r="G23" s="55"/>
      <c r="H23" s="55"/>
      <c r="I23" s="55"/>
      <c r="J23" s="55"/>
      <c r="K23" s="55"/>
      <c r="L23" s="55"/>
      <c r="M23" s="55"/>
      <c r="N23" s="55"/>
      <c r="O23" s="55"/>
      <c r="P23" s="55"/>
      <c r="Q23" s="55"/>
      <c r="R23" s="55"/>
      <c r="S23" s="55"/>
      <c r="T23" s="199"/>
    </row>
    <row r="24" spans="1:20" x14ac:dyDescent="0.25">
      <c r="A24" s="96"/>
      <c r="C24" s="178"/>
      <c r="D24" s="170"/>
      <c r="E24" s="170"/>
      <c r="F24" s="170"/>
      <c r="G24" s="170"/>
      <c r="H24" s="170"/>
      <c r="I24" s="191"/>
      <c r="J24" s="170"/>
      <c r="K24" s="170"/>
      <c r="L24" s="170"/>
      <c r="M24" s="170"/>
      <c r="N24" s="170"/>
      <c r="O24" s="170"/>
      <c r="P24" s="170"/>
      <c r="Q24" s="170"/>
      <c r="R24" s="170"/>
      <c r="S24" s="170"/>
      <c r="T24" s="200"/>
    </row>
    <row r="25" spans="1:20" x14ac:dyDescent="0.25">
      <c r="A25" s="96"/>
      <c r="C25" s="179"/>
      <c r="D25" s="55"/>
      <c r="E25" s="227"/>
      <c r="F25" s="55"/>
      <c r="G25" s="55"/>
      <c r="H25" s="55"/>
      <c r="I25" s="55"/>
      <c r="J25" s="55"/>
      <c r="K25" s="55"/>
      <c r="L25" s="55"/>
      <c r="M25" s="55"/>
      <c r="N25" s="55"/>
      <c r="O25" s="55"/>
      <c r="P25" s="55"/>
      <c r="Q25" s="55"/>
      <c r="R25" s="55"/>
      <c r="S25" s="55"/>
      <c r="T25" s="199"/>
    </row>
    <row r="26" spans="1:20" x14ac:dyDescent="0.25">
      <c r="A26" s="96"/>
      <c r="C26" s="178"/>
      <c r="D26" s="170"/>
      <c r="E26" s="170"/>
      <c r="F26" s="170"/>
      <c r="G26" s="170"/>
      <c r="H26" s="170"/>
      <c r="I26" s="191"/>
      <c r="J26" s="170"/>
      <c r="K26" s="170"/>
      <c r="L26" s="170"/>
      <c r="M26" s="170"/>
      <c r="N26" s="170"/>
      <c r="O26" s="170"/>
      <c r="P26" s="170"/>
      <c r="Q26" s="170"/>
      <c r="R26" s="170"/>
      <c r="S26" s="170"/>
      <c r="T26" s="200"/>
    </row>
    <row r="27" spans="1:20" x14ac:dyDescent="0.25">
      <c r="A27" s="96"/>
      <c r="C27" s="179"/>
      <c r="D27" s="55"/>
      <c r="E27" s="227"/>
      <c r="F27" s="55"/>
      <c r="G27" s="55"/>
      <c r="H27" s="55"/>
      <c r="I27" s="55"/>
      <c r="J27" s="55"/>
      <c r="K27" s="55"/>
      <c r="L27" s="55"/>
      <c r="M27" s="55"/>
      <c r="N27" s="55"/>
      <c r="O27" s="55"/>
      <c r="P27" s="55"/>
      <c r="Q27" s="55"/>
      <c r="R27" s="55"/>
      <c r="S27" s="55"/>
      <c r="T27" s="199"/>
    </row>
    <row r="28" spans="1:20" x14ac:dyDescent="0.25">
      <c r="A28" s="96"/>
      <c r="C28" s="178"/>
      <c r="D28" s="170"/>
      <c r="E28" s="170"/>
      <c r="F28" s="170"/>
      <c r="G28" s="170"/>
      <c r="H28" s="170"/>
      <c r="I28" s="191"/>
      <c r="J28" s="170"/>
      <c r="K28" s="170"/>
      <c r="L28" s="170"/>
      <c r="M28" s="170"/>
      <c r="N28" s="170"/>
      <c r="O28" s="170"/>
      <c r="P28" s="170"/>
      <c r="Q28" s="170"/>
      <c r="R28" s="170"/>
      <c r="S28" s="170"/>
      <c r="T28" s="200"/>
    </row>
    <row r="29" spans="1:20" x14ac:dyDescent="0.25">
      <c r="A29" s="96"/>
      <c r="C29" s="179"/>
      <c r="D29" s="55"/>
      <c r="E29" s="227"/>
      <c r="F29" s="55"/>
      <c r="G29" s="55"/>
      <c r="H29" s="55"/>
      <c r="I29" s="55"/>
      <c r="J29" s="55"/>
      <c r="K29" s="55"/>
      <c r="L29" s="55"/>
      <c r="M29" s="55"/>
      <c r="N29" s="55"/>
      <c r="O29" s="55"/>
      <c r="P29" s="55"/>
      <c r="Q29" s="55"/>
      <c r="R29" s="55"/>
      <c r="S29" s="55"/>
      <c r="T29" s="199"/>
    </row>
    <row r="30" spans="1:20" x14ac:dyDescent="0.25">
      <c r="A30" s="96"/>
      <c r="C30" s="178"/>
      <c r="D30" s="170"/>
      <c r="E30" s="170"/>
      <c r="F30" s="170"/>
      <c r="G30" s="170"/>
      <c r="H30" s="170"/>
      <c r="I30" s="191"/>
      <c r="J30" s="170"/>
      <c r="K30" s="170"/>
      <c r="L30" s="170"/>
      <c r="M30" s="170"/>
      <c r="N30" s="170"/>
      <c r="O30" s="170"/>
      <c r="P30" s="170"/>
      <c r="Q30" s="170"/>
      <c r="R30" s="170"/>
      <c r="S30" s="170"/>
      <c r="T30" s="200"/>
    </row>
    <row r="31" spans="1:20" x14ac:dyDescent="0.25">
      <c r="A31" s="96"/>
      <c r="C31" s="179"/>
      <c r="D31" s="55"/>
      <c r="E31" s="227"/>
      <c r="F31" s="55"/>
      <c r="G31" s="55"/>
      <c r="H31" s="55"/>
      <c r="I31" s="55"/>
      <c r="J31" s="55"/>
      <c r="K31" s="55"/>
      <c r="L31" s="55"/>
      <c r="M31" s="55"/>
      <c r="N31" s="55"/>
      <c r="O31" s="55"/>
      <c r="P31" s="55"/>
      <c r="Q31" s="55"/>
      <c r="R31" s="55"/>
      <c r="S31" s="55"/>
      <c r="T31" s="199"/>
    </row>
    <row r="32" spans="1:20" x14ac:dyDescent="0.25">
      <c r="A32" s="96"/>
      <c r="C32" s="178"/>
      <c r="D32" s="170"/>
      <c r="E32" s="170"/>
      <c r="F32" s="170"/>
      <c r="G32" s="170"/>
      <c r="H32" s="170"/>
      <c r="I32" s="191"/>
      <c r="J32" s="170"/>
      <c r="K32" s="170"/>
      <c r="L32" s="170"/>
      <c r="M32" s="170"/>
      <c r="N32" s="170"/>
      <c r="O32" s="170"/>
      <c r="P32" s="170"/>
      <c r="Q32" s="170"/>
      <c r="R32" s="170"/>
      <c r="S32" s="170"/>
      <c r="T32" s="200"/>
    </row>
    <row r="33" spans="1:20" x14ac:dyDescent="0.25">
      <c r="A33" s="96"/>
      <c r="C33" s="179"/>
      <c r="D33" s="55"/>
      <c r="E33" s="227"/>
      <c r="F33" s="55"/>
      <c r="G33" s="55"/>
      <c r="H33" s="55"/>
      <c r="I33" s="55"/>
      <c r="J33" s="55"/>
      <c r="K33" s="55"/>
      <c r="L33" s="55"/>
      <c r="M33" s="55"/>
      <c r="N33" s="55"/>
      <c r="O33" s="55"/>
      <c r="P33" s="55"/>
      <c r="Q33" s="55"/>
      <c r="R33" s="55"/>
      <c r="S33" s="55"/>
      <c r="T33" s="199"/>
    </row>
    <row r="34" spans="1:20" x14ac:dyDescent="0.25">
      <c r="A34" s="96"/>
      <c r="C34" s="178"/>
      <c r="D34" s="170"/>
      <c r="E34" s="170"/>
      <c r="F34" s="170"/>
      <c r="G34" s="170"/>
      <c r="H34" s="170"/>
      <c r="I34" s="191"/>
      <c r="J34" s="170"/>
      <c r="K34" s="170"/>
      <c r="L34" s="170"/>
      <c r="M34" s="170"/>
      <c r="N34" s="170"/>
      <c r="O34" s="170"/>
      <c r="P34" s="170"/>
      <c r="Q34" s="170"/>
      <c r="R34" s="170"/>
      <c r="S34" s="170"/>
      <c r="T34" s="200"/>
    </row>
    <row r="35" spans="1:20" x14ac:dyDescent="0.25">
      <c r="A35" s="96"/>
      <c r="C35" s="179"/>
      <c r="D35" s="55"/>
      <c r="E35" s="227"/>
      <c r="F35" s="55"/>
      <c r="G35" s="55"/>
      <c r="H35" s="55"/>
      <c r="I35" s="55"/>
      <c r="J35" s="55"/>
      <c r="K35" s="55"/>
      <c r="L35" s="55"/>
      <c r="M35" s="55"/>
      <c r="N35" s="55"/>
      <c r="O35" s="55"/>
      <c r="P35" s="55"/>
      <c r="Q35" s="55"/>
      <c r="R35" s="55"/>
      <c r="S35" s="55"/>
      <c r="T35" s="199"/>
    </row>
    <row r="36" spans="1:20" x14ac:dyDescent="0.25">
      <c r="A36" s="96"/>
      <c r="C36" s="178"/>
      <c r="D36" s="170"/>
      <c r="E36" s="170"/>
      <c r="F36" s="170"/>
      <c r="G36" s="170"/>
      <c r="H36" s="170"/>
      <c r="I36" s="191"/>
      <c r="J36" s="170"/>
      <c r="K36" s="170"/>
      <c r="L36" s="170"/>
      <c r="M36" s="170"/>
      <c r="N36" s="170"/>
      <c r="O36" s="170"/>
      <c r="P36" s="170"/>
      <c r="Q36" s="170"/>
      <c r="R36" s="170"/>
      <c r="S36" s="170"/>
      <c r="T36" s="200"/>
    </row>
    <row r="37" spans="1:20" x14ac:dyDescent="0.25">
      <c r="A37" s="96"/>
      <c r="C37" s="179"/>
      <c r="D37" s="55"/>
      <c r="E37" s="227"/>
      <c r="F37" s="55"/>
      <c r="G37" s="55"/>
      <c r="H37" s="55"/>
      <c r="I37" s="55"/>
      <c r="J37" s="55"/>
      <c r="K37" s="55"/>
      <c r="L37" s="55"/>
      <c r="M37" s="55"/>
      <c r="N37" s="55"/>
      <c r="O37" s="55"/>
      <c r="P37" s="55"/>
      <c r="Q37" s="55"/>
      <c r="R37" s="55"/>
      <c r="S37" s="55"/>
      <c r="T37" s="199"/>
    </row>
    <row r="38" spans="1:20" x14ac:dyDescent="0.25">
      <c r="A38" s="96"/>
      <c r="C38" s="178"/>
      <c r="D38" s="170"/>
      <c r="E38" s="170"/>
      <c r="F38" s="170"/>
      <c r="G38" s="170"/>
      <c r="H38" s="170"/>
      <c r="I38" s="191"/>
      <c r="J38" s="170"/>
      <c r="K38" s="170"/>
      <c r="L38" s="170"/>
      <c r="M38" s="170"/>
      <c r="N38" s="170"/>
      <c r="O38" s="170"/>
      <c r="P38" s="170"/>
      <c r="Q38" s="170"/>
      <c r="R38" s="170"/>
      <c r="S38" s="170"/>
      <c r="T38" s="200"/>
    </row>
    <row r="39" spans="1:20" x14ac:dyDescent="0.25">
      <c r="A39" s="96"/>
      <c r="C39" s="179"/>
      <c r="D39" s="55"/>
      <c r="E39" s="227"/>
      <c r="F39" s="55"/>
      <c r="G39" s="55"/>
      <c r="H39" s="55"/>
      <c r="I39" s="55"/>
      <c r="J39" s="55"/>
      <c r="K39" s="55"/>
      <c r="L39" s="55"/>
      <c r="M39" s="55"/>
      <c r="N39" s="55"/>
      <c r="O39" s="55"/>
      <c r="P39" s="55"/>
      <c r="Q39" s="55"/>
      <c r="R39" s="55"/>
      <c r="S39" s="55"/>
      <c r="T39" s="199"/>
    </row>
    <row r="40" spans="1:20" x14ac:dyDescent="0.25">
      <c r="A40" s="96"/>
      <c r="C40" s="178"/>
      <c r="D40" s="170"/>
      <c r="E40" s="170"/>
      <c r="F40" s="170"/>
      <c r="G40" s="170"/>
      <c r="H40" s="170"/>
      <c r="I40" s="191"/>
      <c r="J40" s="170"/>
      <c r="K40" s="170"/>
      <c r="L40" s="170"/>
      <c r="M40" s="170"/>
      <c r="N40" s="170"/>
      <c r="O40" s="170"/>
      <c r="P40" s="170"/>
      <c r="Q40" s="170"/>
      <c r="R40" s="170"/>
      <c r="S40" s="170"/>
      <c r="T40" s="200"/>
    </row>
    <row r="41" spans="1:20" x14ac:dyDescent="0.25">
      <c r="A41" s="96"/>
      <c r="C41" s="179"/>
      <c r="D41" s="55"/>
      <c r="E41" s="227"/>
      <c r="F41" s="55"/>
      <c r="G41" s="55"/>
      <c r="H41" s="55"/>
      <c r="I41" s="55"/>
      <c r="J41" s="55"/>
      <c r="K41" s="55"/>
      <c r="L41" s="55"/>
      <c r="M41" s="55"/>
      <c r="N41" s="55"/>
      <c r="O41" s="55"/>
      <c r="P41" s="55"/>
      <c r="Q41" s="55"/>
      <c r="R41" s="55"/>
      <c r="S41" s="55"/>
      <c r="T41" s="199"/>
    </row>
    <row r="42" spans="1:20" x14ac:dyDescent="0.25">
      <c r="A42" s="96"/>
      <c r="C42" s="178"/>
      <c r="D42" s="170"/>
      <c r="E42" s="170"/>
      <c r="F42" s="170"/>
      <c r="G42" s="170"/>
      <c r="H42" s="170"/>
      <c r="I42" s="191"/>
      <c r="J42" s="170"/>
      <c r="K42" s="170"/>
      <c r="L42" s="170"/>
      <c r="M42" s="170"/>
      <c r="N42" s="170"/>
      <c r="O42" s="170"/>
      <c r="P42" s="170"/>
      <c r="Q42" s="170"/>
      <c r="R42" s="170"/>
      <c r="S42" s="170"/>
      <c r="T42" s="200"/>
    </row>
    <row r="43" spans="1:20" x14ac:dyDescent="0.25">
      <c r="A43" s="96"/>
      <c r="C43" s="179"/>
      <c r="D43" s="55"/>
      <c r="E43" s="227"/>
      <c r="F43" s="55"/>
      <c r="G43" s="55"/>
      <c r="H43" s="55"/>
      <c r="I43" s="55"/>
      <c r="J43" s="55"/>
      <c r="K43" s="55"/>
      <c r="L43" s="55"/>
      <c r="M43" s="55"/>
      <c r="N43" s="55"/>
      <c r="O43" s="55"/>
      <c r="P43" s="55"/>
      <c r="Q43" s="55"/>
      <c r="R43" s="55"/>
      <c r="S43" s="55"/>
      <c r="T43" s="199"/>
    </row>
    <row r="44" spans="1:20" x14ac:dyDescent="0.25">
      <c r="A44" s="96"/>
      <c r="C44" s="178"/>
      <c r="D44" s="170"/>
      <c r="E44" s="170"/>
      <c r="F44" s="170"/>
      <c r="G44" s="170"/>
      <c r="H44" s="170"/>
      <c r="I44" s="191"/>
      <c r="J44" s="170"/>
      <c r="K44" s="170"/>
      <c r="L44" s="170"/>
      <c r="M44" s="170"/>
      <c r="N44" s="170"/>
      <c r="O44" s="170"/>
      <c r="P44" s="170"/>
      <c r="Q44" s="170"/>
      <c r="R44" s="170"/>
      <c r="S44" s="170"/>
      <c r="T44" s="200"/>
    </row>
    <row r="45" spans="1:20" x14ac:dyDescent="0.25">
      <c r="A45" s="96"/>
      <c r="C45" s="179"/>
      <c r="D45" s="55"/>
      <c r="E45" s="227"/>
      <c r="F45" s="55"/>
      <c r="G45" s="55"/>
      <c r="H45" s="55"/>
      <c r="I45" s="55"/>
      <c r="J45" s="55"/>
      <c r="K45" s="55"/>
      <c r="L45" s="55"/>
      <c r="M45" s="55"/>
      <c r="N45" s="55"/>
      <c r="O45" s="55"/>
      <c r="P45" s="55"/>
      <c r="Q45" s="55"/>
      <c r="R45" s="55"/>
      <c r="S45" s="55"/>
      <c r="T45" s="199"/>
    </row>
    <row r="46" spans="1:20" x14ac:dyDescent="0.25">
      <c r="A46" s="96"/>
      <c r="C46" s="178"/>
      <c r="D46" s="170"/>
      <c r="E46" s="170"/>
      <c r="F46" s="170"/>
      <c r="G46" s="170"/>
      <c r="H46" s="170"/>
      <c r="I46" s="191"/>
      <c r="J46" s="170"/>
      <c r="K46" s="170"/>
      <c r="L46" s="170"/>
      <c r="M46" s="170"/>
      <c r="N46" s="170"/>
      <c r="O46" s="170"/>
      <c r="P46" s="170"/>
      <c r="Q46" s="170"/>
      <c r="R46" s="170"/>
      <c r="S46" s="170"/>
      <c r="T46" s="200"/>
    </row>
    <row r="47" spans="1:20" x14ac:dyDescent="0.25">
      <c r="A47" s="96"/>
      <c r="C47" s="179"/>
      <c r="D47" s="55"/>
      <c r="E47" s="227"/>
      <c r="F47" s="55"/>
      <c r="G47" s="55"/>
      <c r="H47" s="55"/>
      <c r="I47" s="55"/>
      <c r="J47" s="55"/>
      <c r="K47" s="55"/>
      <c r="L47" s="55"/>
      <c r="M47" s="55"/>
      <c r="N47" s="55"/>
      <c r="O47" s="55"/>
      <c r="P47" s="55"/>
      <c r="Q47" s="55"/>
      <c r="R47" s="55"/>
      <c r="S47" s="55"/>
      <c r="T47" s="199"/>
    </row>
    <row r="48" spans="1:20" x14ac:dyDescent="0.25">
      <c r="A48" s="96"/>
      <c r="C48" s="178"/>
      <c r="D48" s="170"/>
      <c r="E48" s="170"/>
      <c r="F48" s="170"/>
      <c r="G48" s="170"/>
      <c r="H48" s="170"/>
      <c r="I48" s="191"/>
      <c r="J48" s="170"/>
      <c r="K48" s="170"/>
      <c r="L48" s="170"/>
      <c r="M48" s="170"/>
      <c r="N48" s="170"/>
      <c r="O48" s="170"/>
      <c r="P48" s="170"/>
      <c r="Q48" s="170"/>
      <c r="R48" s="170"/>
      <c r="S48" s="170"/>
      <c r="T48" s="200"/>
    </row>
    <row r="49" spans="1:20" x14ac:dyDescent="0.25">
      <c r="A49" s="96"/>
      <c r="C49" s="179"/>
      <c r="D49" s="55"/>
      <c r="E49" s="227"/>
      <c r="F49" s="55"/>
      <c r="G49" s="55"/>
      <c r="H49" s="55"/>
      <c r="I49" s="55"/>
      <c r="J49" s="55"/>
      <c r="K49" s="55"/>
      <c r="L49" s="55"/>
      <c r="M49" s="55"/>
      <c r="N49" s="55"/>
      <c r="O49" s="55"/>
      <c r="P49" s="55"/>
      <c r="Q49" s="55"/>
      <c r="R49" s="55"/>
      <c r="S49" s="55"/>
      <c r="T49" s="199"/>
    </row>
    <row r="50" spans="1:20" x14ac:dyDescent="0.25">
      <c r="A50" s="96"/>
      <c r="C50" s="178"/>
      <c r="D50" s="170"/>
      <c r="E50" s="170"/>
      <c r="F50" s="170"/>
      <c r="G50" s="170"/>
      <c r="H50" s="170"/>
      <c r="I50" s="191"/>
      <c r="J50" s="170"/>
      <c r="K50" s="170"/>
      <c r="L50" s="170"/>
      <c r="M50" s="170"/>
      <c r="N50" s="170"/>
      <c r="O50" s="170"/>
      <c r="P50" s="170"/>
      <c r="Q50" s="170"/>
      <c r="R50" s="170"/>
      <c r="S50" s="170"/>
      <c r="T50" s="200"/>
    </row>
    <row r="51" spans="1:20" x14ac:dyDescent="0.25">
      <c r="A51" s="96"/>
      <c r="C51" s="179"/>
      <c r="D51" s="55"/>
      <c r="E51" s="227"/>
      <c r="F51" s="55"/>
      <c r="G51" s="55"/>
      <c r="H51" s="55"/>
      <c r="I51" s="55"/>
      <c r="J51" s="55"/>
      <c r="K51" s="55"/>
      <c r="L51" s="55"/>
      <c r="M51" s="55"/>
      <c r="N51" s="55"/>
      <c r="O51" s="55"/>
      <c r="P51" s="55"/>
      <c r="Q51" s="55"/>
      <c r="R51" s="55"/>
      <c r="S51" s="55"/>
      <c r="T51" s="199"/>
    </row>
    <row r="52" spans="1:20" x14ac:dyDescent="0.25">
      <c r="A52" s="96"/>
      <c r="C52" s="178"/>
      <c r="D52" s="170"/>
      <c r="E52" s="170"/>
      <c r="F52" s="170"/>
      <c r="G52" s="170"/>
      <c r="H52" s="170"/>
      <c r="I52" s="191"/>
      <c r="J52" s="170"/>
      <c r="K52" s="170"/>
      <c r="L52" s="170"/>
      <c r="M52" s="170"/>
      <c r="N52" s="170"/>
      <c r="O52" s="170"/>
      <c r="P52" s="170"/>
      <c r="Q52" s="170"/>
      <c r="R52" s="170"/>
      <c r="S52" s="170"/>
      <c r="T52" s="200"/>
    </row>
    <row r="53" spans="1:20" x14ac:dyDescent="0.25">
      <c r="A53" s="96"/>
      <c r="C53" s="179"/>
      <c r="D53" s="55"/>
      <c r="E53" s="227"/>
      <c r="F53" s="55"/>
      <c r="G53" s="55"/>
      <c r="H53" s="55"/>
      <c r="I53" s="55"/>
      <c r="J53" s="55"/>
      <c r="K53" s="55"/>
      <c r="L53" s="55"/>
      <c r="M53" s="55"/>
      <c r="N53" s="55"/>
      <c r="O53" s="55"/>
      <c r="P53" s="55"/>
      <c r="Q53" s="55"/>
      <c r="R53" s="55"/>
      <c r="S53" s="55"/>
      <c r="T53" s="199"/>
    </row>
    <row r="54" spans="1:20" x14ac:dyDescent="0.25">
      <c r="A54" s="96"/>
      <c r="C54" s="178"/>
      <c r="D54" s="170"/>
      <c r="E54" s="170"/>
      <c r="F54" s="170"/>
      <c r="G54" s="170"/>
      <c r="H54" s="170"/>
      <c r="I54" s="191"/>
      <c r="J54" s="170"/>
      <c r="K54" s="170"/>
      <c r="L54" s="170"/>
      <c r="M54" s="170"/>
      <c r="N54" s="170"/>
      <c r="O54" s="170"/>
      <c r="P54" s="170"/>
      <c r="Q54" s="170"/>
      <c r="R54" s="170"/>
      <c r="S54" s="170"/>
      <c r="T54" s="200"/>
    </row>
    <row r="55" spans="1:20" x14ac:dyDescent="0.25">
      <c r="A55" s="96"/>
      <c r="C55" s="179"/>
      <c r="D55" s="55"/>
      <c r="E55" s="227"/>
      <c r="F55" s="55"/>
      <c r="G55" s="55"/>
      <c r="H55" s="55"/>
      <c r="I55" s="55"/>
      <c r="J55" s="55"/>
      <c r="K55" s="55"/>
      <c r="L55" s="55"/>
      <c r="M55" s="55"/>
      <c r="N55" s="55"/>
      <c r="O55" s="55"/>
      <c r="P55" s="55"/>
      <c r="Q55" s="55"/>
      <c r="R55" s="55"/>
      <c r="S55" s="55"/>
      <c r="T55" s="199"/>
    </row>
    <row r="56" spans="1:20" x14ac:dyDescent="0.25">
      <c r="A56" s="96"/>
      <c r="C56" s="178"/>
      <c r="D56" s="170"/>
      <c r="E56" s="170"/>
      <c r="F56" s="170"/>
      <c r="G56" s="170"/>
      <c r="H56" s="170"/>
      <c r="I56" s="191"/>
      <c r="J56" s="170"/>
      <c r="K56" s="170"/>
      <c r="L56" s="170"/>
      <c r="M56" s="170"/>
      <c r="N56" s="170"/>
      <c r="O56" s="170"/>
      <c r="P56" s="170"/>
      <c r="Q56" s="170"/>
      <c r="R56" s="170"/>
      <c r="S56" s="170"/>
      <c r="T56" s="200"/>
    </row>
    <row r="57" spans="1:20" x14ac:dyDescent="0.25">
      <c r="A57" s="96"/>
      <c r="C57" s="179"/>
      <c r="D57" s="55"/>
      <c r="E57" s="227"/>
      <c r="F57" s="55"/>
      <c r="G57" s="55"/>
      <c r="H57" s="55"/>
      <c r="I57" s="55"/>
      <c r="J57" s="55"/>
      <c r="K57" s="55"/>
      <c r="L57" s="55"/>
      <c r="M57" s="55"/>
      <c r="N57" s="55"/>
      <c r="O57" s="55"/>
      <c r="P57" s="55"/>
      <c r="Q57" s="55"/>
      <c r="R57" s="55"/>
      <c r="S57" s="55"/>
      <c r="T57" s="199"/>
    </row>
    <row r="58" spans="1:20" x14ac:dyDescent="0.25">
      <c r="A58" s="96"/>
      <c r="C58" s="178"/>
      <c r="D58" s="170"/>
      <c r="E58" s="170"/>
      <c r="F58" s="170"/>
      <c r="G58" s="170"/>
      <c r="H58" s="170"/>
      <c r="I58" s="191"/>
      <c r="J58" s="170"/>
      <c r="K58" s="170"/>
      <c r="L58" s="170"/>
      <c r="M58" s="170"/>
      <c r="N58" s="170"/>
      <c r="O58" s="170"/>
      <c r="P58" s="170"/>
      <c r="Q58" s="170"/>
      <c r="R58" s="170"/>
      <c r="S58" s="170"/>
      <c r="T58" s="200"/>
    </row>
    <row r="59" spans="1:20" x14ac:dyDescent="0.25">
      <c r="A59" s="96"/>
      <c r="C59" s="179"/>
      <c r="D59" s="55"/>
      <c r="E59" s="227"/>
      <c r="F59" s="55"/>
      <c r="G59" s="55"/>
      <c r="H59" s="55"/>
      <c r="I59" s="55"/>
      <c r="J59" s="55"/>
      <c r="K59" s="55"/>
      <c r="L59" s="55"/>
      <c r="M59" s="55"/>
      <c r="N59" s="55"/>
      <c r="O59" s="55"/>
      <c r="P59" s="55"/>
      <c r="Q59" s="55"/>
      <c r="R59" s="55"/>
      <c r="S59" s="55"/>
      <c r="T59" s="199"/>
    </row>
    <row r="60" spans="1:20" x14ac:dyDescent="0.25">
      <c r="A60" s="96"/>
      <c r="C60" s="178"/>
      <c r="D60" s="170"/>
      <c r="E60" s="170"/>
      <c r="F60" s="170"/>
      <c r="G60" s="170"/>
      <c r="H60" s="170"/>
      <c r="I60" s="191"/>
      <c r="J60" s="170"/>
      <c r="K60" s="170"/>
      <c r="L60" s="170"/>
      <c r="M60" s="170"/>
      <c r="N60" s="170"/>
      <c r="O60" s="170"/>
      <c r="P60" s="170"/>
      <c r="Q60" s="170"/>
      <c r="R60" s="170"/>
      <c r="S60" s="170"/>
      <c r="T60" s="200"/>
    </row>
    <row r="61" spans="1:20" x14ac:dyDescent="0.25">
      <c r="A61" s="96"/>
      <c r="C61" s="179"/>
      <c r="D61" s="55"/>
      <c r="E61" s="227"/>
      <c r="F61" s="55"/>
      <c r="G61" s="55"/>
      <c r="H61" s="55"/>
      <c r="I61" s="55"/>
      <c r="J61" s="55"/>
      <c r="K61" s="55"/>
      <c r="L61" s="55"/>
      <c r="M61" s="55"/>
      <c r="N61" s="55"/>
      <c r="O61" s="55"/>
      <c r="P61" s="55"/>
      <c r="Q61" s="55"/>
      <c r="R61" s="55"/>
      <c r="S61" s="55"/>
      <c r="T61" s="199"/>
    </row>
    <row r="62" spans="1:20" x14ac:dyDescent="0.25">
      <c r="A62" s="96"/>
      <c r="C62" s="178"/>
      <c r="D62" s="170"/>
      <c r="E62" s="170"/>
      <c r="F62" s="170"/>
      <c r="G62" s="170"/>
      <c r="H62" s="170"/>
      <c r="I62" s="191"/>
      <c r="J62" s="170"/>
      <c r="K62" s="170"/>
      <c r="L62" s="170"/>
      <c r="M62" s="170"/>
      <c r="N62" s="170"/>
      <c r="O62" s="170"/>
      <c r="P62" s="170"/>
      <c r="Q62" s="170"/>
      <c r="R62" s="170"/>
      <c r="S62" s="170"/>
      <c r="T62" s="200"/>
    </row>
    <row r="63" spans="1:20" x14ac:dyDescent="0.25">
      <c r="A63" s="96"/>
      <c r="C63" s="179"/>
      <c r="D63" s="55"/>
      <c r="E63" s="227"/>
      <c r="F63" s="55"/>
      <c r="G63" s="55"/>
      <c r="H63" s="55"/>
      <c r="I63" s="55"/>
      <c r="J63" s="55"/>
      <c r="K63" s="55"/>
      <c r="L63" s="55"/>
      <c r="M63" s="55"/>
      <c r="N63" s="55"/>
      <c r="O63" s="55"/>
      <c r="P63" s="55"/>
      <c r="Q63" s="55"/>
      <c r="R63" s="55"/>
      <c r="S63" s="55"/>
      <c r="T63" s="199"/>
    </row>
    <row r="64" spans="1:20" x14ac:dyDescent="0.25">
      <c r="A64" s="96"/>
      <c r="C64" s="178"/>
      <c r="D64" s="170"/>
      <c r="E64" s="170"/>
      <c r="F64" s="170"/>
      <c r="G64" s="170"/>
      <c r="H64" s="170"/>
      <c r="I64" s="191"/>
      <c r="J64" s="170"/>
      <c r="K64" s="170"/>
      <c r="L64" s="170"/>
      <c r="M64" s="170"/>
      <c r="N64" s="170"/>
      <c r="O64" s="170"/>
      <c r="P64" s="170"/>
      <c r="Q64" s="170"/>
      <c r="R64" s="170"/>
      <c r="S64" s="170"/>
      <c r="T64" s="200"/>
    </row>
    <row r="65" spans="1:20" x14ac:dyDescent="0.25">
      <c r="A65" s="96"/>
      <c r="C65" s="179"/>
      <c r="D65" s="55"/>
      <c r="E65" s="227"/>
      <c r="F65" s="55"/>
      <c r="G65" s="55"/>
      <c r="H65" s="55"/>
      <c r="I65" s="55"/>
      <c r="J65" s="55"/>
      <c r="K65" s="55"/>
      <c r="L65" s="55"/>
      <c r="M65" s="55"/>
      <c r="N65" s="55"/>
      <c r="O65" s="55"/>
      <c r="P65" s="55"/>
      <c r="Q65" s="55"/>
      <c r="R65" s="55"/>
      <c r="S65" s="55"/>
      <c r="T65" s="199"/>
    </row>
    <row r="66" spans="1:20" x14ac:dyDescent="0.25">
      <c r="A66" s="96"/>
      <c r="C66" s="178"/>
      <c r="D66" s="170"/>
      <c r="E66" s="170"/>
      <c r="F66" s="170"/>
      <c r="G66" s="170"/>
      <c r="H66" s="170"/>
      <c r="I66" s="191"/>
      <c r="J66" s="170"/>
      <c r="K66" s="170"/>
      <c r="L66" s="170"/>
      <c r="M66" s="170"/>
      <c r="N66" s="170"/>
      <c r="O66" s="170"/>
      <c r="P66" s="170"/>
      <c r="Q66" s="170"/>
      <c r="R66" s="170"/>
      <c r="S66" s="170"/>
      <c r="T66" s="200"/>
    </row>
    <row r="67" spans="1:20" x14ac:dyDescent="0.25">
      <c r="A67" s="96"/>
      <c r="C67" s="179"/>
      <c r="D67" s="55"/>
      <c r="E67" s="227"/>
      <c r="F67" s="55"/>
      <c r="G67" s="55"/>
      <c r="H67" s="55"/>
      <c r="I67" s="55"/>
      <c r="J67" s="55"/>
      <c r="K67" s="55"/>
      <c r="L67" s="55"/>
      <c r="M67" s="55"/>
      <c r="N67" s="55"/>
      <c r="O67" s="55"/>
      <c r="P67" s="55"/>
      <c r="Q67" s="55"/>
      <c r="R67" s="55"/>
      <c r="S67" s="55"/>
      <c r="T67" s="199"/>
    </row>
    <row r="68" spans="1:20" ht="15.75" thickBot="1" x14ac:dyDescent="0.3">
      <c r="A68" s="97"/>
      <c r="C68" s="180"/>
      <c r="D68" s="181"/>
      <c r="E68" s="181"/>
      <c r="F68" s="181"/>
      <c r="G68" s="181"/>
      <c r="H68" s="181"/>
      <c r="I68" s="228"/>
      <c r="J68" s="181"/>
      <c r="K68" s="181"/>
      <c r="L68" s="181"/>
      <c r="M68" s="181"/>
      <c r="N68" s="181"/>
      <c r="O68" s="181"/>
      <c r="P68" s="181"/>
      <c r="Q68" s="181"/>
      <c r="R68" s="181"/>
      <c r="S68" s="181"/>
      <c r="T68" s="230"/>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93F8276-F1C8-4917-A742-02CE056FB3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600</vt:i4>
      </vt:variant>
    </vt:vector>
  </HeadingPairs>
  <TitlesOfParts>
    <vt:vector size="612" baseType="lpstr">
      <vt:lpstr>Introduction</vt:lpstr>
      <vt:lpstr>Sheets</vt:lpstr>
      <vt:lpstr>Chart</vt:lpstr>
      <vt:lpstr>Design</vt:lpstr>
      <vt:lpstr>The Machine</vt:lpstr>
      <vt:lpstr>Samples</vt:lpstr>
      <vt:lpstr>Macros</vt:lpstr>
      <vt:lpstr>Program</vt:lpstr>
      <vt:lpstr>Patterns</vt:lpstr>
      <vt:lpstr>Settings</vt:lpstr>
      <vt:lpstr>Variables</vt:lpstr>
      <vt:lpstr>Lists</vt:lpstr>
      <vt:lpstr>Action_Fail</vt:lpstr>
      <vt:lpstr>Action_List</vt:lpstr>
      <vt:lpstr>Actions</vt:lpstr>
      <vt:lpstr>Album</vt:lpstr>
      <vt:lpstr>AlbumTrack</vt:lpstr>
      <vt:lpstr>AltColor_Action_Error</vt:lpstr>
      <vt:lpstr>AltColor_ActiveRow</vt:lpstr>
      <vt:lpstr>AltColor_Bg</vt:lpstr>
      <vt:lpstr>AltColor_Border</vt:lpstr>
      <vt:lpstr>AltColor_Button</vt:lpstr>
      <vt:lpstr>AltColor_MeasureLine</vt:lpstr>
      <vt:lpstr>AltColor_Misc</vt:lpstr>
      <vt:lpstr>AltColor_NoteLine</vt:lpstr>
      <vt:lpstr>AltColor_Solo</vt:lpstr>
      <vt:lpstr>AltColor_StarPower</vt:lpstr>
      <vt:lpstr>Application.Events_State</vt:lpstr>
      <vt:lpstr>Application.Events_State_Current</vt:lpstr>
      <vt:lpstr>arrNoteAlternator</vt:lpstr>
      <vt:lpstr>arrSample</vt:lpstr>
      <vt:lpstr>arrSmpList</vt:lpstr>
      <vt:lpstr>arrStreamPositions</vt:lpstr>
      <vt:lpstr>arrStreamStrings</vt:lpstr>
      <vt:lpstr>arrSustain</vt:lpstr>
      <vt:lpstr>Artist</vt:lpstr>
      <vt:lpstr>AutoIt_Checked</vt:lpstr>
      <vt:lpstr>AutoIt_Extension</vt:lpstr>
      <vt:lpstr>AutoIt_Ver</vt:lpstr>
      <vt:lpstr>AutoOpen</vt:lpstr>
      <vt:lpstr>AutoOpen_CI</vt:lpstr>
      <vt:lpstr>banner_link_a</vt:lpstr>
      <vt:lpstr>banner_link_b</vt:lpstr>
      <vt:lpstr>BassStream</vt:lpstr>
      <vt:lpstr>BlackMode_Enabled</vt:lpstr>
      <vt:lpstr>BPM</vt:lpstr>
      <vt:lpstr>BPM_Change</vt:lpstr>
      <vt:lpstr>Chart_Pads</vt:lpstr>
      <vt:lpstr>Charter</vt:lpstr>
      <vt:lpstr>Charter_Instructions</vt:lpstr>
      <vt:lpstr>ChVideo_hWnd</vt:lpstr>
      <vt:lpstr>ChVideo_txt_hWnd</vt:lpstr>
      <vt:lpstr>ChVideo_VideoOpen</vt:lpstr>
      <vt:lpstr>CI_Chart_Actions</vt:lpstr>
      <vt:lpstr>CI_Hold_Actions</vt:lpstr>
      <vt:lpstr>CI_pages_indices</vt:lpstr>
      <vt:lpstr>CI_Pages_PageIndex</vt:lpstr>
      <vt:lpstr>CI_Restore_Actions</vt:lpstr>
      <vt:lpstr>CMD_String</vt:lpstr>
      <vt:lpstr>Color_Action_Error</vt:lpstr>
      <vt:lpstr>Color_ActiveRow</vt:lpstr>
      <vt:lpstr>Color_Bg</vt:lpstr>
      <vt:lpstr>Color_Border</vt:lpstr>
      <vt:lpstr>Color_Button</vt:lpstr>
      <vt:lpstr>Color_MeasureLine</vt:lpstr>
      <vt:lpstr>Color_Misc</vt:lpstr>
      <vt:lpstr>Color_NoteLine</vt:lpstr>
      <vt:lpstr>Color_Sheet_Hidden</vt:lpstr>
      <vt:lpstr>Color_Sheet_VeryHidden</vt:lpstr>
      <vt:lpstr>Color_Sheet_Visible</vt:lpstr>
      <vt:lpstr>Color_Solo</vt:lpstr>
      <vt:lpstr>Color_StarPower</vt:lpstr>
      <vt:lpstr>ColorProfile</vt:lpstr>
      <vt:lpstr>CopyMethod</vt:lpstr>
      <vt:lpstr>CopyRange</vt:lpstr>
      <vt:lpstr>CopyRangeColumn</vt:lpstr>
      <vt:lpstr>CrowdStream</vt:lpstr>
      <vt:lpstr>dbg_AutomaticCalculation_State</vt:lpstr>
      <vt:lpstr>dbg_ButtonTimers_State</vt:lpstr>
      <vt:lpstr>dbg_Chart_Actions_State</vt:lpstr>
      <vt:lpstr>dbg_ChartTimer_State</vt:lpstr>
      <vt:lpstr>dbg_CodeAlreadyRunning_State</vt:lpstr>
      <vt:lpstr>dbg_DisplayAlerts_State</vt:lpstr>
      <vt:lpstr>dbg_EnableEvents_State</vt:lpstr>
      <vt:lpstr>dbg_EventsMaster_State</vt:lpstr>
      <vt:lpstr>dbg_Get_Globals_State</vt:lpstr>
      <vt:lpstr>dbg_Master_State</vt:lpstr>
      <vt:lpstr>dbg_mci_State</vt:lpstr>
      <vt:lpstr>dbg_OnError_State</vt:lpstr>
      <vt:lpstr>dbg_Other_State</vt:lpstr>
      <vt:lpstr>dbg_ScreenUpdating_State</vt:lpstr>
      <vt:lpstr>dbg_SpRec_Checks_State</vt:lpstr>
      <vt:lpstr>dbg_SpRec_Events_State</vt:lpstr>
      <vt:lpstr>dbg_SpRec_Master_State</vt:lpstr>
      <vt:lpstr>dbg_SpRec_Rules_State</vt:lpstr>
      <vt:lpstr>dbg_StatusUpdate_State</vt:lpstr>
      <vt:lpstr>dbg_TheMachineTimers_State</vt:lpstr>
      <vt:lpstr>dbg_Update_Globals_State</vt:lpstr>
      <vt:lpstr>dbg_UserFormEvents_State</vt:lpstr>
      <vt:lpstr>Default_CharterName</vt:lpstr>
      <vt:lpstr>DefaultFileName</vt:lpstr>
      <vt:lpstr>DefColor_Action_Error</vt:lpstr>
      <vt:lpstr>DefColor_ActiveRow</vt:lpstr>
      <vt:lpstr>DefColor_Bg</vt:lpstr>
      <vt:lpstr>DefColor_Border</vt:lpstr>
      <vt:lpstr>DefColor_Button</vt:lpstr>
      <vt:lpstr>DefColor_MeasureLine</vt:lpstr>
      <vt:lpstr>DefColor_Misc</vt:lpstr>
      <vt:lpstr>DefColor_NoteLine</vt:lpstr>
      <vt:lpstr>DefColor_Solo</vt:lpstr>
      <vt:lpstr>DefColor_StarPower</vt:lpstr>
      <vt:lpstr>Delay</vt:lpstr>
      <vt:lpstr>Delay_mciSendString</vt:lpstr>
      <vt:lpstr>Delay_RowScroll</vt:lpstr>
      <vt:lpstr>Delay_TestRows</vt:lpstr>
      <vt:lpstr>diff_Band</vt:lpstr>
      <vt:lpstr>diff_Bass</vt:lpstr>
      <vt:lpstr>diff_bass_real</vt:lpstr>
      <vt:lpstr>diff_bass_real_22</vt:lpstr>
      <vt:lpstr>diff_BassGHL</vt:lpstr>
      <vt:lpstr>diff_dance</vt:lpstr>
      <vt:lpstr>diff_Drums</vt:lpstr>
      <vt:lpstr>diff_Drums_Real</vt:lpstr>
      <vt:lpstr>diff_drums_real_ps</vt:lpstr>
      <vt:lpstr>diff_Guitar</vt:lpstr>
      <vt:lpstr>diff_guitar_coop</vt:lpstr>
      <vt:lpstr>diff_guitar_real_22</vt:lpstr>
      <vt:lpstr>diff_GuitarGHL</vt:lpstr>
      <vt:lpstr>diff_Keys</vt:lpstr>
      <vt:lpstr>diff_keys_real</vt:lpstr>
      <vt:lpstr>diff_keys_real_ps</vt:lpstr>
      <vt:lpstr>diff_list</vt:lpstr>
      <vt:lpstr>diff_Rhythm</vt:lpstr>
      <vt:lpstr>diff_vocals_harm</vt:lpstr>
      <vt:lpstr>Difficulty</vt:lpstr>
      <vt:lpstr>Difficulty_Last</vt:lpstr>
      <vt:lpstr>Drum2Stream</vt:lpstr>
      <vt:lpstr>Drum3Stream</vt:lpstr>
      <vt:lpstr>Drum4Stream</vt:lpstr>
      <vt:lpstr>DrumStream</vt:lpstr>
      <vt:lpstr>Excel_CalculationState</vt:lpstr>
      <vt:lpstr>Excel_DisableEvents</vt:lpstr>
      <vt:lpstr>Excel_DisplayFormulaBar</vt:lpstr>
      <vt:lpstr>Excel_DisplayScrollBars</vt:lpstr>
      <vt:lpstr>Excel_ManualCalculation</vt:lpstr>
      <vt:lpstr>Excel_MoveAfterReturn</vt:lpstr>
      <vt:lpstr>Excel_Priority</vt:lpstr>
      <vt:lpstr>Excel_RibbonHeight_Collapsed</vt:lpstr>
      <vt:lpstr>Excel_RibbonHeight_Expanded</vt:lpstr>
      <vt:lpstr>Excel_RibbonVisible</vt:lpstr>
      <vt:lpstr>Excel_ShowHeaders</vt:lpstr>
      <vt:lpstr>Excel_WorkbookTabs</vt:lpstr>
      <vt:lpstr>ExcelFileName</vt:lpstr>
      <vt:lpstr>Export_Format</vt:lpstr>
      <vt:lpstr>Export_Format_Current</vt:lpstr>
      <vt:lpstr>Export_txt_Exclude</vt:lpstr>
      <vt:lpstr>Export_txt_MultiCell</vt:lpstr>
      <vt:lpstr>Export_xlsm_Exclude</vt:lpstr>
      <vt:lpstr>Export_xlsm_MultiCell</vt:lpstr>
      <vt:lpstr>ExportRule_Event_E_Def</vt:lpstr>
      <vt:lpstr>ExportRule_Event_E_Lyric</vt:lpstr>
      <vt:lpstr>ExportRule_Event_E_Section</vt:lpstr>
      <vt:lpstr>ExportRule_Inst_ADD_Def</vt:lpstr>
      <vt:lpstr>ExportRule_Inst_E_Def</vt:lpstr>
      <vt:lpstr>ExportRule_Inst_N_Def</vt:lpstr>
      <vt:lpstr>ExportRule_Inst_S_2</vt:lpstr>
      <vt:lpstr>ExportRule_ST_A_Def</vt:lpstr>
      <vt:lpstr>ExportRule_ST_B_Def</vt:lpstr>
      <vt:lpstr>ExportRule_ST_TS_Def</vt:lpstr>
      <vt:lpstr>FillColorPrio</vt:lpstr>
      <vt:lpstr>Finalized_Time</vt:lpstr>
      <vt:lpstr>five_lane_drums</vt:lpstr>
      <vt:lpstr>ForcedNote_Fill_Brightness</vt:lpstr>
      <vt:lpstr>ForcedNote_Fill_TintandShade</vt:lpstr>
      <vt:lpstr>ForcedNote_Glow_Brightness</vt:lpstr>
      <vt:lpstr>ForcedNote_Glow_Radius</vt:lpstr>
      <vt:lpstr>ForcedNote_Glow_TintandShade</vt:lpstr>
      <vt:lpstr>ForcedNote_Glow_Transparency</vt:lpstr>
      <vt:lpstr>Forms_Color_Switch</vt:lpstr>
      <vt:lpstr>frets</vt:lpstr>
      <vt:lpstr>frm_ChartInterface.Left</vt:lpstr>
      <vt:lpstr>frm_ChartInterface.Top</vt:lpstr>
      <vt:lpstr>frm_ChartInterface.Zoom</vt:lpstr>
      <vt:lpstr>frm_ChartInterface_Activate</vt:lpstr>
      <vt:lpstr>frm_Float_Info.Left</vt:lpstr>
      <vt:lpstr>frm_Float_Info.Top</vt:lpstr>
      <vt:lpstr>frm_Float_Info_Offset_Multiplier</vt:lpstr>
      <vt:lpstr>frm_Float_Info_PositionTo</vt:lpstr>
      <vt:lpstr>frm_Header.Left</vt:lpstr>
      <vt:lpstr>frm_Header.Top</vt:lpstr>
      <vt:lpstr>frm_Header.Zoom</vt:lpstr>
      <vt:lpstr>frm_Header_Activate</vt:lpstr>
      <vt:lpstr>frm_Info.Zoom</vt:lpstr>
      <vt:lpstr>frm_InputBox.BoxType</vt:lpstr>
      <vt:lpstr>frm_InputBox.InputText</vt:lpstr>
      <vt:lpstr>frm_InputBox.Left</vt:lpstr>
      <vt:lpstr>frm_InputBox.Prompt</vt:lpstr>
      <vt:lpstr>frm_InputBox.ShowButtons</vt:lpstr>
      <vt:lpstr>frm_InputBox.Title</vt:lpstr>
      <vt:lpstr>frm_InputBox.Top</vt:lpstr>
      <vt:lpstr>frm_InputBox.Zoom</vt:lpstr>
      <vt:lpstr>frm_Instructions.Left</vt:lpstr>
      <vt:lpstr>frm_Instructions.Top</vt:lpstr>
      <vt:lpstr>frm_Instructions.Zoom</vt:lpstr>
      <vt:lpstr>frm_Instructions_Activate</vt:lpstr>
      <vt:lpstr>frm_Lists.Left</vt:lpstr>
      <vt:lpstr>frm_Lists.Top</vt:lpstr>
      <vt:lpstr>frm_Lists.Zoom</vt:lpstr>
      <vt:lpstr>frm_Log.Left</vt:lpstr>
      <vt:lpstr>frm_Log.Top</vt:lpstr>
      <vt:lpstr>frm_Log.Zoom</vt:lpstr>
      <vt:lpstr>frm_MachineInterface.Left</vt:lpstr>
      <vt:lpstr>frm_MachineInterface.Top</vt:lpstr>
      <vt:lpstr>frm_MachineInterface.Zoom</vt:lpstr>
      <vt:lpstr>frm_MachineInterface_Activate</vt:lpstr>
      <vt:lpstr>frm_Options.Left</vt:lpstr>
      <vt:lpstr>frm_Options.Top</vt:lpstr>
      <vt:lpstr>frm_Options.Zoom</vt:lpstr>
      <vt:lpstr>frm_PatternSheetSelect.Left</vt:lpstr>
      <vt:lpstr>frm_PatternSheetSelect.Top</vt:lpstr>
      <vt:lpstr>frm_PatternSheetSelect.Zoom</vt:lpstr>
      <vt:lpstr>frm_SpRec.Left</vt:lpstr>
      <vt:lpstr>frm_SpRec.Override_Hide</vt:lpstr>
      <vt:lpstr>frm_SpRec.Top</vt:lpstr>
      <vt:lpstr>frm_SpRec.Zoom</vt:lpstr>
      <vt:lpstr>frmPatternSheetSelect.Left</vt:lpstr>
      <vt:lpstr>frmPatternSheetSelect.Top</vt:lpstr>
      <vt:lpstr>frmPatternSheetSelect.Zoom</vt:lpstr>
      <vt:lpstr>Genre</vt:lpstr>
      <vt:lpstr>GuitarStream</vt:lpstr>
      <vt:lpstr>HeaderToggleLevel</vt:lpstr>
      <vt:lpstr>icon</vt:lpstr>
      <vt:lpstr>Import_Folder</vt:lpstr>
      <vt:lpstr>Import_Format</vt:lpstr>
      <vt:lpstr>Import_xlsm_Settings_WorkBook_Open</vt:lpstr>
      <vt:lpstr>ini_count</vt:lpstr>
      <vt:lpstr>INPUTBOX_Accept_Calculated_Steps</vt:lpstr>
      <vt:lpstr>Inst_Difficulty</vt:lpstr>
      <vt:lpstr>Inst_Introduction</vt:lpstr>
      <vt:lpstr>inst_list</vt:lpstr>
      <vt:lpstr>Inst_ModifierKeys</vt:lpstr>
      <vt:lpstr>Inst_SpecialMentions</vt:lpstr>
      <vt:lpstr>Inst_WhatsNew</vt:lpstr>
      <vt:lpstr>InstallPath</vt:lpstr>
      <vt:lpstr>InstallPath_NoIni</vt:lpstr>
      <vt:lpstr>Instructions_Actions</vt:lpstr>
      <vt:lpstr>Instructions_Auto_Mode</vt:lpstr>
      <vt:lpstr>Instructions_Form_AutoOpen</vt:lpstr>
      <vt:lpstr>Instrument</vt:lpstr>
      <vt:lpstr>Instrument_Last</vt:lpstr>
      <vt:lpstr>KeysStream</vt:lpstr>
      <vt:lpstr>LastAction</vt:lpstr>
      <vt:lpstr>LastIssuedAction</vt:lpstr>
      <vt:lpstr>lbl_Track_BPM_Action</vt:lpstr>
      <vt:lpstr>lbl_Track_BPM_Action_CI</vt:lpstr>
      <vt:lpstr>lbl_Track_InstrumentEvent_Action</vt:lpstr>
      <vt:lpstr>lbl_Track_InstrumentEvent_Action_CI</vt:lpstr>
      <vt:lpstr>lbl_Track_Lyric_Action_CI</vt:lpstr>
      <vt:lpstr>lbl_Track_Lyrics_Action</vt:lpstr>
      <vt:lpstr>lbl_Track_Lyrics_Action_CI</vt:lpstr>
      <vt:lpstr>lbl_Track_Mark_Action</vt:lpstr>
      <vt:lpstr>lbl_Track_Mark_Action_CI</vt:lpstr>
      <vt:lpstr>lbl_Track_NoteCount_Action</vt:lpstr>
      <vt:lpstr>lbl_Track_NoteCount_Action_CI</vt:lpstr>
      <vt:lpstr>lbl_Track_NoteCountLabel_Action_CI</vt:lpstr>
      <vt:lpstr>lbl_Track_Section_Action</vt:lpstr>
      <vt:lpstr>lbl_Track_Section_Action_CI</vt:lpstr>
      <vt:lpstr>lbl_Track_Solo_Action</vt:lpstr>
      <vt:lpstr>lbl_Track_Solo_Action_CI</vt:lpstr>
      <vt:lpstr>lbl_Track_StarPower_Action</vt:lpstr>
      <vt:lpstr>lbl_Track_StarPower_Action_CI</vt:lpstr>
      <vt:lpstr>lbl_Track_Tick_Action</vt:lpstr>
      <vt:lpstr>lbl_Track_Tick_Action_CI</vt:lpstr>
      <vt:lpstr>lbl_Track_TickNo_Action</vt:lpstr>
      <vt:lpstr>lbl_Track_TickNo_Action_CI</vt:lpstr>
      <vt:lpstr>lbl_Track_Time_Action</vt:lpstr>
      <vt:lpstr>lbl_Track_Time_Action_CI</vt:lpstr>
      <vt:lpstr>lbl_Track_TrackEvent_Action</vt:lpstr>
      <vt:lpstr>lbl_Track_TrackEvent_Action_CI</vt:lpstr>
      <vt:lpstr>lbl_Track_TS1_Action</vt:lpstr>
      <vt:lpstr>lbl_Track_TS1_Action_CI</vt:lpstr>
      <vt:lpstr>lbl_Track_TS2_Action</vt:lpstr>
      <vt:lpstr>lbl_Track_TS2_Action_CI</vt:lpstr>
      <vt:lpstr>link_name_a</vt:lpstr>
      <vt:lpstr>link_name_b</vt:lpstr>
      <vt:lpstr>List_SheetVisibility</vt:lpstr>
      <vt:lpstr>loading_Phrase</vt:lpstr>
      <vt:lpstr>Log_Sendstring</vt:lpstr>
      <vt:lpstr>Luminance_MinDifference_Allowed</vt:lpstr>
      <vt:lpstr>Machine_LastAction</vt:lpstr>
      <vt:lpstr>MacroColumn</vt:lpstr>
      <vt:lpstr>MacroLimitNested</vt:lpstr>
      <vt:lpstr>MacroList</vt:lpstr>
      <vt:lpstr>MacroPause</vt:lpstr>
      <vt:lpstr>MacroRecColumn</vt:lpstr>
      <vt:lpstr>MacroRecording</vt:lpstr>
      <vt:lpstr>MacroRecRow</vt:lpstr>
      <vt:lpstr>MacroRow</vt:lpstr>
      <vt:lpstr>Mark_Rows</vt:lpstr>
      <vt:lpstr>MediaType</vt:lpstr>
      <vt:lpstr>MetaData</vt:lpstr>
      <vt:lpstr>MetaDataToggleLevel</vt:lpstr>
      <vt:lpstr>modChart</vt:lpstr>
      <vt:lpstr>MSGBOX_Answer_Clean_Sheet</vt:lpstr>
      <vt:lpstr>MSGBOX_Export_SaveCurrentTrack</vt:lpstr>
      <vt:lpstr>MSGBOX_Export_Settings</vt:lpstr>
      <vt:lpstr>MSGBOX_Import_Metadata</vt:lpstr>
      <vt:lpstr>MSGBOX_Import_Settings</vt:lpstr>
      <vt:lpstr>MSGBOX_LoadInst_SaveCurrentInstrument</vt:lpstr>
      <vt:lpstr>multiplier_note</vt:lpstr>
      <vt:lpstr>MusicStream</vt:lpstr>
      <vt:lpstr>Name</vt:lpstr>
      <vt:lpstr>NewMeasure</vt:lpstr>
      <vt:lpstr>NewSteps</vt:lpstr>
      <vt:lpstr>NormalNote_Fill_Brightness</vt:lpstr>
      <vt:lpstr>NormalNote_Fill_TintandShade</vt:lpstr>
      <vt:lpstr>NormalNote_Glow_Brightness</vt:lpstr>
      <vt:lpstr>NormalNote_Glow_Radius</vt:lpstr>
      <vt:lpstr>NormalNote_Glow_TintandShade</vt:lpstr>
      <vt:lpstr>NormalNote_Glow_Transparency</vt:lpstr>
      <vt:lpstr>NoteCount</vt:lpstr>
      <vt:lpstr>NotePattern.CopyPicture</vt:lpstr>
      <vt:lpstr>NotePatterns_Forced</vt:lpstr>
      <vt:lpstr>NotePatterns_Open</vt:lpstr>
      <vt:lpstr>NotePatterns_Tap</vt:lpstr>
      <vt:lpstr>notes_chart</vt:lpstr>
      <vt:lpstr>NoteValues</vt:lpstr>
      <vt:lpstr>NoteValues_DoubleBass</vt:lpstr>
      <vt:lpstr>NoteValues_DoubleGuitar</vt:lpstr>
      <vt:lpstr>NoteValues_DoubleRhythm</vt:lpstr>
      <vt:lpstr>NoteValues_Drums</vt:lpstr>
      <vt:lpstr>NoteValues_GHLBass</vt:lpstr>
      <vt:lpstr>NoteValues_GHLGuitar</vt:lpstr>
      <vt:lpstr>NoteValues_Keyboard</vt:lpstr>
      <vt:lpstr>NoteValues_Single</vt:lpstr>
      <vt:lpstr>Offset</vt:lpstr>
      <vt:lpstr>P_V_</vt:lpstr>
      <vt:lpstr>P_V_Album</vt:lpstr>
      <vt:lpstr>P_V_Artist</vt:lpstr>
      <vt:lpstr>P_V_BPM</vt:lpstr>
      <vt:lpstr>P_V_BPM_Steps</vt:lpstr>
      <vt:lpstr>P_V_Charter</vt:lpstr>
      <vt:lpstr>P_V_Diff</vt:lpstr>
      <vt:lpstr>P_V_Duration</vt:lpstr>
      <vt:lpstr>P_V_Ex_Format</vt:lpstr>
      <vt:lpstr>P_V_FileName</vt:lpstr>
      <vt:lpstr>P_V_Genre</vt:lpstr>
      <vt:lpstr>P_V_GuitarStream</vt:lpstr>
      <vt:lpstr>P_V_i</vt:lpstr>
      <vt:lpstr>P_V_Inst</vt:lpstr>
      <vt:lpstr>P_V_j</vt:lpstr>
      <vt:lpstr>P_V_k</vt:lpstr>
      <vt:lpstr>P_V_MaxBPM</vt:lpstr>
      <vt:lpstr>P_V_MinBPM</vt:lpstr>
      <vt:lpstr>P_V_MusicStream</vt:lpstr>
      <vt:lpstr>P_V_Pads</vt:lpstr>
      <vt:lpstr>P_V_Pads_1</vt:lpstr>
      <vt:lpstr>P_V_Pads_2</vt:lpstr>
      <vt:lpstr>P_V_Pattern</vt:lpstr>
      <vt:lpstr>P_V_Pattern_1</vt:lpstr>
      <vt:lpstr>P_V_SongFolder</vt:lpstr>
      <vt:lpstr>P_V_Steps</vt:lpstr>
      <vt:lpstr>P_V_TS1</vt:lpstr>
      <vt:lpstr>P_V_TS2</vt:lpstr>
      <vt:lpstr>PatternFileOpen</vt:lpstr>
      <vt:lpstr>PatternListHeading</vt:lpstr>
      <vt:lpstr>PatternName</vt:lpstr>
      <vt:lpstr>PatternPath</vt:lpstr>
      <vt:lpstr>PlayAll</vt:lpstr>
      <vt:lpstr>Player2</vt:lpstr>
      <vt:lpstr>PlayKK</vt:lpstr>
      <vt:lpstr>PlaylistTrack</vt:lpstr>
      <vt:lpstr>PlayOn</vt:lpstr>
      <vt:lpstr>PreviewEnd</vt:lpstr>
      <vt:lpstr>PreviewStart</vt:lpstr>
      <vt:lpstr>ProDrums</vt:lpstr>
      <vt:lpstr>Program</vt:lpstr>
      <vt:lpstr>Program_Backup</vt:lpstr>
      <vt:lpstr>Program_Exe</vt:lpstr>
      <vt:lpstr>Program_ExeLevel</vt:lpstr>
      <vt:lpstr>Program_ExeLine</vt:lpstr>
      <vt:lpstr>Program_ExeNext</vt:lpstr>
      <vt:lpstr>Program_MaxExecuteLines</vt:lpstr>
      <vt:lpstr>Program_Running</vt:lpstr>
      <vt:lpstr>Program_Variables</vt:lpstr>
      <vt:lpstr>Program_Variables_Backup</vt:lpstr>
      <vt:lpstr>Project_BPM_Step</vt:lpstr>
      <vt:lpstr>Project_ExeList</vt:lpstr>
      <vt:lpstr>Project_MaxBPM</vt:lpstr>
      <vt:lpstr>Project_MinBPM</vt:lpstr>
      <vt:lpstr>Project_Name</vt:lpstr>
      <vt:lpstr>Project_Program</vt:lpstr>
      <vt:lpstr>Project_Program_Variables</vt:lpstr>
      <vt:lpstr>Project_Stream</vt:lpstr>
      <vt:lpstr>Project_Stream_Folder</vt:lpstr>
      <vt:lpstr>Project_Stream_ID</vt:lpstr>
      <vt:lpstr>Project_Stream_Name</vt:lpstr>
      <vt:lpstr>Project_Stream_Rename</vt:lpstr>
      <vt:lpstr>Resolution</vt:lpstr>
      <vt:lpstr>RhythmStream</vt:lpstr>
      <vt:lpstr>Sample_Playback_ElapsedTime_Adjust</vt:lpstr>
      <vt:lpstr>Sample_Playback_PlayFrom</vt:lpstr>
      <vt:lpstr>Sample_Playback_Playing</vt:lpstr>
      <vt:lpstr>Sample_Playback_PlayTo</vt:lpstr>
      <vt:lpstr>Sample_Playback_Speed</vt:lpstr>
      <vt:lpstr>Sample_Playback_Volume</vt:lpstr>
      <vt:lpstr>Scroll_Step_Levels</vt:lpstr>
      <vt:lpstr>ShortCut_Activate_Patterns_Sheet</vt:lpstr>
      <vt:lpstr>ShortCut_Add_Samples_to_SampleList</vt:lpstr>
      <vt:lpstr>ShortCut_Enter_StarPower_Range</vt:lpstr>
      <vt:lpstr>ShortCut_Enter_Sustain_Range</vt:lpstr>
      <vt:lpstr>ShortCut_Interfaces_EditMode</vt:lpstr>
      <vt:lpstr>ShortCut_New_Pattern_Range</vt:lpstr>
      <vt:lpstr>ShortCut_Select_Action_Column</vt:lpstr>
      <vt:lpstr>ShortCuts_Enabled</vt:lpstr>
      <vt:lpstr>Song_Length</vt:lpstr>
      <vt:lpstr>SongFolder</vt:lpstr>
      <vt:lpstr>SongName</vt:lpstr>
      <vt:lpstr>Songs_Dir</vt:lpstr>
      <vt:lpstr>Speech_Enable</vt:lpstr>
      <vt:lpstr>SpeechFeedback_Enable</vt:lpstr>
      <vt:lpstr>SpeechRecognition_Action</vt:lpstr>
      <vt:lpstr>SpeechRecognition_Active</vt:lpstr>
      <vt:lpstr>SpeechRecognition_Application.Run</vt:lpstr>
      <vt:lpstr>SpeechRecognition_Confirmation</vt:lpstr>
      <vt:lpstr>SpeechRecognition_DictationState_Enable</vt:lpstr>
      <vt:lpstr>SpeechRecognition_Enable</vt:lpstr>
      <vt:lpstr>SpeechRecognition_Items</vt:lpstr>
      <vt:lpstr>SpeechRecognition_Purge</vt:lpstr>
      <vt:lpstr>SpeechRecognition_Variables_Pads</vt:lpstr>
      <vt:lpstr>SpeechRecognition_Variables_Punctuation</vt:lpstr>
      <vt:lpstr>Splash_BackGround_Color</vt:lpstr>
      <vt:lpstr>SpRec_Confirmation_Act</vt:lpstr>
      <vt:lpstr>SpRec_Confirmation_Clr</vt:lpstr>
      <vt:lpstr>SpRec_Confirmation_ClrP</vt:lpstr>
      <vt:lpstr>SpRec_Confirmation_Color</vt:lpstr>
      <vt:lpstr>SpRec_Confirmation_Copy</vt:lpstr>
      <vt:lpstr>SpRec_Confirmation_Fin</vt:lpstr>
      <vt:lpstr>SpRec_Confirmation_Instrument</vt:lpstr>
      <vt:lpstr>SpRec_Confirmation_Last</vt:lpstr>
      <vt:lpstr>SpRec_Confirmation_Macro</vt:lpstr>
      <vt:lpstr>SpRec_Confirmation_Mark</vt:lpstr>
      <vt:lpstr>SpRec_Confirmation_Markers</vt:lpstr>
      <vt:lpstr>SpRec_Confirmation_Mov</vt:lpstr>
      <vt:lpstr>SpRec_Confirmation_NamedRange</vt:lpstr>
      <vt:lpstr>SpRec_Confirmation_Note</vt:lpstr>
      <vt:lpstr>SpRec_Confirmation_Number_Test</vt:lpstr>
      <vt:lpstr>SpRec_Confirmation_Offset</vt:lpstr>
      <vt:lpstr>SpRec_Confirmation_Over</vt:lpstr>
      <vt:lpstr>SpRec_Confirmation_Paste</vt:lpstr>
      <vt:lpstr>SpRec_Confirmation_Pat</vt:lpstr>
      <vt:lpstr>SpRec_Confirmation_Rep</vt:lpstr>
      <vt:lpstr>SpRec_Confirmation_Sel</vt:lpstr>
      <vt:lpstr>SpRec_Confirmation_Shift</vt:lpstr>
      <vt:lpstr>SpRec_Confirmation_Stream</vt:lpstr>
      <vt:lpstr>SpRec_Confirmation_Track</vt:lpstr>
      <vt:lpstr>SpRec_Instructions</vt:lpstr>
      <vt:lpstr>SpRec_List_Act</vt:lpstr>
      <vt:lpstr>SpRec_List_Genre</vt:lpstr>
      <vt:lpstr>SpRec_List_Macro</vt:lpstr>
      <vt:lpstr>SpRec_List_Mark</vt:lpstr>
      <vt:lpstr>SpRec_List_MetaData</vt:lpstr>
      <vt:lpstr>SpRec_List_Number</vt:lpstr>
      <vt:lpstr>SpRec_List_Order</vt:lpstr>
      <vt:lpstr>SpRec_List_Pad_Lane</vt:lpstr>
      <vt:lpstr>SpRec_List_Page</vt:lpstr>
      <vt:lpstr>SpRec_List_Pattern</vt:lpstr>
      <vt:lpstr>SpRec_List_Section</vt:lpstr>
      <vt:lpstr>SpRec_List_Setting</vt:lpstr>
      <vt:lpstr>SpRec_List_Sheet</vt:lpstr>
      <vt:lpstr>SpRec_List_Tab</vt:lpstr>
      <vt:lpstr>SpRec_Lists</vt:lpstr>
      <vt:lpstr>Starting_Measure_Number</vt:lpstr>
      <vt:lpstr>Steps</vt:lpstr>
      <vt:lpstr>Steps1</vt:lpstr>
      <vt:lpstr>Steps1Backup</vt:lpstr>
      <vt:lpstr>Steps2</vt:lpstr>
      <vt:lpstr>Streams</vt:lpstr>
      <vt:lpstr>SU_Clear_Scheduled_DefaultSeconds</vt:lpstr>
      <vt:lpstr>SU_Clear_Scheduled_Time</vt:lpstr>
      <vt:lpstr>SU_Clear_Scheduler_Enabled</vt:lpstr>
      <vt:lpstr>Sustain_Gap</vt:lpstr>
      <vt:lpstr>Sustain_Gradient</vt:lpstr>
      <vt:lpstr>Sustain_MaxTint</vt:lpstr>
      <vt:lpstr>Sustain_MinValue</vt:lpstr>
      <vt:lpstr>Sustain_Visuals</vt:lpstr>
      <vt:lpstr>Sync_CumulativeTimeDifference</vt:lpstr>
      <vt:lpstr>Sync_MaxSway</vt:lpstr>
      <vt:lpstr>sysex_high_hat_ctrl</vt:lpstr>
      <vt:lpstr>sysex_open_bas</vt:lpstr>
      <vt:lpstr>sysex_rimshot</vt:lpstr>
      <vt:lpstr>sysex_slider</vt:lpstr>
      <vt:lpstr>TapNote_Fill_Brightness</vt:lpstr>
      <vt:lpstr>TapNote_Fill_TintandShade</vt:lpstr>
      <vt:lpstr>TapNote_Glow_Brightness</vt:lpstr>
      <vt:lpstr>TapNote_Glow_Radius</vt:lpstr>
      <vt:lpstr>TapNote_Glow_TintandShade</vt:lpstr>
      <vt:lpstr>TapNote_Glow_Transparency</vt:lpstr>
      <vt:lpstr>TargetCell</vt:lpstr>
      <vt:lpstr>TempRange</vt:lpstr>
      <vt:lpstr>TickRoundMethod</vt:lpstr>
      <vt:lpstr>tickStart</vt:lpstr>
      <vt:lpstr>TimeSignature1</vt:lpstr>
      <vt:lpstr>TimeSignature2</vt:lpstr>
      <vt:lpstr>TM_Address_SampleList</vt:lpstr>
      <vt:lpstr>TM_Chart_Actions</vt:lpstr>
      <vt:lpstr>TM_CopyMethod</vt:lpstr>
      <vt:lpstr>TM_HitMargin_Height</vt:lpstr>
      <vt:lpstr>TM_HitMargin_Left</vt:lpstr>
      <vt:lpstr>TM_HitMargin_Top</vt:lpstr>
      <vt:lpstr>TM_HitMargin_Width</vt:lpstr>
      <vt:lpstr>TM_Hold_Effect_Multiplier</vt:lpstr>
      <vt:lpstr>TM_Hold_Effect_Sleep</vt:lpstr>
      <vt:lpstr>TM_Hold_Effect_Steps</vt:lpstr>
      <vt:lpstr>TM_Hold_Effect_Time</vt:lpstr>
      <vt:lpstr>TM_Interface_Enable_mciString_TextBox</vt:lpstr>
      <vt:lpstr>TM_Keys_Enable</vt:lpstr>
      <vt:lpstr>TM_Keys_ForcedColumn</vt:lpstr>
      <vt:lpstr>TM_Keys_ForcedToggle</vt:lpstr>
      <vt:lpstr>TM_Keys_Key1</vt:lpstr>
      <vt:lpstr>TM_Keys_Key1_Value</vt:lpstr>
      <vt:lpstr>TM_Keys_Key2</vt:lpstr>
      <vt:lpstr>TM_Keys_Key2_Value</vt:lpstr>
      <vt:lpstr>TM_Keys_Key3</vt:lpstr>
      <vt:lpstr>TM_Keys_Key3_Value</vt:lpstr>
      <vt:lpstr>TM_Keys_Pad</vt:lpstr>
      <vt:lpstr>TM_Keys_TapColumn</vt:lpstr>
      <vt:lpstr>TM_Keys_TapToggle</vt:lpstr>
      <vt:lpstr>TM_Machine_Actions</vt:lpstr>
      <vt:lpstr>TM_mci_Commands</vt:lpstr>
      <vt:lpstr>TM_mciTest_Description</vt:lpstr>
      <vt:lpstr>TM_Mouse_DoubleClickSpeed</vt:lpstr>
      <vt:lpstr>TM_Mouse_DoubleClickWait_Max</vt:lpstr>
      <vt:lpstr>TM_Mouse_Hold</vt:lpstr>
      <vt:lpstr>TM_Mouse_Long</vt:lpstr>
      <vt:lpstr>TM_Mouse_Short</vt:lpstr>
      <vt:lpstr>TM_Mouse_Single</vt:lpstr>
      <vt:lpstr>TM_Mouse_Value_Fourth</vt:lpstr>
      <vt:lpstr>TM_Mouse_Value_Left</vt:lpstr>
      <vt:lpstr>TM_Mouse_Value_Right</vt:lpstr>
      <vt:lpstr>TM_Mouse_Value_Third</vt:lpstr>
      <vt:lpstr>TM_pages_indices</vt:lpstr>
      <vt:lpstr>TM_Pages_PageIndex</vt:lpstr>
      <vt:lpstr>TM_Paused</vt:lpstr>
      <vt:lpstr>TM_PauseThreshold</vt:lpstr>
      <vt:lpstr>TM_Playing</vt:lpstr>
      <vt:lpstr>TM_Record_Alignment</vt:lpstr>
      <vt:lpstr>TM_Record_AutoRecord</vt:lpstr>
      <vt:lpstr>TM_Record_BitsPerSample</vt:lpstr>
      <vt:lpstr>TM_Record_BytesPerSec</vt:lpstr>
      <vt:lpstr>TM_Record_Channels</vt:lpstr>
      <vt:lpstr>TM_Record_FileName</vt:lpstr>
      <vt:lpstr>TM_Record_FileName_Default</vt:lpstr>
      <vt:lpstr>TM_Record_Folder</vt:lpstr>
      <vt:lpstr>TM_Record_Folder_Other</vt:lpstr>
      <vt:lpstr>TM_Record_SamplesPerSec</vt:lpstr>
      <vt:lpstr>TM_Record_TimeFormat</vt:lpstr>
      <vt:lpstr>TM_Recording</vt:lpstr>
      <vt:lpstr>TM_RowOffset</vt:lpstr>
      <vt:lpstr>TM_SampleCopy</vt:lpstr>
      <vt:lpstr>TM_SampleDir</vt:lpstr>
      <vt:lpstr>TM_SampleList</vt:lpstr>
      <vt:lpstr>TM_Samples_Cell_BeforeChange</vt:lpstr>
      <vt:lpstr>TM_Samples_Disable_ChangeEvent</vt:lpstr>
      <vt:lpstr>TM_Samples_Open</vt:lpstr>
      <vt:lpstr>TM_SampleTable_SampleNo</vt:lpstr>
      <vt:lpstr>TM_ScrollTest_Description</vt:lpstr>
      <vt:lpstr>TM_SetCopies</vt:lpstr>
      <vt:lpstr>TM_Sheet_Collapse_Ribbon</vt:lpstr>
      <vt:lpstr>TM_Sheet_Show_FormulaBar</vt:lpstr>
      <vt:lpstr>TM_Sheet_Show_Headings</vt:lpstr>
      <vt:lpstr>TM_Songs_Tracks</vt:lpstr>
      <vt:lpstr>TM_SpeedVar</vt:lpstr>
      <vt:lpstr>TM_StreamType</vt:lpstr>
      <vt:lpstr>TM_TimerLog_Enabled</vt:lpstr>
      <vt:lpstr>TM_Video_ChVideo_Open</vt:lpstr>
      <vt:lpstr>TM_Video_FileName</vt:lpstr>
      <vt:lpstr>TM_Video_Length</vt:lpstr>
      <vt:lpstr>TM_Video_Playing</vt:lpstr>
      <vt:lpstr>TM_Video_Repeat_Option</vt:lpstr>
      <vt:lpstr>TM_Video_Repeat_Time</vt:lpstr>
      <vt:lpstr>TM_Video_Size</vt:lpstr>
      <vt:lpstr>TM_Video_Speed</vt:lpstr>
      <vt:lpstr>TM_Video_StartPosition</vt:lpstr>
      <vt:lpstr>TM_Video_VideoFile_Open</vt:lpstr>
      <vt:lpstr>TM_Video_Volume</vt:lpstr>
      <vt:lpstr>TM_VolVar</vt:lpstr>
      <vt:lpstr>TM_Wheel_Count_ScrollStepsLevel</vt:lpstr>
      <vt:lpstr>TM_Wheel_DefaultScrollSteps</vt:lpstr>
      <vt:lpstr>TM_Wheel_DelayBeforeCellSelect</vt:lpstr>
      <vt:lpstr>TM_Wheel_ElapsedTime</vt:lpstr>
      <vt:lpstr>TM_Wheel_Enabled</vt:lpstr>
      <vt:lpstr>TM_Wheel_Reverse_MultiPage_Direction</vt:lpstr>
      <vt:lpstr>TM_Wheel_ScrollLevelChange_RejectTime</vt:lpstr>
      <vt:lpstr>TM_Wheel_ScrollSnap_Direction</vt:lpstr>
      <vt:lpstr>TM_Wheel_ScrollSnap_Selection_Method</vt:lpstr>
      <vt:lpstr>TM_Wheel_ScrollStepsLevel</vt:lpstr>
      <vt:lpstr>TM_Wheel_SelectFromTopRatio</vt:lpstr>
      <vt:lpstr>TM_Wheel_SelectFromTopRowNumber</vt:lpstr>
      <vt:lpstr>Track_BlackMode_Tint</vt:lpstr>
      <vt:lpstr>TS_Change</vt:lpstr>
      <vt:lpstr>TS_MeasureLine_Tint_BlackMode</vt:lpstr>
      <vt:lpstr>TS_NoteLine_Tint_BlackMode</vt:lpstr>
      <vt:lpstr>UserForm_InfoLog_Load_Color</vt:lpstr>
      <vt:lpstr>UserForm_MachineInterface_Load_Color</vt:lpstr>
      <vt:lpstr>USERFORM_Show_Log_Import</vt:lpstr>
      <vt:lpstr>UseShapes</vt:lpstr>
      <vt:lpstr>Video_Start_Time</vt:lpstr>
      <vt:lpstr>VideoFile</vt:lpstr>
      <vt:lpstr>VideoStream</vt:lpstr>
      <vt:lpstr>VocalStream</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Gokhan AYCAN</dc:creator>
  <cp:lastModifiedBy>Gokhan AYCAN</cp:lastModifiedBy>
  <cp:lastPrinted>2020-09-10T06:31:05Z</cp:lastPrinted>
  <dcterms:created xsi:type="dcterms:W3CDTF">2020-09-06T15:20:56Z</dcterms:created>
  <dcterms:modified xsi:type="dcterms:W3CDTF">2021-04-17T19:30:30Z</dcterms:modified>
</cp:coreProperties>
</file>