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60" activeTab="4"/>
  </bookViews>
  <sheets>
    <sheet name="YearlyAnalysis" sheetId="5" r:id="rId1"/>
    <sheet name="HDFC Bank" sheetId="1" r:id="rId2"/>
    <sheet name="BAJFINANCE" sheetId="2" r:id="rId3"/>
    <sheet name="AsianPaints" sheetId="3" r:id="rId4"/>
    <sheet name="LT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" i="2" l="1"/>
  <c r="E49" i="2"/>
  <c r="E50" i="2"/>
  <c r="E51" i="2"/>
  <c r="E52" i="2"/>
  <c r="C21" i="4"/>
  <c r="C22" i="4"/>
  <c r="C23" i="4"/>
  <c r="C24" i="4"/>
  <c r="C20" i="4"/>
  <c r="E24" i="4"/>
  <c r="E23" i="4"/>
  <c r="E22" i="4"/>
  <c r="E21" i="4"/>
  <c r="E20" i="4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36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34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35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27" i="4" l="1"/>
  <c r="E28" i="4"/>
  <c r="E58" i="3"/>
  <c r="E54" i="2"/>
  <c r="E58" i="1"/>
  <c r="E25" i="4"/>
  <c r="E26" i="4"/>
  <c r="E59" i="3"/>
  <c r="E60" i="3"/>
  <c r="E57" i="3"/>
  <c r="E53" i="2"/>
  <c r="E55" i="2"/>
  <c r="E56" i="2"/>
  <c r="E56" i="1"/>
  <c r="E57" i="1"/>
  <c r="E59" i="1"/>
  <c r="C36" i="5"/>
  <c r="C35" i="5"/>
  <c r="J9" i="4"/>
  <c r="E15" i="4"/>
  <c r="E14" i="4"/>
  <c r="E13" i="4"/>
  <c r="E12" i="4"/>
  <c r="E11" i="4"/>
  <c r="C11" i="4"/>
  <c r="E10" i="4"/>
  <c r="C10" i="4"/>
  <c r="E9" i="4"/>
  <c r="C9" i="4"/>
  <c r="E8" i="4"/>
  <c r="C8" i="4"/>
  <c r="E7" i="4"/>
  <c r="C7" i="4"/>
  <c r="J24" i="3"/>
  <c r="C27" i="3"/>
  <c r="C26" i="3"/>
  <c r="E26" i="3"/>
  <c r="E27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25" i="2"/>
  <c r="C25" i="2"/>
  <c r="J24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31" i="1"/>
  <c r="E30" i="1"/>
  <c r="E29" i="1"/>
  <c r="E28" i="1"/>
  <c r="J24" i="1"/>
  <c r="E7" i="1"/>
  <c r="C7" i="1"/>
  <c r="C27" i="1"/>
  <c r="C26" i="1"/>
  <c r="C25" i="1"/>
  <c r="C24" i="1"/>
  <c r="C23" i="1"/>
  <c r="C22" i="1"/>
  <c r="C21" i="1"/>
  <c r="C20" i="1"/>
  <c r="E19" i="1"/>
  <c r="E20" i="1"/>
  <c r="E21" i="1"/>
  <c r="E22" i="1"/>
  <c r="E23" i="1"/>
  <c r="E24" i="1"/>
  <c r="E25" i="1"/>
  <c r="E26" i="1"/>
  <c r="E27" i="1"/>
  <c r="C8" i="1"/>
  <c r="C9" i="1"/>
  <c r="E9" i="1"/>
  <c r="E10" i="1"/>
  <c r="E11" i="1"/>
  <c r="E12" i="1"/>
  <c r="E13" i="1"/>
  <c r="E14" i="1"/>
  <c r="E15" i="1"/>
  <c r="E16" i="1"/>
  <c r="E17" i="1"/>
  <c r="E18" i="1"/>
  <c r="E8" i="1"/>
  <c r="C10" i="1"/>
  <c r="C11" i="1"/>
  <c r="C12" i="1"/>
  <c r="C13" i="1"/>
  <c r="C14" i="1"/>
  <c r="C15" i="1"/>
  <c r="C16" i="1"/>
  <c r="C17" i="1"/>
  <c r="C18" i="1"/>
  <c r="C19" i="1"/>
  <c r="E29" i="3" l="1"/>
  <c r="E31" i="3"/>
  <c r="E30" i="3"/>
  <c r="E28" i="3"/>
  <c r="E27" i="2"/>
  <c r="E28" i="2"/>
  <c r="E29" i="2"/>
  <c r="E26" i="2"/>
</calcChain>
</file>

<file path=xl/sharedStrings.xml><?xml version="1.0" encoding="utf-8"?>
<sst xmlns="http://schemas.openxmlformats.org/spreadsheetml/2006/main" count="207" uniqueCount="33">
  <si>
    <t>Strategy</t>
  </si>
  <si>
    <t>time period(in weeks)</t>
  </si>
  <si>
    <t>1. Stock weekly candle closes below 50 MA. 2. After sometime, stock weekly candle closes above 50 MA. 3. Expectation is that now the stock will give positive returns(&gt;10%) within a year.</t>
  </si>
  <si>
    <t>buy price</t>
  </si>
  <si>
    <t>buy date</t>
  </si>
  <si>
    <t>sell price(10%)</t>
  </si>
  <si>
    <t>sell date</t>
  </si>
  <si>
    <t>Max</t>
  </si>
  <si>
    <t>Min</t>
  </si>
  <si>
    <t>Average</t>
  </si>
  <si>
    <t>std deviation</t>
  </si>
  <si>
    <t>Year</t>
  </si>
  <si>
    <t>Count of signals</t>
  </si>
  <si>
    <t>average</t>
  </si>
  <si>
    <t>Bottomline</t>
  </si>
  <si>
    <t>On average, every year there is atleast 1 opportunity of making 10% within 6 months.</t>
  </si>
  <si>
    <t>On average, every year, there's one opportunity of making 10% within 5 months.</t>
  </si>
  <si>
    <t>On average, every year there is atleast 1 opportunity of making 10% within 10 months.</t>
  </si>
  <si>
    <t>HDFC Bank</t>
  </si>
  <si>
    <t>Bajfinance</t>
  </si>
  <si>
    <t>Asianpaints</t>
  </si>
  <si>
    <t>LTTS</t>
  </si>
  <si>
    <t>Date</t>
  </si>
  <si>
    <t>Stock</t>
  </si>
  <si>
    <t>Asian Paints</t>
  </si>
  <si>
    <t>stddev</t>
  </si>
  <si>
    <t>Conclusion</t>
  </si>
  <si>
    <t>Every year, on average, there comes 3-6 opportunities of making 10% within 10 months in these 4 stocks</t>
  </si>
  <si>
    <t>sell price(20%)</t>
  </si>
  <si>
    <t>On average, every year there is atleast 1 opportunity of making 20% within 12 months.</t>
  </si>
  <si>
    <t>On average, every year, there's one opportunity of making 20% within 8 months.</t>
  </si>
  <si>
    <t>On average, every year there is atleast 1 opportunity of making 20% within 9 months.</t>
  </si>
  <si>
    <t>On average, every year there is atleast 1 opportunity of making 20% within 1.5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</si>
</sst>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C24" sqref="C24:C30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5.140625" bestFit="1" customWidth="1"/>
    <col min="4" max="4" width="11.28515625" bestFit="1" customWidth="1"/>
    <col min="5" max="7" width="10.42578125" bestFit="1" customWidth="1"/>
    <col min="8" max="8" width="11.28515625" bestFit="1" customWidth="1"/>
    <col min="9" max="9" width="10.42578125" bestFit="1" customWidth="1"/>
    <col min="10" max="10" width="11.28515625" bestFit="1" customWidth="1"/>
    <col min="11" max="11" width="10.42578125" bestFit="1" customWidth="1"/>
    <col min="12" max="12" width="11.28515625" bestFit="1" customWidth="1"/>
    <col min="13" max="13" width="10.42578125" bestFit="1" customWidth="1"/>
    <col min="14" max="14" width="11.28515625" bestFit="1" customWidth="1"/>
    <col min="15" max="15" width="10.42578125" bestFit="1" customWidth="1"/>
    <col min="16" max="16" width="11.28515625" bestFit="1" customWidth="1"/>
    <col min="17" max="17" width="10.42578125" bestFit="1" customWidth="1"/>
    <col min="18" max="18" width="11.28515625" bestFit="1" customWidth="1"/>
    <col min="19" max="19" width="10.42578125" bestFit="1" customWidth="1"/>
    <col min="20" max="20" width="11.28515625" bestFit="1" customWidth="1"/>
    <col min="21" max="23" width="10.42578125" bestFit="1" customWidth="1"/>
    <col min="24" max="24" width="11.28515625" bestFit="1" customWidth="1"/>
    <col min="25" max="25" width="10.42578125" bestFit="1" customWidth="1"/>
    <col min="26" max="26" width="11.28515625" bestFit="1" customWidth="1"/>
    <col min="27" max="27" width="10.42578125" bestFit="1" customWidth="1"/>
    <col min="28" max="28" width="11.7109375" bestFit="1" customWidth="1"/>
    <col min="29" max="29" width="10.42578125" bestFit="1" customWidth="1"/>
    <col min="30" max="30" width="11.7109375" bestFit="1" customWidth="1"/>
    <col min="31" max="31" width="11.85546875" customWidth="1"/>
    <col min="32" max="32" width="10.28515625" customWidth="1"/>
    <col min="33" max="33" width="13.42578125" customWidth="1"/>
  </cols>
  <sheetData>
    <row r="1" spans="1:33" x14ac:dyDescent="0.25">
      <c r="A1" s="6">
        <v>2004</v>
      </c>
      <c r="B1" s="6"/>
      <c r="C1" s="6">
        <v>2006</v>
      </c>
      <c r="D1" s="6"/>
      <c r="E1" s="6">
        <v>2007</v>
      </c>
      <c r="F1" s="6"/>
      <c r="G1" s="6">
        <v>2008</v>
      </c>
      <c r="H1" s="6"/>
      <c r="I1" s="6">
        <v>2009</v>
      </c>
      <c r="J1" s="6"/>
      <c r="K1" s="6">
        <v>2011</v>
      </c>
      <c r="L1" s="6"/>
      <c r="M1" s="6">
        <v>2012</v>
      </c>
      <c r="N1" s="6"/>
      <c r="O1" s="6">
        <v>2013</v>
      </c>
      <c r="P1" s="6"/>
      <c r="Q1" s="6">
        <v>2014</v>
      </c>
      <c r="R1" s="6"/>
      <c r="S1" s="6">
        <v>2015</v>
      </c>
      <c r="T1" s="6"/>
      <c r="U1" s="6">
        <v>2016</v>
      </c>
      <c r="V1" s="6"/>
      <c r="W1" s="6">
        <v>2017</v>
      </c>
      <c r="X1" s="6"/>
      <c r="Y1" s="6">
        <v>2018</v>
      </c>
      <c r="Z1" s="6"/>
      <c r="AA1" s="6">
        <v>2019</v>
      </c>
      <c r="AB1" s="6"/>
      <c r="AC1" s="6">
        <v>2020</v>
      </c>
      <c r="AD1" s="6"/>
    </row>
    <row r="2" spans="1:33" x14ac:dyDescent="0.25">
      <c r="A2" t="s">
        <v>22</v>
      </c>
      <c r="B2" t="s">
        <v>23</v>
      </c>
      <c r="C2" t="s">
        <v>22</v>
      </c>
      <c r="D2" t="s">
        <v>23</v>
      </c>
      <c r="E2" t="s">
        <v>22</v>
      </c>
      <c r="F2" t="s">
        <v>23</v>
      </c>
      <c r="G2" t="s">
        <v>22</v>
      </c>
      <c r="H2" t="s">
        <v>23</v>
      </c>
      <c r="I2" t="s">
        <v>22</v>
      </c>
      <c r="J2" t="s">
        <v>23</v>
      </c>
      <c r="K2" t="s">
        <v>22</v>
      </c>
      <c r="L2" t="s">
        <v>23</v>
      </c>
      <c r="M2" t="s">
        <v>22</v>
      </c>
      <c r="N2" t="s">
        <v>23</v>
      </c>
      <c r="O2" t="s">
        <v>22</v>
      </c>
      <c r="P2" t="s">
        <v>23</v>
      </c>
      <c r="Q2" t="s">
        <v>22</v>
      </c>
      <c r="R2" t="s">
        <v>23</v>
      </c>
      <c r="S2" t="s">
        <v>22</v>
      </c>
      <c r="T2" t="s">
        <v>23</v>
      </c>
      <c r="U2" t="s">
        <v>22</v>
      </c>
      <c r="V2" t="s">
        <v>23</v>
      </c>
      <c r="W2" t="s">
        <v>22</v>
      </c>
      <c r="X2" t="s">
        <v>23</v>
      </c>
      <c r="Y2" t="s">
        <v>22</v>
      </c>
      <c r="Z2" t="s">
        <v>23</v>
      </c>
      <c r="AA2" t="s">
        <v>22</v>
      </c>
      <c r="AB2" t="s">
        <v>23</v>
      </c>
      <c r="AC2" t="s">
        <v>22</v>
      </c>
      <c r="AD2" t="s">
        <v>23</v>
      </c>
      <c r="AE2" s="2"/>
      <c r="AF2" s="2"/>
      <c r="AG2" s="2"/>
    </row>
    <row r="3" spans="1:33" x14ac:dyDescent="0.25">
      <c r="A3" s="2">
        <v>38159</v>
      </c>
      <c r="B3" t="s">
        <v>24</v>
      </c>
      <c r="C3" s="2">
        <v>38866</v>
      </c>
      <c r="D3" t="s">
        <v>20</v>
      </c>
      <c r="E3" s="2">
        <v>39160</v>
      </c>
      <c r="F3" t="s">
        <v>18</v>
      </c>
      <c r="G3" s="2">
        <v>39531</v>
      </c>
      <c r="H3" t="s">
        <v>18</v>
      </c>
      <c r="I3" s="2">
        <v>39944</v>
      </c>
      <c r="J3" t="s">
        <v>20</v>
      </c>
      <c r="K3" s="2">
        <v>40560</v>
      </c>
      <c r="L3" t="s">
        <v>18</v>
      </c>
      <c r="M3" s="2">
        <v>40917</v>
      </c>
      <c r="N3" t="s">
        <v>18</v>
      </c>
      <c r="O3" s="2">
        <v>41358</v>
      </c>
      <c r="P3" t="s">
        <v>18</v>
      </c>
      <c r="Q3" s="2">
        <v>41687</v>
      </c>
      <c r="R3" t="s">
        <v>18</v>
      </c>
      <c r="S3" s="2">
        <v>42170</v>
      </c>
      <c r="T3" t="s">
        <v>20</v>
      </c>
      <c r="U3" s="2">
        <v>42436</v>
      </c>
      <c r="V3" t="s">
        <v>18</v>
      </c>
      <c r="W3" s="2">
        <v>42737</v>
      </c>
      <c r="X3" t="s">
        <v>19</v>
      </c>
      <c r="Y3" s="2">
        <v>43192</v>
      </c>
      <c r="Z3" t="s">
        <v>20</v>
      </c>
      <c r="AA3" s="2">
        <v>43605</v>
      </c>
      <c r="AB3" t="s">
        <v>24</v>
      </c>
      <c r="AC3" s="2">
        <v>43836</v>
      </c>
      <c r="AD3" t="s">
        <v>21</v>
      </c>
      <c r="AG3" s="2"/>
    </row>
    <row r="4" spans="1:33" x14ac:dyDescent="0.25">
      <c r="A4" s="2">
        <v>38320</v>
      </c>
      <c r="B4" t="s">
        <v>24</v>
      </c>
      <c r="C4" s="2">
        <v>38894</v>
      </c>
      <c r="D4" t="s">
        <v>19</v>
      </c>
      <c r="E4" s="2">
        <v>39426</v>
      </c>
      <c r="F4" t="s">
        <v>19</v>
      </c>
      <c r="G4" s="2">
        <v>39650</v>
      </c>
      <c r="H4" t="s">
        <v>20</v>
      </c>
      <c r="I4" s="2">
        <v>39951</v>
      </c>
      <c r="J4" t="s">
        <v>19</v>
      </c>
      <c r="K4" s="2">
        <v>40602</v>
      </c>
      <c r="L4" t="s">
        <v>18</v>
      </c>
      <c r="M4" s="2">
        <v>40917</v>
      </c>
      <c r="N4" t="s">
        <v>19</v>
      </c>
      <c r="O4" s="2">
        <v>41379</v>
      </c>
      <c r="P4" t="s">
        <v>19</v>
      </c>
      <c r="Q4" s="2">
        <v>41694</v>
      </c>
      <c r="R4" t="s">
        <v>20</v>
      </c>
      <c r="W4" s="2">
        <v>42765</v>
      </c>
      <c r="X4" t="s">
        <v>20</v>
      </c>
      <c r="Y4" s="2">
        <v>43381</v>
      </c>
      <c r="Z4" t="s">
        <v>20</v>
      </c>
      <c r="AA4" s="2">
        <v>43661</v>
      </c>
      <c r="AB4" t="s">
        <v>24</v>
      </c>
      <c r="AC4" s="2">
        <v>43934</v>
      </c>
      <c r="AD4" t="s">
        <v>24</v>
      </c>
      <c r="AG4" s="2"/>
    </row>
    <row r="5" spans="1:33" x14ac:dyDescent="0.25">
      <c r="C5" s="2">
        <v>38922</v>
      </c>
      <c r="D5" t="s">
        <v>18</v>
      </c>
      <c r="G5" s="2">
        <v>39706</v>
      </c>
      <c r="H5" t="s">
        <v>18</v>
      </c>
      <c r="K5" s="2">
        <v>40602</v>
      </c>
      <c r="L5" t="s">
        <v>19</v>
      </c>
      <c r="M5" s="2">
        <v>40931</v>
      </c>
      <c r="N5" t="s">
        <v>20</v>
      </c>
      <c r="O5" s="2">
        <v>41449</v>
      </c>
      <c r="P5" t="s">
        <v>18</v>
      </c>
      <c r="W5" s="2">
        <v>42786</v>
      </c>
      <c r="X5" t="s">
        <v>20</v>
      </c>
      <c r="Y5" s="2">
        <v>43381</v>
      </c>
      <c r="Z5" t="s">
        <v>19</v>
      </c>
      <c r="AA5" s="2">
        <v>43682</v>
      </c>
      <c r="AB5" t="s">
        <v>21</v>
      </c>
      <c r="AC5" s="2">
        <v>43976</v>
      </c>
      <c r="AD5" t="s">
        <v>24</v>
      </c>
    </row>
    <row r="6" spans="1:33" x14ac:dyDescent="0.25">
      <c r="C6" s="2">
        <v>39020</v>
      </c>
      <c r="D6" t="s">
        <v>19</v>
      </c>
      <c r="K6" s="2">
        <v>40602</v>
      </c>
      <c r="L6" t="s">
        <v>20</v>
      </c>
      <c r="O6" s="2">
        <v>41526</v>
      </c>
      <c r="P6" t="s">
        <v>20</v>
      </c>
      <c r="W6" s="2">
        <v>43087</v>
      </c>
      <c r="X6" t="s">
        <v>20</v>
      </c>
      <c r="Y6" s="2">
        <v>43409</v>
      </c>
      <c r="Z6" t="s">
        <v>20</v>
      </c>
      <c r="AA6" s="2">
        <v>43703</v>
      </c>
      <c r="AB6" t="s">
        <v>18</v>
      </c>
      <c r="AC6" s="2">
        <v>44004</v>
      </c>
      <c r="AD6" t="s">
        <v>24</v>
      </c>
      <c r="AG6" s="2"/>
    </row>
    <row r="7" spans="1:33" x14ac:dyDescent="0.25">
      <c r="C7" s="2">
        <v>39069</v>
      </c>
      <c r="D7" t="s">
        <v>19</v>
      </c>
      <c r="K7" s="2">
        <v>40721</v>
      </c>
      <c r="L7" t="s">
        <v>19</v>
      </c>
      <c r="O7" s="2">
        <v>41533</v>
      </c>
      <c r="P7" t="s">
        <v>18</v>
      </c>
      <c r="Y7" s="2">
        <v>43416</v>
      </c>
      <c r="Z7" t="s">
        <v>18</v>
      </c>
      <c r="AA7" s="2">
        <v>43752</v>
      </c>
      <c r="AB7" t="s">
        <v>21</v>
      </c>
      <c r="AC7" s="2">
        <v>44018</v>
      </c>
      <c r="AD7" t="s">
        <v>18</v>
      </c>
      <c r="AF7" s="2"/>
      <c r="AG7" s="2"/>
    </row>
    <row r="8" spans="1:33" x14ac:dyDescent="0.25">
      <c r="K8" s="2">
        <v>40784</v>
      </c>
      <c r="L8" t="s">
        <v>18</v>
      </c>
      <c r="O8" s="2">
        <v>41533</v>
      </c>
      <c r="P8" t="s">
        <v>19</v>
      </c>
      <c r="AC8" s="2">
        <v>44018</v>
      </c>
      <c r="AD8" t="s">
        <v>19</v>
      </c>
    </row>
    <row r="9" spans="1:33" x14ac:dyDescent="0.25">
      <c r="K9" s="2">
        <v>40791</v>
      </c>
      <c r="L9" t="s">
        <v>19</v>
      </c>
      <c r="O9" s="2">
        <v>41547</v>
      </c>
      <c r="P9" t="s">
        <v>18</v>
      </c>
      <c r="AC9" s="2">
        <v>44018</v>
      </c>
      <c r="AD9" t="s">
        <v>21</v>
      </c>
    </row>
    <row r="10" spans="1:33" x14ac:dyDescent="0.25">
      <c r="K10" s="2">
        <v>40805</v>
      </c>
      <c r="L10" t="s">
        <v>19</v>
      </c>
      <c r="O10" s="2">
        <v>41547</v>
      </c>
      <c r="P10" t="s">
        <v>19</v>
      </c>
      <c r="AC10" s="2">
        <v>44032</v>
      </c>
      <c r="AD10" t="s">
        <v>21</v>
      </c>
    </row>
    <row r="11" spans="1:33" x14ac:dyDescent="0.25">
      <c r="K11" s="2">
        <v>40826</v>
      </c>
      <c r="L11" t="s">
        <v>19</v>
      </c>
    </row>
    <row r="12" spans="1:33" x14ac:dyDescent="0.25">
      <c r="K12" s="2">
        <v>40826</v>
      </c>
      <c r="L12" t="s">
        <v>18</v>
      </c>
    </row>
    <row r="13" spans="1:33" x14ac:dyDescent="0.25">
      <c r="K13" s="2">
        <v>40875</v>
      </c>
      <c r="L13" t="s">
        <v>18</v>
      </c>
      <c r="AF13" s="2"/>
    </row>
    <row r="14" spans="1:33" x14ac:dyDescent="0.25">
      <c r="K14" s="2">
        <v>40875</v>
      </c>
      <c r="L14" t="s">
        <v>19</v>
      </c>
    </row>
    <row r="17" spans="2:33" x14ac:dyDescent="0.25">
      <c r="B17" t="s">
        <v>11</v>
      </c>
      <c r="C17" t="s">
        <v>12</v>
      </c>
      <c r="AG17" s="2"/>
    </row>
    <row r="18" spans="2:33" x14ac:dyDescent="0.25">
      <c r="B18">
        <v>2004</v>
      </c>
      <c r="C18">
        <v>2</v>
      </c>
      <c r="G18" s="2"/>
      <c r="H18" s="2"/>
      <c r="I18" s="2"/>
    </row>
    <row r="19" spans="2:33" x14ac:dyDescent="0.25">
      <c r="B19">
        <v>2005</v>
      </c>
      <c r="C19">
        <v>0</v>
      </c>
      <c r="G19" s="2"/>
      <c r="H19" s="2"/>
      <c r="I19" s="2"/>
    </row>
    <row r="20" spans="2:33" x14ac:dyDescent="0.25">
      <c r="B20">
        <v>2006</v>
      </c>
      <c r="C20">
        <v>5</v>
      </c>
      <c r="E20" s="4" t="s">
        <v>26</v>
      </c>
      <c r="F20" s="4"/>
      <c r="G20" s="5" t="s">
        <v>27</v>
      </c>
      <c r="H20" s="5"/>
      <c r="I20" s="5"/>
      <c r="J20" s="5"/>
      <c r="K20" s="5"/>
      <c r="L20" s="5"/>
      <c r="M20" s="5"/>
      <c r="N20" s="5"/>
      <c r="O20" s="5"/>
      <c r="P20" s="5"/>
    </row>
    <row r="21" spans="2:33" x14ac:dyDescent="0.25">
      <c r="B21">
        <v>2007</v>
      </c>
      <c r="C21">
        <v>2</v>
      </c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33" x14ac:dyDescent="0.25">
      <c r="B22">
        <v>2008</v>
      </c>
      <c r="C22">
        <v>3</v>
      </c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2:33" x14ac:dyDescent="0.25">
      <c r="B23">
        <v>2009</v>
      </c>
      <c r="C23">
        <v>2</v>
      </c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33" x14ac:dyDescent="0.25">
      <c r="B24">
        <v>2010</v>
      </c>
      <c r="C24">
        <v>0</v>
      </c>
    </row>
    <row r="25" spans="2:33" x14ac:dyDescent="0.25">
      <c r="B25">
        <v>2011</v>
      </c>
      <c r="C25">
        <v>12</v>
      </c>
    </row>
    <row r="26" spans="2:33" x14ac:dyDescent="0.25">
      <c r="B26">
        <v>2012</v>
      </c>
      <c r="C26">
        <v>3</v>
      </c>
    </row>
    <row r="27" spans="2:33" x14ac:dyDescent="0.25">
      <c r="B27">
        <v>2013</v>
      </c>
      <c r="C27">
        <v>8</v>
      </c>
    </row>
    <row r="28" spans="2:33" x14ac:dyDescent="0.25">
      <c r="B28">
        <v>2014</v>
      </c>
      <c r="C28">
        <v>2</v>
      </c>
    </row>
    <row r="29" spans="2:33" x14ac:dyDescent="0.25">
      <c r="B29">
        <v>2015</v>
      </c>
      <c r="C29">
        <v>1</v>
      </c>
    </row>
    <row r="30" spans="2:33" x14ac:dyDescent="0.25">
      <c r="B30">
        <v>2016</v>
      </c>
      <c r="C30">
        <v>1</v>
      </c>
    </row>
    <row r="31" spans="2:33" x14ac:dyDescent="0.25">
      <c r="B31">
        <v>2017</v>
      </c>
      <c r="C31">
        <v>4</v>
      </c>
    </row>
    <row r="32" spans="2:33" x14ac:dyDescent="0.25">
      <c r="B32">
        <v>2018</v>
      </c>
      <c r="C32">
        <v>5</v>
      </c>
    </row>
    <row r="33" spans="2:3" x14ac:dyDescent="0.25">
      <c r="B33">
        <v>2019</v>
      </c>
      <c r="C33">
        <v>5</v>
      </c>
    </row>
    <row r="34" spans="2:3" x14ac:dyDescent="0.25">
      <c r="B34">
        <v>2020</v>
      </c>
      <c r="C34">
        <v>8</v>
      </c>
    </row>
    <row r="35" spans="2:3" x14ac:dyDescent="0.25">
      <c r="B35" t="s">
        <v>13</v>
      </c>
      <c r="C35" s="1">
        <f>AVERAGE(C18:C34)</f>
        <v>3.7058823529411766</v>
      </c>
    </row>
    <row r="36" spans="2:3" x14ac:dyDescent="0.25">
      <c r="B36" t="s">
        <v>25</v>
      </c>
      <c r="C36" s="1">
        <f>STDEV(C18:C34)</f>
        <v>3.2164558500458416</v>
      </c>
    </row>
  </sheetData>
  <mergeCells count="17">
    <mergeCell ref="A1:B1"/>
    <mergeCell ref="C1:D1"/>
    <mergeCell ref="E1:F1"/>
    <mergeCell ref="G1:H1"/>
    <mergeCell ref="I1:J1"/>
    <mergeCell ref="U1:V1"/>
    <mergeCell ref="W1:X1"/>
    <mergeCell ref="Y1:Z1"/>
    <mergeCell ref="AA1:AB1"/>
    <mergeCell ref="AC1:AD1"/>
    <mergeCell ref="E20:F23"/>
    <mergeCell ref="G20:P23"/>
    <mergeCell ref="O1:P1"/>
    <mergeCell ref="Q1:R1"/>
    <mergeCell ref="S1:T1"/>
    <mergeCell ref="K1:L1"/>
    <mergeCell ref="M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opLeftCell="A35" zoomScale="90" zoomScaleNormal="90" workbookViewId="0">
      <selection activeCell="J49" sqref="J49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14.140625" bestFit="1" customWidth="1"/>
    <col min="4" max="4" width="11.28515625" bestFit="1" customWidth="1"/>
    <col min="5" max="5" width="21" bestFit="1" customWidth="1"/>
    <col min="9" max="9" width="8" bestFit="1" customWidth="1"/>
    <col min="10" max="10" width="15.42578125" bestFit="1" customWidth="1"/>
  </cols>
  <sheetData>
    <row r="1" spans="1:21" x14ac:dyDescent="0.25">
      <c r="A1" s="4" t="s">
        <v>0</v>
      </c>
      <c r="B1" s="4"/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4"/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4"/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25">
      <c r="A4" s="4"/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6" spans="1:21" x14ac:dyDescent="0.25">
      <c r="A6" t="s">
        <v>3</v>
      </c>
      <c r="B6" t="s">
        <v>4</v>
      </c>
      <c r="C6" t="s">
        <v>5</v>
      </c>
      <c r="D6" t="s">
        <v>6</v>
      </c>
      <c r="E6" t="s">
        <v>1</v>
      </c>
    </row>
    <row r="7" spans="1:21" x14ac:dyDescent="0.25">
      <c r="A7">
        <v>81</v>
      </c>
      <c r="B7" s="2">
        <v>38922</v>
      </c>
      <c r="C7">
        <f t="shared" ref="C7:C9" si="0">1.1*A7</f>
        <v>89.100000000000009</v>
      </c>
      <c r="D7" s="2">
        <v>38985</v>
      </c>
      <c r="E7" s="3">
        <f>DATEDIF(B7,D7,"d")/7</f>
        <v>9</v>
      </c>
    </row>
    <row r="8" spans="1:21" x14ac:dyDescent="0.25">
      <c r="A8">
        <v>103.2</v>
      </c>
      <c r="B8" s="2">
        <v>39160</v>
      </c>
      <c r="C8">
        <f t="shared" si="0"/>
        <v>113.52000000000001</v>
      </c>
      <c r="D8" s="2">
        <v>39230</v>
      </c>
      <c r="E8" s="3">
        <f>DATEDIF(B8,D8,"d")/7</f>
        <v>10</v>
      </c>
      <c r="I8" t="s">
        <v>11</v>
      </c>
      <c r="J8" t="s">
        <v>12</v>
      </c>
    </row>
    <row r="9" spans="1:21" x14ac:dyDescent="0.25">
      <c r="A9">
        <v>147</v>
      </c>
      <c r="B9" s="2">
        <v>39531</v>
      </c>
      <c r="C9">
        <f t="shared" si="0"/>
        <v>161.70000000000002</v>
      </c>
      <c r="D9" s="2">
        <v>40077</v>
      </c>
      <c r="E9" s="3">
        <f t="shared" ref="E9:E27" si="1">DATEDIF(B9,D9,"d")/7</f>
        <v>78</v>
      </c>
      <c r="I9">
        <v>2006</v>
      </c>
      <c r="J9">
        <v>1</v>
      </c>
    </row>
    <row r="10" spans="1:21" x14ac:dyDescent="0.25">
      <c r="A10">
        <v>131</v>
      </c>
      <c r="B10" s="2">
        <v>39706</v>
      </c>
      <c r="C10">
        <f t="shared" ref="C10:C27" si="2">1.1*A10</f>
        <v>144.10000000000002</v>
      </c>
      <c r="D10" s="2">
        <v>39951</v>
      </c>
      <c r="E10" s="3">
        <f t="shared" si="1"/>
        <v>35</v>
      </c>
      <c r="I10">
        <v>2007</v>
      </c>
      <c r="J10">
        <v>1</v>
      </c>
    </row>
    <row r="11" spans="1:21" x14ac:dyDescent="0.25">
      <c r="A11">
        <v>214</v>
      </c>
      <c r="B11" s="2">
        <v>40560</v>
      </c>
      <c r="C11">
        <f t="shared" si="2"/>
        <v>235.4</v>
      </c>
      <c r="D11" s="2">
        <v>40630</v>
      </c>
      <c r="E11" s="3">
        <f t="shared" si="1"/>
        <v>10</v>
      </c>
      <c r="I11">
        <v>2008</v>
      </c>
      <c r="J11">
        <v>2</v>
      </c>
    </row>
    <row r="12" spans="1:21" x14ac:dyDescent="0.25">
      <c r="A12">
        <v>224</v>
      </c>
      <c r="B12" s="2">
        <v>40602</v>
      </c>
      <c r="C12">
        <f t="shared" si="2"/>
        <v>246.40000000000003</v>
      </c>
      <c r="D12" s="2">
        <v>40721</v>
      </c>
      <c r="E12" s="3">
        <f t="shared" si="1"/>
        <v>17</v>
      </c>
      <c r="I12">
        <v>2009</v>
      </c>
      <c r="J12">
        <v>0</v>
      </c>
    </row>
    <row r="13" spans="1:21" x14ac:dyDescent="0.25">
      <c r="A13">
        <v>242</v>
      </c>
      <c r="B13" s="2">
        <v>40784</v>
      </c>
      <c r="C13">
        <f t="shared" si="2"/>
        <v>266.20000000000005</v>
      </c>
      <c r="D13" s="2">
        <v>40952</v>
      </c>
      <c r="E13" s="3">
        <f t="shared" si="1"/>
        <v>24</v>
      </c>
      <c r="I13">
        <v>2010</v>
      </c>
      <c r="J13">
        <v>0</v>
      </c>
    </row>
    <row r="14" spans="1:21" x14ac:dyDescent="0.25">
      <c r="A14">
        <v>239</v>
      </c>
      <c r="B14" s="2">
        <v>40826</v>
      </c>
      <c r="C14">
        <f t="shared" si="2"/>
        <v>262.90000000000003</v>
      </c>
      <c r="D14" s="2">
        <v>40952</v>
      </c>
      <c r="E14" s="3">
        <f t="shared" si="1"/>
        <v>18</v>
      </c>
      <c r="I14">
        <v>2011</v>
      </c>
      <c r="J14">
        <v>5</v>
      </c>
    </row>
    <row r="15" spans="1:21" x14ac:dyDescent="0.25">
      <c r="A15">
        <v>234</v>
      </c>
      <c r="B15" s="2">
        <v>40875</v>
      </c>
      <c r="C15">
        <f t="shared" si="2"/>
        <v>257.40000000000003</v>
      </c>
      <c r="D15" s="2">
        <v>40945</v>
      </c>
      <c r="E15" s="3">
        <f t="shared" si="1"/>
        <v>10</v>
      </c>
      <c r="I15">
        <v>2012</v>
      </c>
      <c r="J15">
        <v>1</v>
      </c>
    </row>
    <row r="16" spans="1:21" x14ac:dyDescent="0.25">
      <c r="A16">
        <v>237</v>
      </c>
      <c r="B16" s="2">
        <v>40917</v>
      </c>
      <c r="C16">
        <f t="shared" si="2"/>
        <v>260.70000000000005</v>
      </c>
      <c r="D16" s="2">
        <v>40945</v>
      </c>
      <c r="E16" s="3">
        <f t="shared" si="1"/>
        <v>4</v>
      </c>
      <c r="I16">
        <v>2013</v>
      </c>
      <c r="J16">
        <v>4</v>
      </c>
    </row>
    <row r="17" spans="1:19" x14ac:dyDescent="0.25">
      <c r="A17">
        <v>316</v>
      </c>
      <c r="B17" s="2">
        <v>41358</v>
      </c>
      <c r="C17">
        <f t="shared" si="2"/>
        <v>347.6</v>
      </c>
      <c r="D17" s="2">
        <v>41386</v>
      </c>
      <c r="E17" s="3">
        <f t="shared" si="1"/>
        <v>4</v>
      </c>
      <c r="I17">
        <v>2014</v>
      </c>
      <c r="J17">
        <v>1</v>
      </c>
    </row>
    <row r="18" spans="1:19" x14ac:dyDescent="0.25">
      <c r="A18">
        <v>337</v>
      </c>
      <c r="B18" s="2">
        <v>41449</v>
      </c>
      <c r="C18">
        <f t="shared" si="2"/>
        <v>370.70000000000005</v>
      </c>
      <c r="D18" s="2">
        <v>41708</v>
      </c>
      <c r="E18" s="3">
        <f t="shared" si="1"/>
        <v>37</v>
      </c>
      <c r="I18">
        <v>2015</v>
      </c>
      <c r="J18">
        <v>0</v>
      </c>
    </row>
    <row r="19" spans="1:19" x14ac:dyDescent="0.25">
      <c r="A19">
        <v>345</v>
      </c>
      <c r="B19" s="2">
        <v>41533</v>
      </c>
      <c r="C19">
        <f t="shared" si="2"/>
        <v>379.50000000000006</v>
      </c>
      <c r="D19" s="2">
        <v>41764</v>
      </c>
      <c r="E19" s="3">
        <f t="shared" si="1"/>
        <v>33</v>
      </c>
      <c r="I19">
        <v>2016</v>
      </c>
      <c r="J19">
        <v>1</v>
      </c>
    </row>
    <row r="20" spans="1:19" x14ac:dyDescent="0.25">
      <c r="A20">
        <v>324</v>
      </c>
      <c r="B20" s="2">
        <v>41547</v>
      </c>
      <c r="C20">
        <f t="shared" si="2"/>
        <v>356.40000000000003</v>
      </c>
      <c r="D20" s="2">
        <v>41617</v>
      </c>
      <c r="E20" s="3">
        <f t="shared" si="1"/>
        <v>10</v>
      </c>
      <c r="I20">
        <v>2017</v>
      </c>
      <c r="J20">
        <v>0</v>
      </c>
    </row>
    <row r="21" spans="1:19" x14ac:dyDescent="0.25">
      <c r="A21">
        <v>337</v>
      </c>
      <c r="B21" s="2">
        <v>41687</v>
      </c>
      <c r="C21">
        <f t="shared" si="2"/>
        <v>370.70000000000005</v>
      </c>
      <c r="D21" s="2">
        <v>41708</v>
      </c>
      <c r="E21" s="3">
        <f t="shared" si="1"/>
        <v>3</v>
      </c>
      <c r="I21">
        <v>2018</v>
      </c>
      <c r="J21">
        <v>1</v>
      </c>
    </row>
    <row r="22" spans="1:19" x14ac:dyDescent="0.25">
      <c r="A22">
        <v>516</v>
      </c>
      <c r="B22" s="2">
        <v>42436</v>
      </c>
      <c r="C22">
        <f t="shared" si="2"/>
        <v>567.6</v>
      </c>
      <c r="D22" s="2">
        <v>42485</v>
      </c>
      <c r="E22" s="3">
        <f t="shared" si="1"/>
        <v>7</v>
      </c>
      <c r="I22">
        <v>2019</v>
      </c>
      <c r="J22">
        <v>1</v>
      </c>
    </row>
    <row r="23" spans="1:19" x14ac:dyDescent="0.25">
      <c r="A23">
        <v>1007</v>
      </c>
      <c r="B23" s="2">
        <v>43416</v>
      </c>
      <c r="C23">
        <f t="shared" si="2"/>
        <v>1107.7</v>
      </c>
      <c r="D23" s="2">
        <v>43535</v>
      </c>
      <c r="E23" s="3">
        <f t="shared" si="1"/>
        <v>17</v>
      </c>
      <c r="I23">
        <v>2020</v>
      </c>
      <c r="J23">
        <v>3</v>
      </c>
    </row>
    <row r="24" spans="1:19" x14ac:dyDescent="0.25">
      <c r="A24">
        <v>1137</v>
      </c>
      <c r="B24" s="2">
        <v>43703</v>
      </c>
      <c r="C24">
        <f t="shared" si="2"/>
        <v>1250.7</v>
      </c>
      <c r="D24" s="2">
        <v>43731</v>
      </c>
      <c r="E24" s="3">
        <f t="shared" si="1"/>
        <v>4</v>
      </c>
      <c r="I24" t="s">
        <v>13</v>
      </c>
      <c r="J24">
        <f>AVERAGE(J9:J23)</f>
        <v>1.4</v>
      </c>
    </row>
    <row r="25" spans="1:19" x14ac:dyDescent="0.25">
      <c r="A25">
        <v>1130</v>
      </c>
      <c r="B25" s="2">
        <v>44018</v>
      </c>
      <c r="C25">
        <f t="shared" si="2"/>
        <v>1243</v>
      </c>
      <c r="D25" s="2">
        <v>44123</v>
      </c>
      <c r="E25" s="3">
        <f t="shared" si="1"/>
        <v>15</v>
      </c>
      <c r="G25" s="8" t="s">
        <v>14</v>
      </c>
      <c r="H25" s="8"/>
      <c r="I25" s="9" t="s">
        <v>17</v>
      </c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25">
      <c r="A26">
        <v>1089</v>
      </c>
      <c r="B26" s="2">
        <v>44060</v>
      </c>
      <c r="C26">
        <f t="shared" si="2"/>
        <v>1197.9000000000001</v>
      </c>
      <c r="D26" s="2">
        <v>44109</v>
      </c>
      <c r="E26" s="3">
        <f t="shared" si="1"/>
        <v>7</v>
      </c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25">
      <c r="A27">
        <v>1110</v>
      </c>
      <c r="B27" s="2">
        <v>44102</v>
      </c>
      <c r="C27">
        <f t="shared" si="2"/>
        <v>1221</v>
      </c>
      <c r="D27" s="2">
        <v>44109</v>
      </c>
      <c r="E27" s="3">
        <f t="shared" si="1"/>
        <v>1</v>
      </c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25">
      <c r="A28" t="s">
        <v>7</v>
      </c>
      <c r="B28" s="2"/>
      <c r="D28" s="2"/>
      <c r="E28" s="3">
        <f>MAX(E7:E27)</f>
        <v>78</v>
      </c>
    </row>
    <row r="29" spans="1:19" x14ac:dyDescent="0.25">
      <c r="A29" t="s">
        <v>8</v>
      </c>
      <c r="B29" s="2"/>
      <c r="D29" s="2"/>
      <c r="E29" s="3">
        <f>MIN(E7:E27)</f>
        <v>1</v>
      </c>
    </row>
    <row r="30" spans="1:19" x14ac:dyDescent="0.25">
      <c r="A30" t="s">
        <v>9</v>
      </c>
      <c r="B30" s="2"/>
      <c r="D30" s="2"/>
      <c r="E30" s="3">
        <f>AVERAGE(E7:E27)</f>
        <v>16.80952380952381</v>
      </c>
    </row>
    <row r="31" spans="1:19" x14ac:dyDescent="0.25">
      <c r="A31" t="s">
        <v>10</v>
      </c>
      <c r="B31" s="2"/>
      <c r="D31" s="2"/>
      <c r="E31" s="3">
        <f>STDEV(E7:E27)</f>
        <v>17.568776416185187</v>
      </c>
    </row>
    <row r="32" spans="1:19" x14ac:dyDescent="0.25">
      <c r="B32" s="2"/>
      <c r="D32" s="2"/>
      <c r="E32" s="3"/>
    </row>
    <row r="33" spans="1:20" x14ac:dyDescent="0.25">
      <c r="B33" s="2"/>
      <c r="D33" s="2"/>
      <c r="E33" s="3"/>
    </row>
    <row r="34" spans="1:20" x14ac:dyDescent="0.25">
      <c r="A34" t="s">
        <v>3</v>
      </c>
      <c r="B34" t="s">
        <v>4</v>
      </c>
      <c r="C34" t="s">
        <v>28</v>
      </c>
      <c r="D34" t="s">
        <v>6</v>
      </c>
      <c r="E34" t="s">
        <v>1</v>
      </c>
    </row>
    <row r="35" spans="1:20" x14ac:dyDescent="0.25">
      <c r="A35">
        <v>81</v>
      </c>
      <c r="B35" s="2">
        <v>38922</v>
      </c>
      <c r="C35">
        <f>1.2*A35</f>
        <v>97.2</v>
      </c>
      <c r="D35" s="2">
        <v>38999</v>
      </c>
      <c r="E35" s="3">
        <f>DATEDIF(B35,D35,"d")/7</f>
        <v>11</v>
      </c>
    </row>
    <row r="36" spans="1:20" x14ac:dyDescent="0.25">
      <c r="A36">
        <v>103.2</v>
      </c>
      <c r="B36" s="2">
        <v>39160</v>
      </c>
      <c r="C36">
        <f t="shared" ref="C36:C55" si="3">1.2*A36</f>
        <v>123.84</v>
      </c>
      <c r="D36" s="2">
        <v>39286</v>
      </c>
      <c r="E36" s="3">
        <f>DATEDIF(B36,D36,"d")/7</f>
        <v>18</v>
      </c>
    </row>
    <row r="37" spans="1:20" x14ac:dyDescent="0.25">
      <c r="A37">
        <v>147</v>
      </c>
      <c r="B37" s="2">
        <v>39531</v>
      </c>
      <c r="C37">
        <f t="shared" si="3"/>
        <v>176.4</v>
      </c>
      <c r="D37" s="2">
        <v>40140</v>
      </c>
      <c r="E37" s="3">
        <f t="shared" ref="E37:E55" si="4">DATEDIF(B37,D37,"d")/7</f>
        <v>87</v>
      </c>
    </row>
    <row r="38" spans="1:20" x14ac:dyDescent="0.25">
      <c r="A38">
        <v>131</v>
      </c>
      <c r="B38" s="2">
        <v>39706</v>
      </c>
      <c r="C38">
        <f t="shared" si="3"/>
        <v>157.19999999999999</v>
      </c>
      <c r="D38" s="2">
        <v>39979</v>
      </c>
      <c r="E38" s="3">
        <f t="shared" si="4"/>
        <v>39</v>
      </c>
    </row>
    <row r="39" spans="1:20" x14ac:dyDescent="0.25">
      <c r="A39">
        <v>214</v>
      </c>
      <c r="B39" s="2">
        <v>40560</v>
      </c>
      <c r="C39">
        <f t="shared" si="3"/>
        <v>256.8</v>
      </c>
      <c r="D39" s="2">
        <v>40742</v>
      </c>
      <c r="E39" s="3">
        <f t="shared" si="4"/>
        <v>26</v>
      </c>
    </row>
    <row r="40" spans="1:20" x14ac:dyDescent="0.25">
      <c r="A40">
        <v>224</v>
      </c>
      <c r="B40" s="2">
        <v>40602</v>
      </c>
      <c r="C40">
        <f t="shared" si="3"/>
        <v>268.8</v>
      </c>
      <c r="D40" s="2">
        <v>40959</v>
      </c>
      <c r="E40" s="3">
        <f t="shared" si="4"/>
        <v>51</v>
      </c>
    </row>
    <row r="41" spans="1:20" x14ac:dyDescent="0.25">
      <c r="A41">
        <v>242</v>
      </c>
      <c r="B41" s="2">
        <v>40784</v>
      </c>
      <c r="C41">
        <f t="shared" si="3"/>
        <v>290.39999999999998</v>
      </c>
      <c r="D41" s="2">
        <v>41092</v>
      </c>
      <c r="E41" s="3">
        <f t="shared" si="4"/>
        <v>44</v>
      </c>
    </row>
    <row r="42" spans="1:20" x14ac:dyDescent="0.25">
      <c r="A42">
        <v>239</v>
      </c>
      <c r="B42" s="2">
        <v>40826</v>
      </c>
      <c r="C42">
        <f t="shared" si="3"/>
        <v>286.8</v>
      </c>
      <c r="D42" s="2">
        <v>41092</v>
      </c>
      <c r="E42" s="3">
        <f t="shared" si="4"/>
        <v>38</v>
      </c>
    </row>
    <row r="43" spans="1:20" x14ac:dyDescent="0.25">
      <c r="A43">
        <v>234</v>
      </c>
      <c r="B43" s="2">
        <v>40875</v>
      </c>
      <c r="C43">
        <f t="shared" si="3"/>
        <v>280.8</v>
      </c>
      <c r="D43" s="2">
        <v>41085</v>
      </c>
      <c r="E43" s="3">
        <f t="shared" si="4"/>
        <v>30</v>
      </c>
      <c r="H43" s="8" t="s">
        <v>14</v>
      </c>
      <c r="I43" s="8"/>
      <c r="J43" s="9" t="s">
        <v>29</v>
      </c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>
        <v>237</v>
      </c>
      <c r="B44" s="2">
        <v>40917</v>
      </c>
      <c r="C44">
        <f t="shared" si="3"/>
        <v>284.39999999999998</v>
      </c>
      <c r="D44" s="2">
        <v>41092</v>
      </c>
      <c r="E44" s="3">
        <f t="shared" si="4"/>
        <v>25</v>
      </c>
      <c r="H44" s="8"/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>
        <v>316</v>
      </c>
      <c r="B45" s="2">
        <v>41358</v>
      </c>
      <c r="C45">
        <f t="shared" si="3"/>
        <v>379.2</v>
      </c>
      <c r="D45" s="2">
        <v>41764</v>
      </c>
      <c r="E45" s="3">
        <f t="shared" si="4"/>
        <v>58</v>
      </c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A46">
        <v>337</v>
      </c>
      <c r="B46" s="2">
        <v>41449</v>
      </c>
      <c r="C46">
        <f t="shared" si="3"/>
        <v>404.4</v>
      </c>
      <c r="D46" s="2">
        <v>41771</v>
      </c>
      <c r="E46" s="3">
        <f t="shared" si="4"/>
        <v>46</v>
      </c>
    </row>
    <row r="47" spans="1:20" x14ac:dyDescent="0.25">
      <c r="A47">
        <v>345</v>
      </c>
      <c r="B47" s="2">
        <v>41533</v>
      </c>
      <c r="C47">
        <f t="shared" si="3"/>
        <v>414</v>
      </c>
      <c r="D47" s="2">
        <v>41771</v>
      </c>
      <c r="E47" s="3">
        <f t="shared" si="4"/>
        <v>34</v>
      </c>
    </row>
    <row r="48" spans="1:20" x14ac:dyDescent="0.25">
      <c r="A48">
        <v>324</v>
      </c>
      <c r="B48" s="2">
        <v>41547</v>
      </c>
      <c r="C48">
        <f t="shared" si="3"/>
        <v>388.8</v>
      </c>
      <c r="D48" s="2">
        <v>41771</v>
      </c>
      <c r="E48" s="3">
        <f t="shared" si="4"/>
        <v>32</v>
      </c>
    </row>
    <row r="49" spans="1:5" x14ac:dyDescent="0.25">
      <c r="A49">
        <v>337</v>
      </c>
      <c r="B49" s="2">
        <v>41687</v>
      </c>
      <c r="C49">
        <f t="shared" si="3"/>
        <v>404.4</v>
      </c>
      <c r="D49" s="2">
        <v>41771</v>
      </c>
      <c r="E49" s="3">
        <f t="shared" si="4"/>
        <v>12</v>
      </c>
    </row>
    <row r="50" spans="1:5" x14ac:dyDescent="0.25">
      <c r="A50">
        <v>516</v>
      </c>
      <c r="B50" s="2">
        <v>42436</v>
      </c>
      <c r="C50">
        <f t="shared" si="3"/>
        <v>619.19999999999993</v>
      </c>
      <c r="D50" s="2">
        <v>42576</v>
      </c>
      <c r="E50" s="3">
        <f t="shared" si="4"/>
        <v>20</v>
      </c>
    </row>
    <row r="51" spans="1:5" x14ac:dyDescent="0.25">
      <c r="A51">
        <v>1007</v>
      </c>
      <c r="B51" s="2">
        <v>43416</v>
      </c>
      <c r="C51">
        <f t="shared" si="3"/>
        <v>1208.3999999999999</v>
      </c>
      <c r="D51" s="2">
        <v>43605</v>
      </c>
      <c r="E51" s="3">
        <f t="shared" si="4"/>
        <v>27</v>
      </c>
    </row>
    <row r="52" spans="1:5" x14ac:dyDescent="0.25">
      <c r="A52">
        <v>1137</v>
      </c>
      <c r="B52" s="2">
        <v>43703</v>
      </c>
      <c r="C52">
        <f t="shared" si="3"/>
        <v>1364.3999999999999</v>
      </c>
      <c r="D52" s="2">
        <v>44144</v>
      </c>
      <c r="E52" s="3">
        <f t="shared" si="4"/>
        <v>63</v>
      </c>
    </row>
    <row r="53" spans="1:5" x14ac:dyDescent="0.25">
      <c r="A53">
        <v>1130</v>
      </c>
      <c r="B53" s="2">
        <v>44018</v>
      </c>
      <c r="C53">
        <f t="shared" si="3"/>
        <v>1356</v>
      </c>
      <c r="D53" s="2">
        <v>44144</v>
      </c>
      <c r="E53" s="3">
        <f t="shared" si="4"/>
        <v>18</v>
      </c>
    </row>
    <row r="54" spans="1:5" x14ac:dyDescent="0.25">
      <c r="A54">
        <v>1089</v>
      </c>
      <c r="B54" s="2">
        <v>44060</v>
      </c>
      <c r="C54">
        <f t="shared" si="3"/>
        <v>1306.8</v>
      </c>
      <c r="D54" s="2">
        <v>44144</v>
      </c>
      <c r="E54" s="3">
        <f t="shared" si="4"/>
        <v>12</v>
      </c>
    </row>
    <row r="55" spans="1:5" x14ac:dyDescent="0.25">
      <c r="A55">
        <v>1110</v>
      </c>
      <c r="B55" s="2">
        <v>44102</v>
      </c>
      <c r="C55">
        <f t="shared" si="3"/>
        <v>1332</v>
      </c>
      <c r="D55" s="2">
        <v>44144</v>
      </c>
      <c r="E55" s="3">
        <f t="shared" si="4"/>
        <v>6</v>
      </c>
    </row>
    <row r="56" spans="1:5" x14ac:dyDescent="0.25">
      <c r="A56" t="s">
        <v>7</v>
      </c>
      <c r="B56" s="2"/>
      <c r="D56" s="2"/>
      <c r="E56" s="3">
        <f>MAX(E35:E55)</f>
        <v>87</v>
      </c>
    </row>
    <row r="57" spans="1:5" x14ac:dyDescent="0.25">
      <c r="A57" t="s">
        <v>8</v>
      </c>
      <c r="B57" s="2"/>
      <c r="D57" s="2"/>
      <c r="E57" s="3">
        <f>MIN(E35:E55)</f>
        <v>6</v>
      </c>
    </row>
    <row r="58" spans="1:5" x14ac:dyDescent="0.25">
      <c r="A58" t="s">
        <v>9</v>
      </c>
      <c r="B58" s="2"/>
      <c r="D58" s="2"/>
      <c r="E58" s="3">
        <f>AVERAGE(E35:E55)</f>
        <v>33.19047619047619</v>
      </c>
    </row>
    <row r="59" spans="1:5" x14ac:dyDescent="0.25">
      <c r="A59" t="s">
        <v>10</v>
      </c>
      <c r="B59" s="2"/>
      <c r="D59" s="2"/>
      <c r="E59" s="3">
        <f>STDEV(E35:E55)</f>
        <v>19.986543091838186</v>
      </c>
    </row>
  </sheetData>
  <mergeCells count="6">
    <mergeCell ref="A1:B4"/>
    <mergeCell ref="C1:U4"/>
    <mergeCell ref="G25:H27"/>
    <mergeCell ref="I25:S27"/>
    <mergeCell ref="H43:I45"/>
    <mergeCell ref="J43:T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38" zoomScale="90" zoomScaleNormal="90" workbookViewId="0">
      <selection activeCell="I55" sqref="I55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14.140625" bestFit="1" customWidth="1"/>
    <col min="4" max="4" width="11.28515625" bestFit="1" customWidth="1"/>
    <col min="5" max="5" width="21" bestFit="1" customWidth="1"/>
    <col min="9" max="9" width="8" bestFit="1" customWidth="1"/>
    <col min="10" max="10" width="15.42578125" bestFit="1" customWidth="1"/>
  </cols>
  <sheetData>
    <row r="1" spans="1:21" x14ac:dyDescent="0.25">
      <c r="A1" s="4" t="s">
        <v>0</v>
      </c>
      <c r="B1" s="4"/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4"/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4"/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25">
      <c r="A4" s="4"/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6" spans="1:21" x14ac:dyDescent="0.25">
      <c r="A6" t="s">
        <v>3</v>
      </c>
      <c r="B6" t="s">
        <v>4</v>
      </c>
      <c r="C6" t="s">
        <v>5</v>
      </c>
      <c r="D6" t="s">
        <v>6</v>
      </c>
      <c r="E6" t="s">
        <v>1</v>
      </c>
    </row>
    <row r="7" spans="1:21" x14ac:dyDescent="0.25">
      <c r="A7">
        <v>38</v>
      </c>
      <c r="B7" s="2">
        <v>38894</v>
      </c>
      <c r="C7">
        <f t="shared" ref="C7:C9" si="0">1.1*A7</f>
        <v>41.800000000000004</v>
      </c>
      <c r="D7" s="2">
        <v>39020</v>
      </c>
      <c r="E7" s="3">
        <f>DATEDIF(B7,D7,"d")/7</f>
        <v>18</v>
      </c>
    </row>
    <row r="8" spans="1:21" x14ac:dyDescent="0.25">
      <c r="A8">
        <v>44</v>
      </c>
      <c r="B8" s="2">
        <v>39020</v>
      </c>
      <c r="C8">
        <f t="shared" si="0"/>
        <v>48.400000000000006</v>
      </c>
      <c r="D8" s="2">
        <v>39216</v>
      </c>
      <c r="E8" s="3">
        <f>DATEDIF(B8,D8,"d")/7</f>
        <v>28</v>
      </c>
      <c r="I8" t="s">
        <v>11</v>
      </c>
      <c r="J8" t="s">
        <v>12</v>
      </c>
    </row>
    <row r="9" spans="1:21" x14ac:dyDescent="0.25">
      <c r="A9">
        <v>38</v>
      </c>
      <c r="B9" s="2">
        <v>39069</v>
      </c>
      <c r="C9">
        <f t="shared" si="0"/>
        <v>41.800000000000004</v>
      </c>
      <c r="D9" s="2">
        <v>39118</v>
      </c>
      <c r="E9" s="3">
        <f t="shared" ref="E9:E25" si="1">DATEDIF(B9,D9,"d")/7</f>
        <v>7</v>
      </c>
      <c r="I9">
        <v>2006</v>
      </c>
      <c r="J9">
        <v>3</v>
      </c>
    </row>
    <row r="10" spans="1:21" x14ac:dyDescent="0.25">
      <c r="A10">
        <v>39</v>
      </c>
      <c r="B10" s="2">
        <v>39426</v>
      </c>
      <c r="C10">
        <f t="shared" ref="C10:C25" si="2">1.1*A10</f>
        <v>42.900000000000006</v>
      </c>
      <c r="D10" s="2">
        <v>39447</v>
      </c>
      <c r="E10" s="3">
        <f t="shared" si="1"/>
        <v>3</v>
      </c>
      <c r="I10">
        <v>2007</v>
      </c>
      <c r="J10">
        <v>1</v>
      </c>
    </row>
    <row r="11" spans="1:21" x14ac:dyDescent="0.25">
      <c r="A11">
        <v>14</v>
      </c>
      <c r="B11" s="2">
        <v>39951</v>
      </c>
      <c r="C11">
        <f t="shared" si="2"/>
        <v>15.400000000000002</v>
      </c>
      <c r="D11" s="2">
        <v>39965</v>
      </c>
      <c r="E11" s="3">
        <f t="shared" si="1"/>
        <v>2</v>
      </c>
      <c r="I11">
        <v>2008</v>
      </c>
      <c r="J11">
        <v>0</v>
      </c>
    </row>
    <row r="12" spans="1:21" x14ac:dyDescent="0.25">
      <c r="A12">
        <v>64</v>
      </c>
      <c r="B12" s="2">
        <v>40602</v>
      </c>
      <c r="C12">
        <f t="shared" si="2"/>
        <v>70.400000000000006</v>
      </c>
      <c r="D12" s="2">
        <v>40742</v>
      </c>
      <c r="E12" s="3">
        <f t="shared" si="1"/>
        <v>20</v>
      </c>
      <c r="I12">
        <v>2009</v>
      </c>
      <c r="J12">
        <v>1</v>
      </c>
    </row>
    <row r="13" spans="1:21" x14ac:dyDescent="0.25">
      <c r="A13">
        <v>63</v>
      </c>
      <c r="B13" s="2">
        <v>40721</v>
      </c>
      <c r="C13">
        <f t="shared" si="2"/>
        <v>69.300000000000011</v>
      </c>
      <c r="D13" s="2">
        <v>40735</v>
      </c>
      <c r="E13" s="3">
        <f t="shared" si="1"/>
        <v>2</v>
      </c>
      <c r="I13">
        <v>2010</v>
      </c>
      <c r="J13">
        <v>0</v>
      </c>
    </row>
    <row r="14" spans="1:21" x14ac:dyDescent="0.25">
      <c r="A14">
        <v>65</v>
      </c>
      <c r="B14" s="2">
        <v>40791</v>
      </c>
      <c r="C14">
        <f t="shared" si="2"/>
        <v>71.5</v>
      </c>
      <c r="D14" s="2">
        <v>40938</v>
      </c>
      <c r="E14" s="3">
        <f t="shared" si="1"/>
        <v>21</v>
      </c>
      <c r="I14">
        <v>2011</v>
      </c>
      <c r="J14">
        <v>6</v>
      </c>
    </row>
    <row r="15" spans="1:21" x14ac:dyDescent="0.25">
      <c r="A15">
        <v>65</v>
      </c>
      <c r="B15" s="2">
        <v>40805</v>
      </c>
      <c r="C15">
        <f t="shared" si="2"/>
        <v>71.5</v>
      </c>
      <c r="D15" s="2">
        <v>40938</v>
      </c>
      <c r="E15" s="3">
        <f t="shared" si="1"/>
        <v>19</v>
      </c>
      <c r="I15">
        <v>2012</v>
      </c>
      <c r="J15">
        <v>1</v>
      </c>
    </row>
    <row r="16" spans="1:21" x14ac:dyDescent="0.25">
      <c r="A16">
        <v>64</v>
      </c>
      <c r="B16" s="2">
        <v>40826</v>
      </c>
      <c r="C16">
        <f t="shared" si="2"/>
        <v>70.400000000000006</v>
      </c>
      <c r="D16" s="2">
        <v>40938</v>
      </c>
      <c r="E16" s="3">
        <f t="shared" si="1"/>
        <v>16</v>
      </c>
      <c r="I16">
        <v>2013</v>
      </c>
      <c r="J16">
        <v>3</v>
      </c>
    </row>
    <row r="17" spans="1:19" x14ac:dyDescent="0.25">
      <c r="A17">
        <v>64</v>
      </c>
      <c r="B17" s="2">
        <v>40875</v>
      </c>
      <c r="C17">
        <f t="shared" si="2"/>
        <v>70.400000000000006</v>
      </c>
      <c r="D17" s="2">
        <v>40938</v>
      </c>
      <c r="E17" s="3">
        <f t="shared" si="1"/>
        <v>9</v>
      </c>
      <c r="I17">
        <v>2014</v>
      </c>
      <c r="J17">
        <v>0</v>
      </c>
    </row>
    <row r="18" spans="1:19" x14ac:dyDescent="0.25">
      <c r="A18">
        <v>65</v>
      </c>
      <c r="B18" s="2">
        <v>40917</v>
      </c>
      <c r="C18">
        <f t="shared" si="2"/>
        <v>71.5</v>
      </c>
      <c r="D18" s="2">
        <v>40938</v>
      </c>
      <c r="E18" s="3">
        <f t="shared" si="1"/>
        <v>3</v>
      </c>
      <c r="I18">
        <v>2015</v>
      </c>
      <c r="J18">
        <v>0</v>
      </c>
    </row>
    <row r="19" spans="1:19" x14ac:dyDescent="0.25">
      <c r="A19">
        <v>119</v>
      </c>
      <c r="B19" s="2">
        <v>41379</v>
      </c>
      <c r="C19">
        <f t="shared" si="2"/>
        <v>130.9</v>
      </c>
      <c r="D19" s="2">
        <v>41400</v>
      </c>
      <c r="E19" s="3">
        <f t="shared" si="1"/>
        <v>3</v>
      </c>
      <c r="I19">
        <v>2016</v>
      </c>
      <c r="J19">
        <v>0</v>
      </c>
    </row>
    <row r="20" spans="1:19" x14ac:dyDescent="0.25">
      <c r="A20">
        <v>135</v>
      </c>
      <c r="B20" s="2">
        <v>41533</v>
      </c>
      <c r="C20">
        <f t="shared" si="2"/>
        <v>148.5</v>
      </c>
      <c r="D20" s="2">
        <v>41610</v>
      </c>
      <c r="E20" s="3">
        <f t="shared" si="1"/>
        <v>11</v>
      </c>
      <c r="I20">
        <v>2017</v>
      </c>
      <c r="J20">
        <v>1</v>
      </c>
    </row>
    <row r="21" spans="1:19" x14ac:dyDescent="0.25">
      <c r="A21">
        <v>127</v>
      </c>
      <c r="B21" s="2">
        <v>41547</v>
      </c>
      <c r="C21">
        <f t="shared" si="2"/>
        <v>139.70000000000002</v>
      </c>
      <c r="D21" s="2">
        <v>41581</v>
      </c>
      <c r="E21" s="1">
        <f t="shared" si="1"/>
        <v>4.8571428571428568</v>
      </c>
      <c r="I21">
        <v>2018</v>
      </c>
      <c r="J21">
        <v>1</v>
      </c>
    </row>
    <row r="22" spans="1:19" x14ac:dyDescent="0.25">
      <c r="A22">
        <v>915</v>
      </c>
      <c r="B22" s="2">
        <v>42737</v>
      </c>
      <c r="C22">
        <f t="shared" si="2"/>
        <v>1006.5000000000001</v>
      </c>
      <c r="D22" s="2">
        <v>42758</v>
      </c>
      <c r="E22" s="3">
        <f t="shared" si="1"/>
        <v>3</v>
      </c>
      <c r="I22">
        <v>2019</v>
      </c>
      <c r="J22">
        <v>0</v>
      </c>
    </row>
    <row r="23" spans="1:19" x14ac:dyDescent="0.25">
      <c r="A23">
        <v>2320</v>
      </c>
      <c r="B23" s="2">
        <v>43381</v>
      </c>
      <c r="C23">
        <f t="shared" si="2"/>
        <v>2552</v>
      </c>
      <c r="D23" s="2">
        <v>43430</v>
      </c>
      <c r="E23" s="3">
        <f t="shared" si="1"/>
        <v>7</v>
      </c>
      <c r="I23">
        <v>2020</v>
      </c>
      <c r="J23">
        <v>2</v>
      </c>
    </row>
    <row r="24" spans="1:19" x14ac:dyDescent="0.25">
      <c r="A24">
        <v>3420</v>
      </c>
      <c r="B24" s="2">
        <v>44018</v>
      </c>
      <c r="C24">
        <f t="shared" si="2"/>
        <v>3762.0000000000005</v>
      </c>
      <c r="D24" s="2">
        <v>44137</v>
      </c>
      <c r="E24" s="3">
        <f t="shared" si="1"/>
        <v>17</v>
      </c>
      <c r="I24" t="s">
        <v>13</v>
      </c>
      <c r="J24" s="1">
        <f>AVERAGE(J9:J23)</f>
        <v>1.2666666666666666</v>
      </c>
    </row>
    <row r="25" spans="1:19" x14ac:dyDescent="0.25">
      <c r="A25">
        <v>3460</v>
      </c>
      <c r="B25" s="2">
        <v>44102</v>
      </c>
      <c r="C25">
        <f t="shared" si="2"/>
        <v>3806.0000000000005</v>
      </c>
      <c r="D25" s="2">
        <v>44137</v>
      </c>
      <c r="E25" s="3">
        <f t="shared" si="1"/>
        <v>5</v>
      </c>
      <c r="G25" s="8" t="s">
        <v>14</v>
      </c>
      <c r="H25" s="8"/>
      <c r="I25" s="9" t="s">
        <v>16</v>
      </c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25">
      <c r="A26" t="s">
        <v>7</v>
      </c>
      <c r="B26" s="2"/>
      <c r="D26" s="2"/>
      <c r="E26" s="3">
        <f>MAX(E7:E25)</f>
        <v>28</v>
      </c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25">
      <c r="A27" t="s">
        <v>8</v>
      </c>
      <c r="B27" s="2"/>
      <c r="D27" s="2"/>
      <c r="E27" s="3">
        <f>MIN(E7:E25)</f>
        <v>2</v>
      </c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25">
      <c r="A28" t="s">
        <v>9</v>
      </c>
      <c r="B28" s="2"/>
      <c r="D28" s="2"/>
      <c r="E28" s="3">
        <f>AVERAGE(E7:E25)</f>
        <v>10.466165413533835</v>
      </c>
    </row>
    <row r="29" spans="1:19" x14ac:dyDescent="0.25">
      <c r="A29" t="s">
        <v>10</v>
      </c>
      <c r="B29" s="2"/>
      <c r="D29" s="2"/>
      <c r="E29" s="3">
        <f>STDEV(E7:E25)</f>
        <v>8.0495689530182251</v>
      </c>
    </row>
    <row r="32" spans="1:19" x14ac:dyDescent="0.25">
      <c r="B32" s="2"/>
      <c r="D32" s="2"/>
      <c r="E32" s="3"/>
    </row>
    <row r="33" spans="1:19" x14ac:dyDescent="0.25">
      <c r="A33" t="s">
        <v>3</v>
      </c>
      <c r="B33" t="s">
        <v>4</v>
      </c>
      <c r="C33" t="s">
        <v>28</v>
      </c>
      <c r="D33" t="s">
        <v>6</v>
      </c>
      <c r="E33" t="s">
        <v>1</v>
      </c>
    </row>
    <row r="34" spans="1:19" x14ac:dyDescent="0.25">
      <c r="A34">
        <v>38</v>
      </c>
      <c r="B34" s="2">
        <v>38894</v>
      </c>
      <c r="C34">
        <f>1.2*A34</f>
        <v>45.6</v>
      </c>
      <c r="D34" s="2">
        <v>39216</v>
      </c>
      <c r="E34" s="3">
        <f>DATEDIF(B34,D34,"d")/7</f>
        <v>46</v>
      </c>
    </row>
    <row r="35" spans="1:19" x14ac:dyDescent="0.25">
      <c r="A35">
        <v>44</v>
      </c>
      <c r="B35" s="2">
        <v>39020</v>
      </c>
      <c r="C35">
        <f t="shared" ref="C35:C52" si="3">1.2*A35</f>
        <v>52.8</v>
      </c>
      <c r="D35" s="2">
        <v>39216</v>
      </c>
      <c r="E35" s="3">
        <f>DATEDIF(B35,D35,"d")/7</f>
        <v>28</v>
      </c>
    </row>
    <row r="36" spans="1:19" x14ac:dyDescent="0.25">
      <c r="A36">
        <v>38</v>
      </c>
      <c r="B36" s="2">
        <v>39069</v>
      </c>
      <c r="C36">
        <f t="shared" si="3"/>
        <v>45.6</v>
      </c>
      <c r="D36" s="2">
        <v>39216</v>
      </c>
      <c r="E36" s="3">
        <f t="shared" ref="E36:E52" si="4">DATEDIF(B36,D36,"d")/7</f>
        <v>21</v>
      </c>
    </row>
    <row r="37" spans="1:19" x14ac:dyDescent="0.25">
      <c r="A37">
        <v>39</v>
      </c>
      <c r="B37" s="2">
        <v>39426</v>
      </c>
      <c r="C37">
        <f t="shared" si="3"/>
        <v>46.8</v>
      </c>
      <c r="D37" s="2">
        <v>39447</v>
      </c>
      <c r="E37" s="3">
        <f t="shared" si="4"/>
        <v>3</v>
      </c>
    </row>
    <row r="38" spans="1:19" x14ac:dyDescent="0.25">
      <c r="A38">
        <v>14</v>
      </c>
      <c r="B38" s="2">
        <v>39951</v>
      </c>
      <c r="C38">
        <f t="shared" si="3"/>
        <v>16.8</v>
      </c>
      <c r="D38" s="2">
        <v>39965</v>
      </c>
      <c r="E38" s="3">
        <f t="shared" si="4"/>
        <v>2</v>
      </c>
    </row>
    <row r="39" spans="1:19" x14ac:dyDescent="0.25">
      <c r="A39">
        <v>64</v>
      </c>
      <c r="B39" s="2">
        <v>40602</v>
      </c>
      <c r="C39">
        <f t="shared" si="3"/>
        <v>76.8</v>
      </c>
      <c r="D39" s="2">
        <v>40938</v>
      </c>
      <c r="E39" s="3">
        <f t="shared" si="4"/>
        <v>48</v>
      </c>
    </row>
    <row r="40" spans="1:19" x14ac:dyDescent="0.25">
      <c r="A40">
        <v>63</v>
      </c>
      <c r="B40" s="2">
        <v>40721</v>
      </c>
      <c r="C40">
        <f t="shared" si="3"/>
        <v>75.599999999999994</v>
      </c>
      <c r="D40" s="2">
        <v>40938</v>
      </c>
      <c r="E40" s="3">
        <f t="shared" si="4"/>
        <v>31</v>
      </c>
    </row>
    <row r="41" spans="1:19" x14ac:dyDescent="0.25">
      <c r="A41">
        <v>65</v>
      </c>
      <c r="B41" s="2">
        <v>40791</v>
      </c>
      <c r="C41">
        <f t="shared" si="3"/>
        <v>78</v>
      </c>
      <c r="D41" s="2">
        <v>40945</v>
      </c>
      <c r="E41" s="3">
        <f t="shared" si="4"/>
        <v>22</v>
      </c>
      <c r="G41" s="8" t="s">
        <v>14</v>
      </c>
      <c r="H41" s="8"/>
      <c r="I41" s="9" t="s">
        <v>30</v>
      </c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x14ac:dyDescent="0.25">
      <c r="A42">
        <v>65</v>
      </c>
      <c r="B42" s="2">
        <v>40805</v>
      </c>
      <c r="C42">
        <f t="shared" si="3"/>
        <v>78</v>
      </c>
      <c r="D42" s="2">
        <v>40945</v>
      </c>
      <c r="E42" s="3">
        <f t="shared" si="4"/>
        <v>20</v>
      </c>
      <c r="G42" s="8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x14ac:dyDescent="0.25">
      <c r="A43">
        <v>64</v>
      </c>
      <c r="B43" s="2">
        <v>40826</v>
      </c>
      <c r="C43">
        <f t="shared" si="3"/>
        <v>76.8</v>
      </c>
      <c r="D43" s="2">
        <v>40945</v>
      </c>
      <c r="E43" s="3">
        <f t="shared" si="4"/>
        <v>17</v>
      </c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x14ac:dyDescent="0.25">
      <c r="A44">
        <v>64</v>
      </c>
      <c r="B44" s="2">
        <v>40875</v>
      </c>
      <c r="C44">
        <f t="shared" si="3"/>
        <v>76.8</v>
      </c>
      <c r="D44" s="2">
        <v>40945</v>
      </c>
      <c r="E44" s="3">
        <f t="shared" si="4"/>
        <v>10</v>
      </c>
    </row>
    <row r="45" spans="1:19" x14ac:dyDescent="0.25">
      <c r="A45">
        <v>65</v>
      </c>
      <c r="B45" s="2">
        <v>40917</v>
      </c>
      <c r="C45">
        <f t="shared" si="3"/>
        <v>78</v>
      </c>
      <c r="D45" s="2">
        <v>40945</v>
      </c>
      <c r="E45" s="3">
        <f t="shared" si="4"/>
        <v>4</v>
      </c>
    </row>
    <row r="46" spans="1:19" x14ac:dyDescent="0.25">
      <c r="A46">
        <v>119</v>
      </c>
      <c r="B46" s="2">
        <v>41379</v>
      </c>
      <c r="C46">
        <f t="shared" si="3"/>
        <v>142.79999999999998</v>
      </c>
      <c r="D46" s="2">
        <v>41407</v>
      </c>
      <c r="E46" s="3">
        <f t="shared" si="4"/>
        <v>4</v>
      </c>
    </row>
    <row r="47" spans="1:19" x14ac:dyDescent="0.25">
      <c r="A47">
        <v>135</v>
      </c>
      <c r="B47" s="2">
        <v>41533</v>
      </c>
      <c r="C47">
        <f t="shared" si="3"/>
        <v>162</v>
      </c>
      <c r="D47" s="2">
        <v>41701</v>
      </c>
      <c r="E47" s="3">
        <f t="shared" si="4"/>
        <v>24</v>
      </c>
    </row>
    <row r="48" spans="1:19" x14ac:dyDescent="0.25">
      <c r="A48">
        <v>127</v>
      </c>
      <c r="B48" s="2">
        <v>41547</v>
      </c>
      <c r="C48">
        <f t="shared" si="3"/>
        <v>152.4</v>
      </c>
      <c r="D48" s="2">
        <v>41631</v>
      </c>
      <c r="E48" s="3">
        <f t="shared" si="4"/>
        <v>12</v>
      </c>
    </row>
    <row r="49" spans="1:5" x14ac:dyDescent="0.25">
      <c r="A49">
        <v>915</v>
      </c>
      <c r="B49" s="2">
        <v>42737</v>
      </c>
      <c r="C49">
        <f t="shared" si="3"/>
        <v>1098</v>
      </c>
      <c r="D49" s="2">
        <v>42779</v>
      </c>
      <c r="E49" s="3">
        <f t="shared" si="4"/>
        <v>6</v>
      </c>
    </row>
    <row r="50" spans="1:5" x14ac:dyDescent="0.25">
      <c r="A50">
        <v>2320</v>
      </c>
      <c r="B50" s="2">
        <v>43381</v>
      </c>
      <c r="C50">
        <f t="shared" si="3"/>
        <v>2784</v>
      </c>
      <c r="D50" s="2">
        <v>43535</v>
      </c>
      <c r="E50" s="3">
        <f t="shared" si="4"/>
        <v>22</v>
      </c>
    </row>
    <row r="51" spans="1:5" x14ac:dyDescent="0.25">
      <c r="A51">
        <v>3420</v>
      </c>
      <c r="B51" s="2">
        <v>44018</v>
      </c>
      <c r="C51">
        <f t="shared" si="3"/>
        <v>4104</v>
      </c>
      <c r="D51" s="2">
        <v>44144</v>
      </c>
      <c r="E51" s="3">
        <f t="shared" si="4"/>
        <v>18</v>
      </c>
    </row>
    <row r="52" spans="1:5" x14ac:dyDescent="0.25">
      <c r="A52">
        <v>3460</v>
      </c>
      <c r="B52" s="2">
        <v>44102</v>
      </c>
      <c r="C52">
        <f t="shared" si="3"/>
        <v>4152</v>
      </c>
      <c r="D52" s="2">
        <v>44144</v>
      </c>
      <c r="E52" s="3">
        <f t="shared" si="4"/>
        <v>6</v>
      </c>
    </row>
    <row r="53" spans="1:5" x14ac:dyDescent="0.25">
      <c r="A53" t="s">
        <v>7</v>
      </c>
      <c r="B53" s="2"/>
      <c r="D53" s="2"/>
      <c r="E53" s="3">
        <f>MAX(E34:E52)</f>
        <v>48</v>
      </c>
    </row>
    <row r="54" spans="1:5" x14ac:dyDescent="0.25">
      <c r="A54" t="s">
        <v>8</v>
      </c>
      <c r="B54" s="2"/>
      <c r="D54" s="2"/>
      <c r="E54" s="3">
        <f>MIN(E34:E52)</f>
        <v>2</v>
      </c>
    </row>
    <row r="55" spans="1:5" x14ac:dyDescent="0.25">
      <c r="A55" t="s">
        <v>9</v>
      </c>
      <c r="B55" s="2"/>
      <c r="D55" s="2"/>
      <c r="E55" s="3">
        <f>AVERAGE(E34:E52)</f>
        <v>18.105263157894736</v>
      </c>
    </row>
    <row r="56" spans="1:5" x14ac:dyDescent="0.25">
      <c r="A56" t="s">
        <v>10</v>
      </c>
      <c r="B56" s="2"/>
      <c r="D56" s="2"/>
      <c r="E56" s="3">
        <f>STDEV(E34:E52)</f>
        <v>13.531423251257733</v>
      </c>
    </row>
  </sheetData>
  <mergeCells count="6">
    <mergeCell ref="A1:B4"/>
    <mergeCell ref="C1:U4"/>
    <mergeCell ref="G25:H27"/>
    <mergeCell ref="I25:S27"/>
    <mergeCell ref="G41:H43"/>
    <mergeCell ref="I41:S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zoomScale="90" zoomScaleNormal="90" workbookViewId="0">
      <selection activeCell="K53" sqref="K53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14.140625" bestFit="1" customWidth="1"/>
    <col min="4" max="4" width="11.28515625" bestFit="1" customWidth="1"/>
    <col min="5" max="5" width="21" bestFit="1" customWidth="1"/>
    <col min="9" max="9" width="8" bestFit="1" customWidth="1"/>
    <col min="10" max="10" width="15.42578125" bestFit="1" customWidth="1"/>
  </cols>
  <sheetData>
    <row r="1" spans="1:21" x14ac:dyDescent="0.25">
      <c r="A1" s="4" t="s">
        <v>0</v>
      </c>
      <c r="B1" s="4"/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4"/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4"/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25">
      <c r="A4" s="4"/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6" spans="1:21" x14ac:dyDescent="0.25">
      <c r="A6" t="s">
        <v>3</v>
      </c>
      <c r="B6" t="s">
        <v>4</v>
      </c>
      <c r="C6" t="s">
        <v>5</v>
      </c>
      <c r="D6" t="s">
        <v>6</v>
      </c>
      <c r="E6" t="s">
        <v>1</v>
      </c>
      <c r="I6" t="s">
        <v>11</v>
      </c>
      <c r="J6" t="s">
        <v>12</v>
      </c>
    </row>
    <row r="7" spans="1:21" x14ac:dyDescent="0.25">
      <c r="A7">
        <v>32</v>
      </c>
      <c r="B7" s="2">
        <v>38159</v>
      </c>
      <c r="C7">
        <f t="shared" ref="C7:C9" si="0">1.1*A7</f>
        <v>35.200000000000003</v>
      </c>
      <c r="D7" s="2">
        <v>38383</v>
      </c>
      <c r="E7" s="3">
        <f>DATEDIF(B7,D7,"d")/7</f>
        <v>32</v>
      </c>
      <c r="I7">
        <v>2004</v>
      </c>
      <c r="J7">
        <v>2</v>
      </c>
    </row>
    <row r="8" spans="1:21" x14ac:dyDescent="0.25">
      <c r="A8">
        <v>32</v>
      </c>
      <c r="B8" s="2">
        <v>38320</v>
      </c>
      <c r="C8">
        <f t="shared" si="0"/>
        <v>35.200000000000003</v>
      </c>
      <c r="D8" s="2">
        <v>38383</v>
      </c>
      <c r="E8" s="3">
        <f>DATEDIF(B8,D8,"d")/7</f>
        <v>9</v>
      </c>
      <c r="I8">
        <v>2005</v>
      </c>
      <c r="J8">
        <v>0</v>
      </c>
    </row>
    <row r="9" spans="1:21" x14ac:dyDescent="0.25">
      <c r="A9">
        <v>61</v>
      </c>
      <c r="B9" s="2">
        <v>38866</v>
      </c>
      <c r="C9">
        <f t="shared" si="0"/>
        <v>67.100000000000009</v>
      </c>
      <c r="D9" s="2">
        <v>38985</v>
      </c>
      <c r="E9" s="3">
        <f t="shared" ref="E9:E27" si="1">DATEDIF(B9,D9,"d")/7</f>
        <v>17</v>
      </c>
      <c r="I9">
        <v>2006</v>
      </c>
      <c r="J9">
        <v>1</v>
      </c>
    </row>
    <row r="10" spans="1:21" x14ac:dyDescent="0.25">
      <c r="A10">
        <v>119</v>
      </c>
      <c r="B10" s="2">
        <v>39650</v>
      </c>
      <c r="C10">
        <f t="shared" ref="C10:C27" si="2">1.1*A10</f>
        <v>130.9</v>
      </c>
      <c r="D10" s="2">
        <v>40014</v>
      </c>
      <c r="E10" s="3">
        <f t="shared" si="1"/>
        <v>52</v>
      </c>
      <c r="I10">
        <v>2007</v>
      </c>
      <c r="J10">
        <v>0</v>
      </c>
    </row>
    <row r="11" spans="1:21" x14ac:dyDescent="0.25">
      <c r="A11">
        <v>97</v>
      </c>
      <c r="B11" s="2">
        <v>39944</v>
      </c>
      <c r="C11">
        <f t="shared" si="2"/>
        <v>106.7</v>
      </c>
      <c r="D11" s="2">
        <v>39951</v>
      </c>
      <c r="E11" s="3">
        <f t="shared" si="1"/>
        <v>1</v>
      </c>
      <c r="I11">
        <v>2008</v>
      </c>
      <c r="J11">
        <v>1</v>
      </c>
    </row>
    <row r="12" spans="1:21" x14ac:dyDescent="0.25">
      <c r="A12">
        <v>260</v>
      </c>
      <c r="B12" s="2">
        <v>40602</v>
      </c>
      <c r="C12">
        <f t="shared" si="2"/>
        <v>286</v>
      </c>
      <c r="D12" s="2">
        <v>40679</v>
      </c>
      <c r="E12" s="3">
        <f t="shared" si="1"/>
        <v>11</v>
      </c>
      <c r="I12">
        <v>2009</v>
      </c>
      <c r="J12">
        <v>1</v>
      </c>
    </row>
    <row r="13" spans="1:21" x14ac:dyDescent="0.25">
      <c r="A13">
        <v>295</v>
      </c>
      <c r="B13" s="2">
        <v>40931</v>
      </c>
      <c r="C13">
        <f t="shared" si="2"/>
        <v>324.5</v>
      </c>
      <c r="D13" s="2">
        <v>40973</v>
      </c>
      <c r="E13" s="3">
        <f t="shared" si="1"/>
        <v>6</v>
      </c>
      <c r="I13">
        <v>2010</v>
      </c>
      <c r="J13">
        <v>0</v>
      </c>
    </row>
    <row r="14" spans="1:21" x14ac:dyDescent="0.25">
      <c r="A14">
        <v>452</v>
      </c>
      <c r="B14" s="2">
        <v>41526</v>
      </c>
      <c r="C14">
        <f t="shared" si="2"/>
        <v>497.20000000000005</v>
      </c>
      <c r="D14" s="2">
        <v>41540</v>
      </c>
      <c r="E14" s="3">
        <f t="shared" si="1"/>
        <v>2</v>
      </c>
      <c r="I14">
        <v>2011</v>
      </c>
      <c r="J14">
        <v>1</v>
      </c>
    </row>
    <row r="15" spans="1:21" x14ac:dyDescent="0.25">
      <c r="A15">
        <v>483</v>
      </c>
      <c r="B15" s="2">
        <v>41694</v>
      </c>
      <c r="C15">
        <f t="shared" si="2"/>
        <v>531.30000000000007</v>
      </c>
      <c r="D15" s="2">
        <v>41722</v>
      </c>
      <c r="E15" s="3">
        <f t="shared" si="1"/>
        <v>4</v>
      </c>
      <c r="I15">
        <v>2012</v>
      </c>
      <c r="J15">
        <v>1</v>
      </c>
    </row>
    <row r="16" spans="1:21" x14ac:dyDescent="0.25">
      <c r="A16">
        <v>745</v>
      </c>
      <c r="B16" s="2">
        <v>42170</v>
      </c>
      <c r="C16">
        <f t="shared" si="2"/>
        <v>819.50000000000011</v>
      </c>
      <c r="D16" s="2">
        <v>42191</v>
      </c>
      <c r="E16" s="3">
        <f t="shared" si="1"/>
        <v>3</v>
      </c>
      <c r="I16">
        <v>2013</v>
      </c>
      <c r="J16">
        <v>1</v>
      </c>
    </row>
    <row r="17" spans="1:19" x14ac:dyDescent="0.25">
      <c r="A17">
        <v>1002</v>
      </c>
      <c r="B17" s="2">
        <v>42765</v>
      </c>
      <c r="C17">
        <f t="shared" si="2"/>
        <v>1102.2</v>
      </c>
      <c r="D17" s="2">
        <v>42849</v>
      </c>
      <c r="E17" s="3">
        <f t="shared" si="1"/>
        <v>12</v>
      </c>
      <c r="I17">
        <v>2014</v>
      </c>
      <c r="J17">
        <v>1</v>
      </c>
    </row>
    <row r="18" spans="1:19" x14ac:dyDescent="0.25">
      <c r="A18">
        <v>1030</v>
      </c>
      <c r="B18" s="2">
        <v>42786</v>
      </c>
      <c r="C18">
        <f t="shared" si="2"/>
        <v>1133</v>
      </c>
      <c r="D18" s="2">
        <v>42856</v>
      </c>
      <c r="E18" s="3">
        <f t="shared" si="1"/>
        <v>10</v>
      </c>
      <c r="I18">
        <v>2015</v>
      </c>
      <c r="J18">
        <v>1</v>
      </c>
    </row>
    <row r="19" spans="1:19" x14ac:dyDescent="0.25">
      <c r="A19">
        <v>1150</v>
      </c>
      <c r="B19" s="2">
        <v>43087</v>
      </c>
      <c r="C19">
        <f t="shared" si="2"/>
        <v>1265</v>
      </c>
      <c r="D19" s="2">
        <v>43227</v>
      </c>
      <c r="E19" s="3">
        <f t="shared" si="1"/>
        <v>20</v>
      </c>
      <c r="I19">
        <v>2016</v>
      </c>
      <c r="J19">
        <v>0</v>
      </c>
    </row>
    <row r="20" spans="1:19" x14ac:dyDescent="0.25">
      <c r="A20">
        <v>1158</v>
      </c>
      <c r="B20" s="2">
        <v>43192</v>
      </c>
      <c r="C20">
        <f t="shared" si="2"/>
        <v>1273.8000000000002</v>
      </c>
      <c r="D20" s="2">
        <v>43227</v>
      </c>
      <c r="E20" s="3">
        <f t="shared" si="1"/>
        <v>5</v>
      </c>
      <c r="I20">
        <v>2017</v>
      </c>
      <c r="J20">
        <v>3</v>
      </c>
    </row>
    <row r="21" spans="1:19" x14ac:dyDescent="0.25">
      <c r="A21">
        <v>1266</v>
      </c>
      <c r="B21" s="2">
        <v>43381</v>
      </c>
      <c r="C21">
        <f t="shared" si="2"/>
        <v>1392.6000000000001</v>
      </c>
      <c r="D21" s="2">
        <v>43451</v>
      </c>
      <c r="E21" s="3">
        <f t="shared" si="1"/>
        <v>10</v>
      </c>
      <c r="I21">
        <v>2018</v>
      </c>
      <c r="J21">
        <v>3</v>
      </c>
    </row>
    <row r="22" spans="1:19" x14ac:dyDescent="0.25">
      <c r="A22">
        <v>1309</v>
      </c>
      <c r="B22" s="2">
        <v>43409</v>
      </c>
      <c r="C22">
        <f t="shared" si="2"/>
        <v>1439.9</v>
      </c>
      <c r="D22" s="2">
        <v>43493</v>
      </c>
      <c r="E22" s="3">
        <f t="shared" si="1"/>
        <v>12</v>
      </c>
      <c r="I22">
        <v>2019</v>
      </c>
      <c r="J22">
        <v>2</v>
      </c>
    </row>
    <row r="23" spans="1:19" x14ac:dyDescent="0.25">
      <c r="A23">
        <v>1401</v>
      </c>
      <c r="B23" s="2">
        <v>43605</v>
      </c>
      <c r="C23">
        <f t="shared" si="2"/>
        <v>1541.1000000000001</v>
      </c>
      <c r="D23" s="2">
        <v>43675</v>
      </c>
      <c r="E23" s="3">
        <f t="shared" si="1"/>
        <v>10</v>
      </c>
      <c r="I23">
        <v>2020</v>
      </c>
      <c r="J23">
        <v>3</v>
      </c>
    </row>
    <row r="24" spans="1:19" x14ac:dyDescent="0.25">
      <c r="A24">
        <v>1405</v>
      </c>
      <c r="B24" s="2">
        <v>43661</v>
      </c>
      <c r="C24">
        <f t="shared" si="2"/>
        <v>1545.5000000000002</v>
      </c>
      <c r="D24" s="2">
        <v>43675</v>
      </c>
      <c r="E24" s="3">
        <f t="shared" si="1"/>
        <v>2</v>
      </c>
      <c r="I24" t="s">
        <v>13</v>
      </c>
      <c r="J24" s="1">
        <f>AVERAGE(J7:J23)</f>
        <v>1.2352941176470589</v>
      </c>
    </row>
    <row r="25" spans="1:19" x14ac:dyDescent="0.25">
      <c r="A25">
        <v>1784</v>
      </c>
      <c r="B25" s="2">
        <v>43934</v>
      </c>
      <c r="C25">
        <f t="shared" si="2"/>
        <v>1962.4</v>
      </c>
      <c r="D25" s="2">
        <v>44060</v>
      </c>
      <c r="E25" s="3">
        <f t="shared" si="1"/>
        <v>18</v>
      </c>
      <c r="G25" s="8" t="s">
        <v>14</v>
      </c>
      <c r="H25" s="8"/>
      <c r="I25" s="9" t="s">
        <v>15</v>
      </c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25">
      <c r="A26">
        <v>1700</v>
      </c>
      <c r="B26" s="2">
        <v>43976</v>
      </c>
      <c r="C26">
        <f t="shared" si="2"/>
        <v>1870.0000000000002</v>
      </c>
      <c r="D26" s="2">
        <v>44060</v>
      </c>
      <c r="E26" s="3">
        <f t="shared" si="1"/>
        <v>12</v>
      </c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25">
      <c r="A27">
        <v>1814</v>
      </c>
      <c r="B27" s="2">
        <v>44004</v>
      </c>
      <c r="C27">
        <f t="shared" si="2"/>
        <v>1995.4</v>
      </c>
      <c r="D27" s="2">
        <v>44067</v>
      </c>
      <c r="E27" s="3">
        <f t="shared" si="1"/>
        <v>9</v>
      </c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25">
      <c r="A28" t="s">
        <v>7</v>
      </c>
      <c r="B28" s="2"/>
      <c r="D28" s="2"/>
      <c r="E28" s="3">
        <f>MAX(E7:E27)</f>
        <v>52</v>
      </c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25">
      <c r="A29" t="s">
        <v>8</v>
      </c>
      <c r="B29" s="2"/>
      <c r="D29" s="2"/>
      <c r="E29" s="3">
        <f>MIN(E7:E27)</f>
        <v>1</v>
      </c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x14ac:dyDescent="0.25">
      <c r="A30" t="s">
        <v>9</v>
      </c>
      <c r="B30" s="2"/>
      <c r="D30" s="2"/>
      <c r="E30" s="1">
        <f>AVERAGE(E7:E27)</f>
        <v>12.238095238095237</v>
      </c>
    </row>
    <row r="31" spans="1:19" x14ac:dyDescent="0.25">
      <c r="A31" t="s">
        <v>10</v>
      </c>
      <c r="B31" s="2"/>
      <c r="D31" s="2"/>
      <c r="E31" s="1">
        <f>STDEV(E7:E27)</f>
        <v>11.631443426783978</v>
      </c>
    </row>
    <row r="34" spans="1:19" x14ac:dyDescent="0.25">
      <c r="B34" s="2"/>
      <c r="D34" s="2"/>
      <c r="E34" s="3"/>
    </row>
    <row r="35" spans="1:19" x14ac:dyDescent="0.25">
      <c r="A35" t="s">
        <v>3</v>
      </c>
      <c r="B35" t="s">
        <v>4</v>
      </c>
      <c r="C35" t="s">
        <v>28</v>
      </c>
      <c r="D35" t="s">
        <v>6</v>
      </c>
      <c r="E35" t="s">
        <v>1</v>
      </c>
    </row>
    <row r="36" spans="1:19" x14ac:dyDescent="0.25">
      <c r="A36">
        <v>32</v>
      </c>
      <c r="B36" s="2">
        <v>38159</v>
      </c>
      <c r="C36">
        <f>1.2*A36</f>
        <v>38.4</v>
      </c>
      <c r="D36" s="2">
        <v>38425</v>
      </c>
      <c r="E36" s="3">
        <f>DATEDIF(B36,D36,"d")/7</f>
        <v>38</v>
      </c>
    </row>
    <row r="37" spans="1:19" x14ac:dyDescent="0.25">
      <c r="A37">
        <v>32</v>
      </c>
      <c r="B37" s="2">
        <v>38320</v>
      </c>
      <c r="C37">
        <f t="shared" ref="C37:C56" si="3">1.2*A37</f>
        <v>38.4</v>
      </c>
      <c r="D37" s="2">
        <v>38425</v>
      </c>
      <c r="E37" s="3">
        <f>DATEDIF(B37,D37,"d")/7</f>
        <v>15</v>
      </c>
    </row>
    <row r="38" spans="1:19" x14ac:dyDescent="0.25">
      <c r="A38">
        <v>61</v>
      </c>
      <c r="B38" s="2">
        <v>38866</v>
      </c>
      <c r="C38">
        <f t="shared" si="3"/>
        <v>73.2</v>
      </c>
      <c r="D38" s="2">
        <v>39020</v>
      </c>
      <c r="E38" s="3">
        <f t="shared" ref="E38:E56" si="4">DATEDIF(B38,D38,"d")/7</f>
        <v>22</v>
      </c>
    </row>
    <row r="39" spans="1:19" x14ac:dyDescent="0.25">
      <c r="A39">
        <v>119</v>
      </c>
      <c r="B39" s="2">
        <v>39650</v>
      </c>
      <c r="C39">
        <f t="shared" si="3"/>
        <v>142.79999999999998</v>
      </c>
      <c r="D39" s="2">
        <v>40070</v>
      </c>
      <c r="E39" s="3">
        <f t="shared" si="4"/>
        <v>60</v>
      </c>
    </row>
    <row r="40" spans="1:19" x14ac:dyDescent="0.25">
      <c r="A40">
        <v>97</v>
      </c>
      <c r="B40" s="2">
        <v>39944</v>
      </c>
      <c r="C40">
        <f t="shared" si="3"/>
        <v>116.39999999999999</v>
      </c>
      <c r="D40" s="2">
        <v>39951</v>
      </c>
      <c r="E40" s="3">
        <f t="shared" si="4"/>
        <v>1</v>
      </c>
    </row>
    <row r="41" spans="1:19" x14ac:dyDescent="0.25">
      <c r="A41">
        <v>260</v>
      </c>
      <c r="B41" s="2">
        <v>40602</v>
      </c>
      <c r="C41">
        <f t="shared" si="3"/>
        <v>312</v>
      </c>
      <c r="D41" s="2">
        <v>40693</v>
      </c>
      <c r="E41" s="3">
        <f t="shared" si="4"/>
        <v>13</v>
      </c>
    </row>
    <row r="42" spans="1:19" x14ac:dyDescent="0.25">
      <c r="A42">
        <v>295</v>
      </c>
      <c r="B42" s="2">
        <v>40931</v>
      </c>
      <c r="C42">
        <f t="shared" si="3"/>
        <v>354</v>
      </c>
      <c r="D42" s="2">
        <v>41022</v>
      </c>
      <c r="E42" s="3">
        <f t="shared" si="4"/>
        <v>13</v>
      </c>
    </row>
    <row r="43" spans="1:19" x14ac:dyDescent="0.25">
      <c r="A43">
        <v>452</v>
      </c>
      <c r="B43" s="2">
        <v>41526</v>
      </c>
      <c r="C43">
        <f t="shared" si="3"/>
        <v>542.4</v>
      </c>
      <c r="D43" s="2">
        <v>41575</v>
      </c>
      <c r="E43" s="3">
        <f t="shared" si="4"/>
        <v>7</v>
      </c>
    </row>
    <row r="44" spans="1:19" x14ac:dyDescent="0.25">
      <c r="A44">
        <v>483</v>
      </c>
      <c r="B44" s="2">
        <v>41694</v>
      </c>
      <c r="C44">
        <f t="shared" si="3"/>
        <v>579.6</v>
      </c>
      <c r="D44" s="2">
        <v>41813</v>
      </c>
      <c r="E44" s="3">
        <f t="shared" si="4"/>
        <v>17</v>
      </c>
    </row>
    <row r="45" spans="1:19" x14ac:dyDescent="0.25">
      <c r="A45">
        <v>745</v>
      </c>
      <c r="B45" s="2">
        <v>42170</v>
      </c>
      <c r="C45">
        <f t="shared" si="3"/>
        <v>894</v>
      </c>
      <c r="D45" s="2">
        <v>42219</v>
      </c>
      <c r="E45" s="3">
        <f t="shared" si="4"/>
        <v>7</v>
      </c>
      <c r="G45" s="8" t="s">
        <v>14</v>
      </c>
      <c r="H45" s="8"/>
      <c r="I45" s="9" t="s">
        <v>31</v>
      </c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25">
      <c r="A46">
        <v>1002</v>
      </c>
      <c r="B46" s="2">
        <v>42765</v>
      </c>
      <c r="C46">
        <f t="shared" si="3"/>
        <v>1202.3999999999999</v>
      </c>
      <c r="D46" s="2">
        <v>42975</v>
      </c>
      <c r="E46" s="3">
        <f t="shared" si="4"/>
        <v>30</v>
      </c>
      <c r="G46" s="8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x14ac:dyDescent="0.25">
      <c r="A47">
        <v>1030</v>
      </c>
      <c r="B47" s="2">
        <v>42786</v>
      </c>
      <c r="C47">
        <f t="shared" si="3"/>
        <v>1236</v>
      </c>
      <c r="D47" s="2">
        <v>42989</v>
      </c>
      <c r="E47" s="3">
        <f t="shared" si="4"/>
        <v>29</v>
      </c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x14ac:dyDescent="0.25">
      <c r="A48">
        <v>1150</v>
      </c>
      <c r="B48" s="2">
        <v>43087</v>
      </c>
      <c r="C48">
        <f t="shared" si="3"/>
        <v>1380</v>
      </c>
      <c r="D48" s="2">
        <v>43290</v>
      </c>
      <c r="E48" s="3">
        <f t="shared" si="4"/>
        <v>29</v>
      </c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x14ac:dyDescent="0.25">
      <c r="A49">
        <v>1158</v>
      </c>
      <c r="B49" s="2">
        <v>43192</v>
      </c>
      <c r="C49">
        <f t="shared" si="3"/>
        <v>1389.6</v>
      </c>
      <c r="D49" s="2">
        <v>43297</v>
      </c>
      <c r="E49" s="3">
        <f t="shared" si="4"/>
        <v>15</v>
      </c>
      <c r="G49" s="8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x14ac:dyDescent="0.25">
      <c r="A50">
        <v>1266</v>
      </c>
      <c r="B50" s="2">
        <v>43381</v>
      </c>
      <c r="C50">
        <f t="shared" si="3"/>
        <v>1519.2</v>
      </c>
      <c r="D50" s="2">
        <v>43668</v>
      </c>
      <c r="E50" s="3">
        <f t="shared" si="4"/>
        <v>41</v>
      </c>
    </row>
    <row r="51" spans="1:19" x14ac:dyDescent="0.25">
      <c r="A51">
        <v>1309</v>
      </c>
      <c r="B51" s="2">
        <v>43409</v>
      </c>
      <c r="C51">
        <f t="shared" si="3"/>
        <v>1570.8</v>
      </c>
      <c r="D51" s="2">
        <v>43682</v>
      </c>
      <c r="E51" s="3">
        <f t="shared" si="4"/>
        <v>39</v>
      </c>
    </row>
    <row r="52" spans="1:19" x14ac:dyDescent="0.25">
      <c r="A52">
        <v>1401</v>
      </c>
      <c r="B52" s="2">
        <v>43605</v>
      </c>
      <c r="C52">
        <f t="shared" si="3"/>
        <v>1681.2</v>
      </c>
      <c r="D52" s="2">
        <v>43724</v>
      </c>
      <c r="E52" s="3">
        <f t="shared" si="4"/>
        <v>17</v>
      </c>
    </row>
    <row r="53" spans="1:19" x14ac:dyDescent="0.25">
      <c r="A53">
        <v>1405</v>
      </c>
      <c r="B53" s="2">
        <v>43661</v>
      </c>
      <c r="C53">
        <f t="shared" si="3"/>
        <v>1686</v>
      </c>
      <c r="D53" s="2">
        <v>43724</v>
      </c>
      <c r="E53" s="3">
        <f t="shared" si="4"/>
        <v>9</v>
      </c>
    </row>
    <row r="54" spans="1:19" x14ac:dyDescent="0.25">
      <c r="A54">
        <v>1784</v>
      </c>
      <c r="B54" s="2">
        <v>43934</v>
      </c>
      <c r="C54">
        <f t="shared" si="3"/>
        <v>2140.7999999999997</v>
      </c>
      <c r="D54" s="2">
        <v>44123</v>
      </c>
      <c r="E54" s="3">
        <f t="shared" si="4"/>
        <v>27</v>
      </c>
    </row>
    <row r="55" spans="1:19" x14ac:dyDescent="0.25">
      <c r="A55">
        <v>1700</v>
      </c>
      <c r="B55" s="2">
        <v>43976</v>
      </c>
      <c r="C55">
        <f t="shared" si="3"/>
        <v>2040</v>
      </c>
      <c r="D55" s="2">
        <v>44081</v>
      </c>
      <c r="E55" s="3">
        <f t="shared" si="4"/>
        <v>15</v>
      </c>
    </row>
    <row r="56" spans="1:19" x14ac:dyDescent="0.25">
      <c r="A56">
        <v>1814</v>
      </c>
      <c r="B56" s="2">
        <v>44004</v>
      </c>
      <c r="C56">
        <f t="shared" si="3"/>
        <v>2176.7999999999997</v>
      </c>
      <c r="D56" s="2">
        <v>44130</v>
      </c>
      <c r="E56" s="3">
        <f t="shared" si="4"/>
        <v>18</v>
      </c>
    </row>
    <row r="57" spans="1:19" x14ac:dyDescent="0.25">
      <c r="A57" t="s">
        <v>7</v>
      </c>
      <c r="B57" s="2"/>
      <c r="D57" s="2"/>
      <c r="E57" s="3">
        <f>MAX(E36:E56)</f>
        <v>60</v>
      </c>
    </row>
    <row r="58" spans="1:19" x14ac:dyDescent="0.25">
      <c r="A58" t="s">
        <v>8</v>
      </c>
      <c r="B58" s="2"/>
      <c r="D58" s="2"/>
      <c r="E58" s="3">
        <f>MIN(E36:E56)</f>
        <v>1</v>
      </c>
    </row>
    <row r="59" spans="1:19" x14ac:dyDescent="0.25">
      <c r="A59" t="s">
        <v>9</v>
      </c>
      <c r="B59" s="2"/>
      <c r="D59" s="2"/>
      <c r="E59" s="1">
        <f>AVERAGE(E36:E56)</f>
        <v>22</v>
      </c>
    </row>
    <row r="60" spans="1:19" x14ac:dyDescent="0.25">
      <c r="A60" t="s">
        <v>10</v>
      </c>
      <c r="B60" s="2"/>
      <c r="D60" s="2"/>
      <c r="E60" s="1">
        <f>STDEV(E36:E56)</f>
        <v>14.092551223962253</v>
      </c>
    </row>
  </sheetData>
  <mergeCells count="6">
    <mergeCell ref="A1:B4"/>
    <mergeCell ref="C1:U4"/>
    <mergeCell ref="G25:H29"/>
    <mergeCell ref="I25:S29"/>
    <mergeCell ref="G45:H49"/>
    <mergeCell ref="I45:S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zoomScale="90" zoomScaleNormal="90" workbookViewId="0">
      <selection activeCell="L21" sqref="L21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14.140625" bestFit="1" customWidth="1"/>
    <col min="4" max="4" width="11.28515625" bestFit="1" customWidth="1"/>
    <col min="5" max="5" width="21" bestFit="1" customWidth="1"/>
    <col min="9" max="9" width="8" bestFit="1" customWidth="1"/>
    <col min="10" max="10" width="15.42578125" bestFit="1" customWidth="1"/>
  </cols>
  <sheetData>
    <row r="1" spans="1:21" x14ac:dyDescent="0.25">
      <c r="A1" s="4" t="s">
        <v>0</v>
      </c>
      <c r="B1" s="4"/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4"/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4"/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25">
      <c r="A4" s="4"/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I5" t="s">
        <v>11</v>
      </c>
      <c r="J5" t="s">
        <v>12</v>
      </c>
    </row>
    <row r="6" spans="1:21" x14ac:dyDescent="0.25">
      <c r="A6" t="s">
        <v>3</v>
      </c>
      <c r="B6" t="s">
        <v>4</v>
      </c>
      <c r="C6" t="s">
        <v>5</v>
      </c>
      <c r="D6" t="s">
        <v>6</v>
      </c>
      <c r="E6" t="s">
        <v>1</v>
      </c>
      <c r="I6">
        <v>2018</v>
      </c>
      <c r="J6">
        <v>0</v>
      </c>
    </row>
    <row r="7" spans="1:21" x14ac:dyDescent="0.25">
      <c r="A7">
        <v>1590</v>
      </c>
      <c r="B7" s="2">
        <v>43682</v>
      </c>
      <c r="C7">
        <f t="shared" ref="C7:C9" si="0">1.1*A7</f>
        <v>1749.0000000000002</v>
      </c>
      <c r="D7" s="2">
        <v>43857</v>
      </c>
      <c r="E7" s="3">
        <f>DATEDIF(B7,D7,"d")/7</f>
        <v>25</v>
      </c>
      <c r="I7">
        <v>2019</v>
      </c>
      <c r="J7">
        <v>2</v>
      </c>
    </row>
    <row r="8" spans="1:21" x14ac:dyDescent="0.25">
      <c r="A8">
        <v>1658</v>
      </c>
      <c r="B8" s="2">
        <v>43752</v>
      </c>
      <c r="C8">
        <f t="shared" si="0"/>
        <v>1823.8000000000002</v>
      </c>
      <c r="D8" s="2">
        <v>44116</v>
      </c>
      <c r="E8" s="3">
        <f>DATEDIF(B8,D8,"d")/7</f>
        <v>52</v>
      </c>
      <c r="I8">
        <v>2020</v>
      </c>
      <c r="J8">
        <v>3</v>
      </c>
    </row>
    <row r="9" spans="1:21" x14ac:dyDescent="0.25">
      <c r="A9">
        <v>1578</v>
      </c>
      <c r="B9" s="2">
        <v>43836</v>
      </c>
      <c r="C9">
        <f t="shared" si="0"/>
        <v>1735.8000000000002</v>
      </c>
      <c r="D9" s="2">
        <v>43850</v>
      </c>
      <c r="E9" s="3">
        <f t="shared" ref="E9:E11" si="1">DATEDIF(B9,D9,"d")/7</f>
        <v>2</v>
      </c>
      <c r="I9" t="s">
        <v>13</v>
      </c>
      <c r="J9" s="1">
        <f>AVERAGE(J6:J8)</f>
        <v>1.6666666666666667</v>
      </c>
    </row>
    <row r="10" spans="1:21" x14ac:dyDescent="0.25">
      <c r="A10">
        <v>1440</v>
      </c>
      <c r="B10" s="2">
        <v>44018</v>
      </c>
      <c r="C10">
        <f>1.1*A10</f>
        <v>1584.0000000000002</v>
      </c>
      <c r="D10" s="2">
        <v>44046</v>
      </c>
      <c r="E10" s="3">
        <f t="shared" si="1"/>
        <v>4</v>
      </c>
    </row>
    <row r="11" spans="1:21" x14ac:dyDescent="0.25">
      <c r="A11">
        <v>1460</v>
      </c>
      <c r="B11" s="2">
        <v>44032</v>
      </c>
      <c r="C11">
        <f>1.1*A11</f>
        <v>1606.0000000000002</v>
      </c>
      <c r="D11" s="2">
        <v>44046</v>
      </c>
      <c r="E11" s="3">
        <f t="shared" si="1"/>
        <v>2</v>
      </c>
    </row>
    <row r="12" spans="1:21" x14ac:dyDescent="0.25">
      <c r="A12" t="s">
        <v>7</v>
      </c>
      <c r="B12" s="2"/>
      <c r="D12" s="2"/>
      <c r="E12" s="3">
        <f>MAX(E7:E11)</f>
        <v>52</v>
      </c>
      <c r="G12" s="8" t="s">
        <v>14</v>
      </c>
      <c r="H12" s="8"/>
      <c r="I12" s="9" t="s">
        <v>17</v>
      </c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21" x14ac:dyDescent="0.25">
      <c r="A13" t="s">
        <v>8</v>
      </c>
      <c r="B13" s="2"/>
      <c r="D13" s="2"/>
      <c r="E13" s="3">
        <f>MIN(E7:E11)</f>
        <v>2</v>
      </c>
      <c r="G13" s="8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21" x14ac:dyDescent="0.25">
      <c r="A14" t="s">
        <v>9</v>
      </c>
      <c r="B14" s="2"/>
      <c r="D14" s="2"/>
      <c r="E14" s="1">
        <f>AVERAGE(E7:E11)</f>
        <v>17</v>
      </c>
      <c r="G14" s="8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21" x14ac:dyDescent="0.25">
      <c r="A15" t="s">
        <v>10</v>
      </c>
      <c r="B15" s="2"/>
      <c r="D15" s="2"/>
      <c r="E15" s="1">
        <f>STDEV(E7:E11)</f>
        <v>21.840329667841555</v>
      </c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21" x14ac:dyDescent="0.25">
      <c r="B16" s="2"/>
      <c r="D16" s="2"/>
      <c r="E16" s="3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B17" s="2"/>
      <c r="D17" s="2"/>
      <c r="E17" s="3"/>
    </row>
    <row r="18" spans="1:19" x14ac:dyDescent="0.25">
      <c r="B18" s="2"/>
      <c r="D18" s="2"/>
      <c r="E18" s="3"/>
    </row>
    <row r="19" spans="1:19" x14ac:dyDescent="0.25">
      <c r="A19" t="s">
        <v>3</v>
      </c>
      <c r="B19" t="s">
        <v>4</v>
      </c>
      <c r="C19" t="s">
        <v>28</v>
      </c>
      <c r="D19" t="s">
        <v>6</v>
      </c>
      <c r="E19" t="s">
        <v>1</v>
      </c>
    </row>
    <row r="20" spans="1:19" x14ac:dyDescent="0.25">
      <c r="A20">
        <v>1590</v>
      </c>
      <c r="B20" s="2">
        <v>43682</v>
      </c>
      <c r="C20">
        <f>1.2*A20</f>
        <v>1908</v>
      </c>
      <c r="D20" s="2">
        <v>44179</v>
      </c>
      <c r="E20" s="3">
        <f>DATEDIF(B20,D20,"d")/7</f>
        <v>71</v>
      </c>
    </row>
    <row r="21" spans="1:19" x14ac:dyDescent="0.25">
      <c r="A21">
        <v>1658</v>
      </c>
      <c r="B21" s="2">
        <v>43752</v>
      </c>
      <c r="C21">
        <f t="shared" ref="C21:C24" si="2">1.2*A21</f>
        <v>1989.6</v>
      </c>
      <c r="D21" s="2">
        <v>44179</v>
      </c>
      <c r="E21" s="3">
        <f>DATEDIF(B21,D21,"d")/7</f>
        <v>61</v>
      </c>
    </row>
    <row r="22" spans="1:19" x14ac:dyDescent="0.25">
      <c r="A22">
        <v>1578</v>
      </c>
      <c r="B22" s="2">
        <v>43836</v>
      </c>
      <c r="C22">
        <f t="shared" si="2"/>
        <v>1893.6</v>
      </c>
      <c r="D22" s="2">
        <v>44179</v>
      </c>
      <c r="E22" s="3">
        <f t="shared" ref="E22:E24" si="3">DATEDIF(B22,D22,"d")/7</f>
        <v>49</v>
      </c>
      <c r="G22" s="8" t="s">
        <v>14</v>
      </c>
      <c r="H22" s="8"/>
      <c r="I22" s="9" t="s">
        <v>32</v>
      </c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x14ac:dyDescent="0.25">
      <c r="A23">
        <v>1440</v>
      </c>
      <c r="B23" s="2">
        <v>44018</v>
      </c>
      <c r="C23">
        <f t="shared" si="2"/>
        <v>1728</v>
      </c>
      <c r="D23" s="2">
        <v>44116</v>
      </c>
      <c r="E23" s="3">
        <f t="shared" si="3"/>
        <v>14</v>
      </c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x14ac:dyDescent="0.25">
      <c r="A24">
        <v>1460</v>
      </c>
      <c r="B24" s="2">
        <v>44032</v>
      </c>
      <c r="C24">
        <f t="shared" si="2"/>
        <v>1752</v>
      </c>
      <c r="D24" s="2">
        <v>44116</v>
      </c>
      <c r="E24" s="3">
        <f t="shared" si="3"/>
        <v>12</v>
      </c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x14ac:dyDescent="0.25">
      <c r="A25" t="s">
        <v>7</v>
      </c>
      <c r="B25" s="2"/>
      <c r="D25" s="2"/>
      <c r="E25" s="3">
        <f>MAX(E20:E24)</f>
        <v>71</v>
      </c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25">
      <c r="A26" t="s">
        <v>8</v>
      </c>
      <c r="B26" s="2"/>
      <c r="D26" s="2"/>
      <c r="E26" s="3">
        <f>MIN(E20:E24)</f>
        <v>12</v>
      </c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25">
      <c r="A27" t="s">
        <v>9</v>
      </c>
      <c r="B27" s="2"/>
      <c r="D27" s="2"/>
      <c r="E27" s="1">
        <f>AVERAGE(E20:E24)</f>
        <v>41.4</v>
      </c>
    </row>
    <row r="28" spans="1:19" x14ac:dyDescent="0.25">
      <c r="A28" t="s">
        <v>10</v>
      </c>
      <c r="B28" s="2"/>
      <c r="D28" s="2"/>
      <c r="E28" s="1">
        <f>STDEV(E20:E24)</f>
        <v>27.079512551004314</v>
      </c>
    </row>
    <row r="34" spans="2:5" x14ac:dyDescent="0.25">
      <c r="B34" s="2"/>
      <c r="D34" s="2"/>
      <c r="E34" s="3"/>
    </row>
    <row r="35" spans="2:5" x14ac:dyDescent="0.25">
      <c r="B35" s="2"/>
      <c r="D35" s="2"/>
      <c r="E35" s="3"/>
    </row>
    <row r="36" spans="2:5" x14ac:dyDescent="0.25">
      <c r="B36" s="2"/>
      <c r="D36" s="2"/>
      <c r="E36" s="3"/>
    </row>
    <row r="37" spans="2:5" x14ac:dyDescent="0.25">
      <c r="B37" s="2"/>
      <c r="D37" s="2"/>
      <c r="E37" s="3"/>
    </row>
    <row r="38" spans="2:5" x14ac:dyDescent="0.25">
      <c r="B38" s="2"/>
      <c r="D38" s="2"/>
      <c r="E38" s="3"/>
    </row>
  </sheetData>
  <mergeCells count="6">
    <mergeCell ref="A1:B4"/>
    <mergeCell ref="C1:U4"/>
    <mergeCell ref="G12:H16"/>
    <mergeCell ref="I12:S16"/>
    <mergeCell ref="G22:H26"/>
    <mergeCell ref="I22:S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YearlyAnalysis</vt:lpstr>
      <vt:lpstr>HDFC Bank</vt:lpstr>
      <vt:lpstr>BAJFINANCE</vt:lpstr>
      <vt:lpstr>AsianPaints</vt:lpstr>
      <vt:lpstr>LTTS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2021-12-24T14:41:13Z</dcterms:modified>
</cp:coreProperties>
</file>