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calas y fórmulas" sheetId="1" r:id="rId4"/>
    <sheet state="visible" name="Metodología EBR" sheetId="2" r:id="rId5"/>
  </sheets>
  <definedNames/>
  <calcPr/>
  <extLst>
    <ext uri="GoogleSheetsCustomDataVersion2">
      <go:sheetsCustomData xmlns:go="http://customooxmlschemas.google.com/" r:id="rId6" roundtripDataChecksum="6kfVdwiZ7wqllc4fvJKoqewIAL1+T34shD5ctWkV3NE="/>
    </ext>
  </extLst>
</workbook>
</file>

<file path=xl/sharedStrings.xml><?xml version="1.0" encoding="utf-8"?>
<sst xmlns="http://schemas.openxmlformats.org/spreadsheetml/2006/main" count="269" uniqueCount="142">
  <si>
    <t>Escala para medir el riesgo de los indicadores</t>
  </si>
  <si>
    <t>Formula para obtener la probabilidad</t>
  </si>
  <si>
    <t xml:space="preserve">Nivel de Riesgo </t>
  </si>
  <si>
    <t>Valoración</t>
  </si>
  <si>
    <t>Suma de [(Peso asignado a cada Indicador * Nivel de Riesgo asignado a cada uno)]</t>
  </si>
  <si>
    <t>0 - 1</t>
  </si>
  <si>
    <t>Bajo</t>
  </si>
  <si>
    <t>1.01 a 2</t>
  </si>
  <si>
    <t>Medio</t>
  </si>
  <si>
    <t>Escala para medir la probabilidad</t>
  </si>
  <si>
    <t>2.01 a 3</t>
  </si>
  <si>
    <t xml:space="preserve">Alto </t>
  </si>
  <si>
    <t>Poco probable</t>
  </si>
  <si>
    <t>Escala para medir el riesgo inherente del elemento de riesgo</t>
  </si>
  <si>
    <t>Probable</t>
  </si>
  <si>
    <t>Altamente probable</t>
  </si>
  <si>
    <t>Formula para obtener el impacto</t>
  </si>
  <si>
    <t>Monto acumulado por los últimos 12 meses de las operaciones de cada uno.</t>
  </si>
  <si>
    <t>Escala para medir el riesgo residual del elemento de riesgo</t>
  </si>
  <si>
    <t>Escala para medir el impacto</t>
  </si>
  <si>
    <t>0 - 33%</t>
  </si>
  <si>
    <t>34% a 66%</t>
  </si>
  <si>
    <t>67% a 100%</t>
  </si>
  <si>
    <t>Alto</t>
  </si>
  <si>
    <t>Escala para medir el riesgo de la Institución</t>
  </si>
  <si>
    <t>ELEMENTO DE RIESGO</t>
  </si>
  <si>
    <t>VARIABLES</t>
  </si>
  <si>
    <t>INDICADORES</t>
  </si>
  <si>
    <t>Nivel de probabilidad</t>
  </si>
  <si>
    <t>Nivel de Impacto</t>
  </si>
  <si>
    <t>Nivel de riesgo inherente</t>
  </si>
  <si>
    <t>MITIGANTES</t>
  </si>
  <si>
    <t>NIVEL DE RIESGO RESIDUAL INICADORES</t>
  </si>
  <si>
    <t>Nivel de probabilidad/ Riesgo MITIGADO</t>
  </si>
  <si>
    <t>Nivel de Riesgo Residual con Mitigantes</t>
  </si>
  <si>
    <t>PRODUCTOS 
Y 
SERVICIOS</t>
  </si>
  <si>
    <t>Política de identificación de usuarios</t>
  </si>
  <si>
    <t>Verificación digital de documentos de identidad</t>
  </si>
  <si>
    <t xml:space="preserve">Cuestionarios para recabar más información </t>
  </si>
  <si>
    <t>Perfil Transaccional</t>
  </si>
  <si>
    <t>Sistema Automatizado PLF/FT- Sistema de Alertas</t>
  </si>
  <si>
    <t>1. Anonimato o falta de identificación del Usuario</t>
  </si>
  <si>
    <t>2. Productos o servicios que facilitan la transferencia de valor</t>
  </si>
  <si>
    <t xml:space="preserve">2. Que impliquen la manipulación de grandes volumenes de recursos económicos </t>
  </si>
  <si>
    <t>Impacta indicador 1</t>
  </si>
  <si>
    <t>Impacta indicador 2</t>
  </si>
  <si>
    <t>Impacta indicadores 2 y 3</t>
  </si>
  <si>
    <t>1. Anonimato o falta de identificación del Cliente.</t>
  </si>
  <si>
    <t>2. Productos o servicios que facilitan la transferencia de valor.</t>
  </si>
  <si>
    <t xml:space="preserve">3. Que impliquen la manipulación de grandes recursos económicos </t>
  </si>
  <si>
    <t>SERVICIO DE ENVÍO Y RECEPCIÓN DE FONDOS</t>
  </si>
  <si>
    <t>TIPOS DE USUARIO</t>
  </si>
  <si>
    <t>Sistema Automatizado PLD/FT- Sistema de Alertas</t>
  </si>
  <si>
    <t>Política de sólo aceptación de extranjeros residentes en el país</t>
  </si>
  <si>
    <t>Sistema Automatizado PLD/FT- Búsqueda en listas</t>
  </si>
  <si>
    <t>Autorización de usuarios PEPs</t>
  </si>
  <si>
    <t xml:space="preserve">1. Tipo de persona </t>
  </si>
  <si>
    <t>2. Edad/ Fecha de constitución</t>
  </si>
  <si>
    <t>3. Nacionalidad</t>
  </si>
  <si>
    <t>4. Ocupación/Actividad económica</t>
  </si>
  <si>
    <t>5. Identificados en listas PEP´s</t>
  </si>
  <si>
    <t>7. Sociedades, Dependencias y Entidades que encuadren en el Anexo 1 de las Disposiciones</t>
  </si>
  <si>
    <t>Impacta indicador: 1 y 6</t>
  </si>
  <si>
    <t>Impacta indicador: 2, 3 y 6</t>
  </si>
  <si>
    <t>Impacta indicador 3</t>
  </si>
  <si>
    <t>Impacta indicadores: 2, 3, 4 y 5</t>
  </si>
  <si>
    <t>Impacta indicador 5</t>
  </si>
  <si>
    <t xml:space="preserve">2. De edad Temprana </t>
  </si>
  <si>
    <t>5. Identificados en listas PEP´s, personas bloqueadas, etc.</t>
  </si>
  <si>
    <t>6. Sociedades, Dependencias y Entidades que encuadren en el Anexo 1 de las Disposiciones</t>
  </si>
  <si>
    <t>PERSONA FÍSICA</t>
  </si>
  <si>
    <t>PERSONA MORAL</t>
  </si>
  <si>
    <t>PAÍSES Y ÁREAS GEOGRÁFICAS NACIONALES</t>
  </si>
  <si>
    <t>MÉXICO</t>
  </si>
  <si>
    <t>1. Regímenes fiscales preferentes</t>
  </si>
  <si>
    <t>2. Países con medidas deficientes en materia de LD/FT</t>
  </si>
  <si>
    <t>3. Países con un alto nivel de corrupción</t>
  </si>
  <si>
    <t>4. Países con un alto nivel de economía informal</t>
  </si>
  <si>
    <t>5. Países con un alto nivel de delincuencia</t>
  </si>
  <si>
    <t>6. Países identificados por VIZUM como de mayor riesgo.</t>
  </si>
  <si>
    <t>Impacta indicador:
 3, 4, 5 y 6</t>
  </si>
  <si>
    <t>1. Incidencia delictiva</t>
  </si>
  <si>
    <t>2. Nivel de marginación</t>
  </si>
  <si>
    <t xml:space="preserve">3. Lugares de frontera o con puertos de entrada y salidas internacionales.
</t>
  </si>
  <si>
    <t>4.  Áreas identificadas por VIZUM como de mayor riesgo.</t>
  </si>
  <si>
    <t>Impacta indicadores: 
1, 2, 3 y 4</t>
  </si>
  <si>
    <t>BAJA CALIFORNIA</t>
  </si>
  <si>
    <t>ZACATECAS</t>
  </si>
  <si>
    <t>COLIMA</t>
  </si>
  <si>
    <t>GUANAJUATO</t>
  </si>
  <si>
    <t>SONORA</t>
  </si>
  <si>
    <t>CHIHUAHUA</t>
  </si>
  <si>
    <t>MORELOS</t>
  </si>
  <si>
    <t>MICHOACÁN</t>
  </si>
  <si>
    <t>QUINTANA ROO</t>
  </si>
  <si>
    <t>ESTADO DE MÉXICO</t>
  </si>
  <si>
    <t>GUERRERO</t>
  </si>
  <si>
    <t>NUEVO LEÓN</t>
  </si>
  <si>
    <t>TABASCO</t>
  </si>
  <si>
    <t>TAMAULIPAS</t>
  </si>
  <si>
    <t>DURANGO</t>
  </si>
  <si>
    <t>PUEBLA</t>
  </si>
  <si>
    <t>VERACRUZ</t>
  </si>
  <si>
    <t>COAHUILA</t>
  </si>
  <si>
    <t>NAYARIT</t>
  </si>
  <si>
    <t>HIDALGO</t>
  </si>
  <si>
    <t>CAMPECHE</t>
  </si>
  <si>
    <t>CHIAPAS</t>
  </si>
  <si>
    <t>TLAXCALA</t>
  </si>
  <si>
    <t>YUCATÁN</t>
  </si>
  <si>
    <t>SAN LUIS POTOSÍ</t>
  </si>
  <si>
    <t>JALISCO</t>
  </si>
  <si>
    <t>BAJA CALIFORNIA SUR</t>
  </si>
  <si>
    <t>CIUDAD DE MÉXICO</t>
  </si>
  <si>
    <t>QUERÉTARO</t>
  </si>
  <si>
    <t>SINALOA</t>
  </si>
  <si>
    <t>OAXACA</t>
  </si>
  <si>
    <t>AGUASCALIENTES</t>
  </si>
  <si>
    <t>CANALES DE ENVÍO</t>
  </si>
  <si>
    <t>SPEI</t>
  </si>
  <si>
    <t>Política de sólo envío de fondos que vengan de una cuenta a nombre del usuario</t>
  </si>
  <si>
    <t xml:space="preserve">Sistema Automatizado PLD/FT - Sistema de Alertas </t>
  </si>
  <si>
    <t>1. Canales de envío no presenciales</t>
  </si>
  <si>
    <t>2. Canales con acceso a inmediato de los recursos</t>
  </si>
  <si>
    <t>3. Canales que permitan operaciones por montos altos</t>
  </si>
  <si>
    <t>Impacta indicador: 1</t>
  </si>
  <si>
    <t>Impacta indicador: 1, 2 y 3</t>
  </si>
  <si>
    <t>TRANSACCIONES</t>
  </si>
  <si>
    <t>1. Monto de las transacciones</t>
  </si>
  <si>
    <t>2. Origen de las transacciones</t>
  </si>
  <si>
    <t>3. Destino de las transacciones</t>
  </si>
  <si>
    <t>Impacta indicadores 1, 2 y 3</t>
  </si>
  <si>
    <t>1. Frecuencia y monto de las transacciones</t>
  </si>
  <si>
    <t>ENVÍO DE FONDOS</t>
  </si>
  <si>
    <t>RECEPCIÓN DE FONDOS</t>
  </si>
  <si>
    <t>PESO ASIGNADO</t>
  </si>
  <si>
    <t>RIESGO INHERENTE</t>
  </si>
  <si>
    <t>RIESGO RESIDUAL</t>
  </si>
  <si>
    <t xml:space="preserve">PRODUCTOS Y SERVICIOS </t>
  </si>
  <si>
    <t>TIPOS DE CLIENTE</t>
  </si>
  <si>
    <t>TOTAL (VALOR)</t>
  </si>
  <si>
    <t>TOTAL (NIVEL)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</si>
</sst>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_-;\-* #,##0.00_-;_-* &quot;-&quot;??_-;_-@"/>
    <numFmt numFmtId="165" formatCode="_-* #,##0_-;\-* #,##0_-;_-* &quot;-&quot;??_-;_-@"/>
  </numFmts>
  <fonts count="8">
    <font>
      <sz val="12.0"/>
      <color theme="1"/>
      <name val="Calibri"/>
      <scheme val="minor"/>
    </font>
    <font>
      <b/>
      <sz val="11.0"/>
      <color theme="1"/>
      <name val="Times New Roman"/>
    </font>
    <font/>
    <font>
      <color theme="1"/>
      <name val="Times New Roman"/>
    </font>
    <font>
      <i/>
      <sz val="11.0"/>
      <color rgb="FF000000"/>
      <name val="Times New Roman"/>
    </font>
    <font>
      <sz val="11.0"/>
      <color theme="1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0" fillId="0" fontId="3" numFmtId="0" xfId="0" applyFont="1"/>
    <xf borderId="0" fillId="2" fontId="1" numFmtId="0" xfId="0" applyFont="1"/>
    <xf borderId="3" fillId="0" fontId="1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shrinkToFit="0" wrapText="1"/>
    </xf>
    <xf borderId="3" fillId="0" fontId="5" numFmtId="0" xfId="0" applyAlignment="1" applyBorder="1" applyFont="1">
      <alignment horizontal="center" vertical="center"/>
    </xf>
    <xf borderId="3" fillId="3" fontId="5" numFmtId="0" xfId="0" applyAlignment="1" applyBorder="1" applyFill="1" applyFont="1">
      <alignment horizontal="center" vertical="center"/>
    </xf>
    <xf borderId="3" fillId="4" fontId="5" numFmtId="0" xfId="0" applyAlignment="1" applyBorder="1" applyFill="1" applyFont="1">
      <alignment horizontal="center" vertical="center"/>
    </xf>
    <xf borderId="3" fillId="5" fontId="5" numFmtId="0" xfId="0" applyAlignment="1" applyBorder="1" applyFill="1" applyFont="1">
      <alignment horizontal="center" vertical="center"/>
    </xf>
    <xf borderId="1" fillId="2" fontId="1" numFmtId="0" xfId="0" applyBorder="1" applyFont="1"/>
    <xf borderId="0" fillId="0" fontId="5" numFmtId="0" xfId="0" applyFont="1"/>
    <xf borderId="0" fillId="0" fontId="6" numFmtId="0" xfId="0" applyAlignment="1" applyFont="1">
      <alignment horizontal="center" vertical="center"/>
    </xf>
    <xf borderId="0" fillId="0" fontId="6" numFmtId="10" xfId="0" applyAlignment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7" numFmtId="10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5" numFmtId="9" xfId="0" applyAlignment="1" applyFont="1" applyNumberForma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5" fillId="0" fontId="2" numFmtId="0" xfId="0" applyBorder="1" applyFont="1"/>
    <xf borderId="4" fillId="2" fontId="6" numFmtId="10" xfId="0" applyAlignment="1" applyBorder="1" applyFont="1" applyNumberFormat="1">
      <alignment horizontal="center" shrinkToFit="0" vertical="center" wrapText="1"/>
    </xf>
    <xf borderId="4" fillId="2" fontId="1" numFmtId="10" xfId="0" applyAlignment="1" applyBorder="1" applyFont="1" applyNumberForma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vertical="center"/>
    </xf>
    <xf borderId="7" fillId="0" fontId="2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0" fillId="0" fontId="5" numFmtId="0" xfId="0" applyFont="1"/>
    <xf borderId="4" fillId="0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3" fillId="6" fontId="6" numFmtId="10" xfId="0" applyAlignment="1" applyBorder="1" applyFill="1" applyFont="1" applyNumberFormat="1">
      <alignment horizontal="center" readingOrder="0" vertical="center"/>
    </xf>
    <xf borderId="3" fillId="6" fontId="6" numFmtId="9" xfId="0" applyAlignment="1" applyBorder="1" applyFont="1" applyNumberFormat="1">
      <alignment horizontal="center" readingOrder="0" vertical="center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3" fillId="0" fontId="6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vertical="center"/>
    </xf>
    <xf borderId="3" fillId="0" fontId="7" numFmtId="165" xfId="0" applyAlignment="1" applyBorder="1" applyFont="1" applyNumberFormat="1">
      <alignment horizontal="center" vertical="center"/>
    </xf>
    <xf borderId="3" fillId="0" fontId="5" numFmtId="10" xfId="0" applyAlignment="1" applyBorder="1" applyFont="1" applyNumberFormat="1">
      <alignment horizontal="center" shrinkToFit="0" vertical="center" wrapText="1"/>
    </xf>
    <xf borderId="3" fillId="0" fontId="7" numFmtId="164" xfId="0" applyAlignment="1" applyBorder="1" applyFont="1" applyNumberFormat="1">
      <alignment horizontal="center" vertical="center"/>
    </xf>
    <xf borderId="3" fillId="0" fontId="5" numFmtId="9" xfId="0" applyAlignment="1" applyBorder="1" applyFont="1" applyNumberFormat="1">
      <alignment horizontal="center" vertical="center"/>
    </xf>
    <xf borderId="3" fillId="0" fontId="5" numFmtId="164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3" fillId="0" fontId="5" numFmtId="4" xfId="0" applyAlignment="1" applyBorder="1" applyFont="1" applyNumberFormat="1">
      <alignment horizontal="center" shrinkToFit="0" vertical="center" wrapText="1"/>
    </xf>
    <xf borderId="0" fillId="0" fontId="5" numFmtId="10" xfId="0" applyAlignment="1" applyFont="1" applyNumberFormat="1">
      <alignment horizontal="center" vertical="center"/>
    </xf>
    <xf borderId="0" fillId="0" fontId="5" numFmtId="10" xfId="0" applyAlignment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3" fillId="6" fontId="6" numFmtId="10" xfId="0" applyAlignment="1" applyBorder="1" applyFont="1" applyNumberFormat="1">
      <alignment horizontal="center" vertical="center"/>
    </xf>
    <xf borderId="3" fillId="0" fontId="6" numFmtId="10" xfId="0" applyAlignment="1" applyBorder="1" applyFont="1" applyNumberFormat="1">
      <alignment horizontal="center" readingOrder="0" shrinkToFit="0" vertical="center" wrapText="1"/>
    </xf>
    <xf borderId="3" fillId="7" fontId="1" numFmtId="0" xfId="0" applyAlignment="1" applyBorder="1" applyFill="1" applyFont="1">
      <alignment horizontal="center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vertical="center"/>
    </xf>
    <xf borderId="4" fillId="0" fontId="5" numFmtId="9" xfId="0" applyAlignment="1" applyBorder="1" applyFont="1" applyNumberFormat="1">
      <alignment horizontal="center" vertical="center"/>
    </xf>
    <xf borderId="3" fillId="0" fontId="7" numFmtId="49" xfId="0" applyAlignment="1" applyBorder="1" applyFont="1" applyNumberFormat="1">
      <alignment horizontal="center" shrinkToFit="0" vertical="center" wrapText="1"/>
    </xf>
    <xf borderId="3" fillId="0" fontId="7" numFmtId="4" xfId="0" applyAlignment="1" applyBorder="1" applyFont="1" applyNumberFormat="1">
      <alignment horizontal="right" shrinkToFit="0" vertical="center" wrapText="1"/>
    </xf>
    <xf borderId="3" fillId="0" fontId="1" numFmtId="164" xfId="0" applyAlignment="1" applyBorder="1" applyFont="1" applyNumberFormat="1">
      <alignment horizontal="right" vertical="center"/>
    </xf>
    <xf borderId="3" fillId="0" fontId="7" numFmtId="165" xfId="0" applyAlignment="1" applyBorder="1" applyFont="1" applyNumberFormat="1">
      <alignment horizontal="center" readingOrder="0" vertical="center"/>
    </xf>
    <xf borderId="0" fillId="0" fontId="7" numFmtId="10" xfId="0" applyAlignment="1" applyFont="1" applyNumberFormat="1">
      <alignment horizontal="center" vertical="center"/>
    </xf>
    <xf borderId="0" fillId="0" fontId="7" numFmtId="164" xfId="0" applyAlignment="1" applyFont="1" applyNumberFormat="1">
      <alignment horizontal="center" vertical="center"/>
    </xf>
    <xf borderId="4" fillId="6" fontId="1" numFmtId="0" xfId="0" applyAlignment="1" applyBorder="1" applyFont="1">
      <alignment horizontal="center" vertical="center"/>
    </xf>
    <xf borderId="8" fillId="6" fontId="1" numFmtId="0" xfId="0" applyAlignment="1" applyBorder="1" applyFont="1">
      <alignment horizontal="center" vertical="center"/>
    </xf>
    <xf borderId="3" fillId="6" fontId="1" numFmtId="0" xfId="0" applyAlignment="1" applyBorder="1" applyFont="1">
      <alignment horizontal="center"/>
    </xf>
    <xf borderId="11" fillId="6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0" fillId="6" fontId="7" numFmtId="164" xfId="0" applyAlignment="1" applyFont="1" applyNumberFormat="1">
      <alignment horizontal="left"/>
    </xf>
    <xf borderId="4" fillId="8" fontId="1" numFmtId="0" xfId="0" applyAlignment="1" applyBorder="1" applyFill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3" fillId="0" fontId="7" numFmtId="164" xfId="0" applyAlignment="1" applyBorder="1" applyFont="1" applyNumberFormat="1">
      <alignment horizontal="right" vertical="center"/>
    </xf>
    <xf borderId="3" fillId="0" fontId="5" numFmtId="9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8" fillId="0" fontId="5" numFmtId="0" xfId="0" applyAlignment="1" applyBorder="1" applyFont="1">
      <alignment horizontal="center" readingOrder="0" shrinkToFit="0" vertical="center" wrapText="1"/>
    </xf>
    <xf borderId="4" fillId="0" fontId="7" numFmtId="164" xfId="0" applyAlignment="1" applyBorder="1" applyFont="1" applyNumberFormat="1">
      <alignment horizontal="center" vertical="center"/>
    </xf>
    <xf borderId="4" fillId="0" fontId="5" numFmtId="9" xfId="0" applyAlignment="1" applyBorder="1" applyFont="1" applyNumberFormat="1">
      <alignment horizontal="center" shrinkToFit="0" vertical="center" wrapText="1"/>
    </xf>
    <xf borderId="4" fillId="0" fontId="5" numFmtId="164" xfId="0" applyAlignment="1" applyBorder="1" applyFont="1" applyNumberFormat="1">
      <alignment horizontal="right" vertical="center"/>
    </xf>
    <xf borderId="3" fillId="0" fontId="5" numFmtId="164" xfId="0" applyAlignment="1" applyBorder="1" applyFont="1" applyNumberFormat="1">
      <alignment horizontal="right" vertical="center"/>
    </xf>
    <xf borderId="3" fillId="2" fontId="1" numFmtId="0" xfId="0" applyAlignment="1" applyBorder="1" applyFont="1">
      <alignment horizontal="center" shrinkToFit="0" vertical="center" wrapText="1"/>
    </xf>
    <xf borderId="3" fillId="2" fontId="1" numFmtId="164" xfId="0" applyAlignment="1" applyBorder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3" fillId="9" fontId="1" numFmtId="0" xfId="0" applyAlignment="1" applyBorder="1" applyFill="1" applyFont="1">
      <alignment horizontal="center" shrinkToFit="0" vertical="center" wrapText="1"/>
    </xf>
    <xf borderId="3" fillId="0" fontId="1" numFmtId="9" xfId="0" applyAlignment="1" applyBorder="1" applyFont="1" applyNumberFormat="1">
      <alignment horizontal="center" shrinkToFit="0" vertical="center" wrapText="1"/>
    </xf>
    <xf borderId="3" fillId="0" fontId="1" numFmtId="164" xfId="0" applyAlignment="1" applyBorder="1" applyFont="1" applyNumberFormat="1">
      <alignment horizontal="center" shrinkToFit="0" vertical="center" wrapText="1"/>
    </xf>
    <xf borderId="1" fillId="9" fontId="1" numFmtId="0" xfId="0" applyAlignment="1" applyBorder="1" applyFont="1">
      <alignment horizontal="center" shrinkToFit="0" vertical="center" wrapText="1"/>
    </xf>
    <xf borderId="3" fillId="0" fontId="1" numFmtId="164" xfId="0" applyAlignment="1" applyBorder="1" applyFont="1" applyNumberFormat="1">
      <alignment horizontal="center" vertical="center"/>
    </xf>
    <xf borderId="0" fillId="6" fontId="5" numFmtId="0" xfId="0" applyAlignment="1" applyFont="1">
      <alignment horizontal="center" vertical="center"/>
    </xf>
    <xf borderId="0" fillId="8" fontId="5" numFmtId="0" xfId="0" applyAlignment="1" applyFont="1">
      <alignment horizontal="center" shrinkToFit="0" vertical="center" wrapText="1"/>
    </xf>
    <xf borderId="0" fillId="8" fontId="5" numFmtId="0" xfId="0" applyAlignment="1" applyFont="1">
      <alignment horizontal="center" vertical="center"/>
    </xf>
    <xf borderId="0" fillId="8" fontId="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2.89"/>
    <col customWidth="1" min="4" max="4" width="21.89"/>
    <col customWidth="1" min="5" max="5" width="40.0"/>
    <col customWidth="1" min="6" max="6" width="19.22"/>
    <col customWidth="1" min="7" max="7" width="17.67"/>
  </cols>
  <sheetData>
    <row r="1">
      <c r="A1" s="1" t="s">
        <v>0</v>
      </c>
      <c r="B1" s="2"/>
      <c r="C1" s="3"/>
      <c r="D1" s="4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2</v>
      </c>
      <c r="B2" s="5" t="s">
        <v>3</v>
      </c>
      <c r="C2" s="3"/>
      <c r="D2" s="6" t="s">
        <v>4</v>
      </c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 t="s">
        <v>5</v>
      </c>
      <c r="B3" s="8" t="s">
        <v>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7</v>
      </c>
      <c r="B4" s="9" t="s">
        <v>8</v>
      </c>
      <c r="C4" s="3"/>
      <c r="D4" s="1" t="s">
        <v>9</v>
      </c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 t="s">
        <v>10</v>
      </c>
      <c r="B5" s="10" t="s">
        <v>11</v>
      </c>
      <c r="C5" s="3"/>
      <c r="D5" s="5" t="s">
        <v>2</v>
      </c>
      <c r="E5" s="5" t="s">
        <v>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7" t="s">
        <v>5</v>
      </c>
      <c r="E6" s="8" t="s">
        <v>12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13</v>
      </c>
      <c r="B7" s="2"/>
      <c r="C7" s="3"/>
      <c r="D7" s="7" t="s">
        <v>7</v>
      </c>
      <c r="E7" s="9" t="s">
        <v>14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 t="s">
        <v>2</v>
      </c>
      <c r="B8" s="5" t="s">
        <v>3</v>
      </c>
      <c r="C8" s="3"/>
      <c r="D8" s="7" t="s">
        <v>10</v>
      </c>
      <c r="E8" s="10" t="s">
        <v>15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7" t="s">
        <v>5</v>
      </c>
      <c r="B9" s="8" t="s">
        <v>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 t="s">
        <v>7</v>
      </c>
      <c r="B10" s="9" t="s">
        <v>8</v>
      </c>
      <c r="C10" s="3"/>
      <c r="D10" s="11" t="s">
        <v>16</v>
      </c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" t="s">
        <v>10</v>
      </c>
      <c r="B11" s="10" t="s">
        <v>11</v>
      </c>
      <c r="C11" s="3"/>
      <c r="D11" s="6" t="s">
        <v>17</v>
      </c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 t="s">
        <v>18</v>
      </c>
      <c r="B13" s="2"/>
      <c r="C13" s="3"/>
      <c r="D13" s="1" t="s">
        <v>19</v>
      </c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 t="s">
        <v>2</v>
      </c>
      <c r="B14" s="5" t="s">
        <v>3</v>
      </c>
      <c r="C14" s="3"/>
      <c r="D14" s="5" t="s">
        <v>2</v>
      </c>
      <c r="E14" s="5" t="s">
        <v>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7" t="s">
        <v>5</v>
      </c>
      <c r="B15" s="8" t="s">
        <v>6</v>
      </c>
      <c r="C15" s="3"/>
      <c r="D15" s="7" t="s">
        <v>20</v>
      </c>
      <c r="E15" s="8" t="s">
        <v>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 t="s">
        <v>7</v>
      </c>
      <c r="B16" s="9" t="s">
        <v>8</v>
      </c>
      <c r="C16" s="3"/>
      <c r="D16" s="7" t="s">
        <v>21</v>
      </c>
      <c r="E16" s="9" t="s">
        <v>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 t="s">
        <v>10</v>
      </c>
      <c r="B17" s="10" t="s">
        <v>11</v>
      </c>
      <c r="C17" s="3"/>
      <c r="D17" s="7" t="s">
        <v>22</v>
      </c>
      <c r="E17" s="10" t="s">
        <v>23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 t="s">
        <v>24</v>
      </c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 t="s">
        <v>2</v>
      </c>
      <c r="B20" s="5" t="s">
        <v>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7" t="s">
        <v>5</v>
      </c>
      <c r="B21" s="8" t="s">
        <v>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7" t="s">
        <v>7</v>
      </c>
      <c r="B22" s="9" t="s">
        <v>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7" t="s">
        <v>10</v>
      </c>
      <c r="B23" s="10" t="s">
        <v>11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0">
    <mergeCell ref="A13:B13"/>
    <mergeCell ref="D13:E13"/>
    <mergeCell ref="A19:B19"/>
    <mergeCell ref="A1:B1"/>
    <mergeCell ref="D1:E1"/>
    <mergeCell ref="D2:E2"/>
    <mergeCell ref="D4:E4"/>
    <mergeCell ref="A7:B7"/>
    <mergeCell ref="D10:E10"/>
    <mergeCell ref="D11:E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1.22" defaultRowHeight="15.0"/>
  <cols>
    <col customWidth="1" min="1" max="1" width="22.22"/>
    <col customWidth="1" min="2" max="2" width="25.0"/>
    <col customWidth="1" min="3" max="3" width="23.0"/>
    <col customWidth="1" min="4" max="4" width="21.67"/>
    <col customWidth="1" min="5" max="5" width="17.33"/>
    <col customWidth="1" min="6" max="7" width="14.44"/>
    <col customWidth="1" min="8" max="8" width="15.67"/>
    <col customWidth="1" min="9" max="9" width="21.89"/>
    <col customWidth="1" min="10" max="10" width="24.0"/>
    <col customWidth="1" min="11" max="11" width="26.11"/>
    <col customWidth="1" min="12" max="12" width="20.89"/>
    <col customWidth="1" min="13" max="13" width="21.11"/>
    <col customWidth="1" min="14" max="14" width="18.0"/>
    <col customWidth="1" min="15" max="15" width="17.11"/>
    <col customWidth="1" min="16" max="16" width="15.67"/>
    <col customWidth="1" min="17" max="17" width="15.89"/>
    <col customWidth="1" min="18" max="18" width="18.56"/>
    <col customWidth="1" min="19" max="19" width="16.67"/>
    <col customWidth="1" min="20" max="20" width="13.67"/>
    <col customWidth="1" min="21" max="21" width="12.33"/>
    <col customWidth="1" min="22" max="23" width="10.56"/>
    <col customWidth="1" min="24" max="24" width="13.56"/>
    <col customWidth="1" min="25" max="25" width="14.78"/>
    <col customWidth="1" min="26" max="26" width="14.89"/>
    <col customWidth="1" min="27" max="31" width="10.56"/>
    <col customWidth="1" min="32" max="32" width="4.78"/>
    <col customWidth="1" min="33" max="34" width="6.44"/>
    <col customWidth="1" min="35" max="43" width="10.56"/>
  </cols>
  <sheetData>
    <row r="1" ht="30.0" customHeight="1">
      <c r="A1" s="12"/>
      <c r="B1" s="12"/>
      <c r="C1" s="13"/>
      <c r="D1" s="13"/>
      <c r="E1" s="13"/>
      <c r="F1" s="14"/>
      <c r="G1" s="14"/>
      <c r="H1" s="15"/>
      <c r="I1" s="16"/>
      <c r="J1" s="17"/>
      <c r="K1" s="17"/>
      <c r="L1" s="17"/>
      <c r="M1" s="17"/>
      <c r="N1" s="17"/>
      <c r="O1" s="17"/>
      <c r="P1" s="18"/>
      <c r="Q1" s="19"/>
      <c r="R1" s="17"/>
      <c r="S1" s="17"/>
      <c r="T1" s="17"/>
      <c r="U1" s="17"/>
      <c r="V1" s="17"/>
      <c r="W1" s="17"/>
      <c r="X1" s="17"/>
      <c r="Y1" s="20"/>
      <c r="Z1" s="20"/>
      <c r="AA1" s="20"/>
      <c r="AB1" s="20"/>
      <c r="AC1" s="20"/>
      <c r="AD1" s="20"/>
      <c r="AE1" s="20"/>
      <c r="AF1" s="21"/>
      <c r="AG1" s="22"/>
      <c r="AH1" s="22"/>
      <c r="AI1" s="17"/>
      <c r="AJ1" s="17"/>
      <c r="AK1" s="17"/>
      <c r="AL1" s="17"/>
      <c r="AM1" s="17"/>
      <c r="AN1" s="17"/>
      <c r="AO1" s="17"/>
      <c r="AP1" s="17"/>
      <c r="AQ1" s="17"/>
    </row>
    <row r="2">
      <c r="A2" s="12"/>
      <c r="B2" s="12"/>
      <c r="C2" s="13"/>
      <c r="D2" s="13"/>
      <c r="E2" s="13"/>
      <c r="F2" s="14"/>
      <c r="G2" s="14"/>
      <c r="H2" s="15"/>
      <c r="I2" s="16"/>
      <c r="J2" s="17"/>
      <c r="K2" s="17"/>
      <c r="L2" s="17"/>
      <c r="M2" s="17"/>
      <c r="N2" s="17"/>
      <c r="O2" s="17"/>
      <c r="P2" s="18"/>
      <c r="Q2" s="19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</row>
    <row r="3" ht="30.0" customHeight="1">
      <c r="A3" s="23" t="s">
        <v>25</v>
      </c>
      <c r="B3" s="24" t="s">
        <v>26</v>
      </c>
      <c r="C3" s="25" t="s">
        <v>27</v>
      </c>
      <c r="D3" s="26"/>
      <c r="E3" s="2"/>
      <c r="F3" s="27" t="s">
        <v>28</v>
      </c>
      <c r="G3" s="28" t="s">
        <v>29</v>
      </c>
      <c r="H3" s="29" t="s">
        <v>30</v>
      </c>
      <c r="I3" s="1" t="s">
        <v>31</v>
      </c>
      <c r="J3" s="26"/>
      <c r="K3" s="26"/>
      <c r="L3" s="26"/>
      <c r="M3" s="26"/>
      <c r="N3" s="30" t="s">
        <v>32</v>
      </c>
      <c r="O3" s="31"/>
      <c r="P3" s="31"/>
      <c r="Q3" s="27" t="s">
        <v>33</v>
      </c>
      <c r="R3" s="32" t="s">
        <v>34</v>
      </c>
      <c r="S3" s="33"/>
      <c r="T3" s="33"/>
      <c r="U3" s="17"/>
      <c r="V3" s="33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33"/>
    </row>
    <row r="4">
      <c r="A4" s="34" t="s">
        <v>35</v>
      </c>
      <c r="B4" s="35"/>
      <c r="C4" s="36">
        <v>0.35</v>
      </c>
      <c r="D4" s="37">
        <v>0.4</v>
      </c>
      <c r="E4" s="36">
        <v>0.25</v>
      </c>
      <c r="F4" s="35"/>
      <c r="G4" s="35"/>
      <c r="H4" s="35"/>
      <c r="I4" s="38" t="s">
        <v>36</v>
      </c>
      <c r="J4" s="39" t="s">
        <v>37</v>
      </c>
      <c r="K4" s="39" t="s">
        <v>38</v>
      </c>
      <c r="L4" s="39" t="s">
        <v>39</v>
      </c>
      <c r="M4" s="39" t="s">
        <v>40</v>
      </c>
      <c r="N4" s="40"/>
      <c r="O4" s="41"/>
      <c r="P4" s="41"/>
      <c r="Q4" s="35"/>
      <c r="R4" s="35"/>
      <c r="S4" s="33"/>
      <c r="T4" s="33"/>
      <c r="U4" s="17"/>
      <c r="V4" s="33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33"/>
    </row>
    <row r="5">
      <c r="A5" s="35"/>
      <c r="B5" s="42"/>
      <c r="C5" s="43" t="s">
        <v>41</v>
      </c>
      <c r="D5" s="43" t="s">
        <v>42</v>
      </c>
      <c r="E5" s="43" t="s">
        <v>43</v>
      </c>
      <c r="F5" s="42"/>
      <c r="G5" s="42"/>
      <c r="H5" s="42"/>
      <c r="I5" s="44" t="s">
        <v>44</v>
      </c>
      <c r="J5" s="7" t="s">
        <v>44</v>
      </c>
      <c r="K5" s="45" t="s">
        <v>44</v>
      </c>
      <c r="L5" s="45" t="s">
        <v>45</v>
      </c>
      <c r="M5" s="45" t="s">
        <v>46</v>
      </c>
      <c r="N5" s="46" t="s">
        <v>47</v>
      </c>
      <c r="O5" s="46" t="s">
        <v>48</v>
      </c>
      <c r="P5" s="46" t="s">
        <v>49</v>
      </c>
      <c r="Q5" s="42"/>
      <c r="R5" s="42"/>
      <c r="S5" s="33"/>
      <c r="T5" s="33"/>
      <c r="U5" s="17"/>
      <c r="V5" s="33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33"/>
    </row>
    <row r="6">
      <c r="A6" s="42"/>
      <c r="B6" s="38" t="s">
        <v>50</v>
      </c>
      <c r="C6" s="47">
        <v>2.0</v>
      </c>
      <c r="D6" s="48">
        <v>3.0</v>
      </c>
      <c r="E6" s="49">
        <v>2.0</v>
      </c>
      <c r="F6" s="50">
        <f>(C4*C6)+(D4*D6)+(E4*E6)</f>
        <v>2.4</v>
      </c>
      <c r="G6" s="51"/>
      <c r="H6" s="52">
        <f>F6*G6</f>
        <v>0</v>
      </c>
      <c r="I6" s="53">
        <v>0.3</v>
      </c>
      <c r="J6" s="53">
        <v>0.3</v>
      </c>
      <c r="K6" s="53">
        <v>0.1</v>
      </c>
      <c r="L6" s="53">
        <v>0.3</v>
      </c>
      <c r="M6" s="53">
        <v>0.3</v>
      </c>
      <c r="N6" s="7">
        <f>(C6)*(1-I6-J6-K6)</f>
        <v>0.6</v>
      </c>
      <c r="O6" s="7">
        <f>(D6)*(1-L6-M6)</f>
        <v>1.2</v>
      </c>
      <c r="P6" s="7">
        <f>(E6)*(1-M6)</f>
        <v>1.4</v>
      </c>
      <c r="Q6" s="54">
        <f>(C4*N6)+(D4*O6)+(E4*P6)</f>
        <v>1.04</v>
      </c>
      <c r="R6" s="54">
        <f>(Q6*G6)</f>
        <v>0</v>
      </c>
      <c r="S6" s="33"/>
      <c r="T6" s="33"/>
      <c r="U6" s="21"/>
      <c r="V6" s="33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33"/>
    </row>
    <row r="7" ht="15.75" customHeight="1">
      <c r="A7" s="17"/>
      <c r="B7" s="17"/>
      <c r="C7" s="55"/>
      <c r="D7" s="56"/>
      <c r="E7" s="56"/>
      <c r="F7" s="56"/>
      <c r="G7" s="56"/>
      <c r="H7" s="57">
        <f>H6</f>
        <v>0</v>
      </c>
      <c r="I7" s="56"/>
      <c r="J7" s="17"/>
      <c r="K7" s="17"/>
      <c r="L7" s="17"/>
      <c r="M7" s="17"/>
      <c r="N7" s="17"/>
      <c r="O7" s="17"/>
      <c r="P7" s="17"/>
      <c r="Q7" s="17"/>
      <c r="R7" s="54">
        <f>R6</f>
        <v>0</v>
      </c>
      <c r="S7" s="33"/>
      <c r="T7" s="17"/>
      <c r="U7" s="17"/>
      <c r="V7" s="17"/>
      <c r="W7" s="17"/>
      <c r="X7" s="17"/>
      <c r="Y7" s="56"/>
      <c r="Z7" s="55"/>
      <c r="AA7" s="17"/>
      <c r="AB7" s="17"/>
      <c r="AC7" s="17"/>
      <c r="AD7" s="17"/>
      <c r="AE7" s="17"/>
      <c r="AF7" s="58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</row>
    <row r="8" ht="15.75" customHeight="1">
      <c r="A8" s="17"/>
      <c r="B8" s="17"/>
      <c r="C8" s="55"/>
      <c r="D8" s="56"/>
      <c r="E8" s="56"/>
      <c r="F8" s="56"/>
      <c r="G8" s="56"/>
      <c r="H8" s="59"/>
      <c r="I8" s="56"/>
      <c r="J8" s="17"/>
      <c r="K8" s="17"/>
      <c r="L8" s="17"/>
      <c r="M8" s="17"/>
      <c r="N8" s="17"/>
      <c r="O8" s="17"/>
      <c r="P8" s="17"/>
      <c r="Q8" s="17"/>
      <c r="R8" s="33"/>
      <c r="S8" s="17"/>
      <c r="T8" s="17"/>
      <c r="U8" s="17"/>
      <c r="V8" s="17"/>
      <c r="W8" s="17"/>
      <c r="X8" s="17"/>
      <c r="Y8" s="56"/>
      <c r="Z8" s="55"/>
      <c r="AA8" s="17"/>
      <c r="AB8" s="17"/>
      <c r="AC8" s="17"/>
      <c r="AD8" s="17"/>
      <c r="AE8" s="17"/>
      <c r="AF8" s="58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</row>
    <row r="9" ht="54.0" customHeight="1">
      <c r="A9" s="23" t="s">
        <v>25</v>
      </c>
      <c r="B9" s="24" t="s">
        <v>26</v>
      </c>
      <c r="C9" s="25" t="s">
        <v>27</v>
      </c>
      <c r="D9" s="26"/>
      <c r="E9" s="26"/>
      <c r="F9" s="26"/>
      <c r="G9" s="26"/>
      <c r="H9" s="26"/>
      <c r="I9" s="29" t="s">
        <v>28</v>
      </c>
      <c r="J9" s="28" t="s">
        <v>29</v>
      </c>
      <c r="K9" s="29" t="s">
        <v>30</v>
      </c>
      <c r="L9" s="1" t="s">
        <v>31</v>
      </c>
      <c r="M9" s="26"/>
      <c r="N9" s="26"/>
      <c r="O9" s="26"/>
      <c r="P9" s="26"/>
      <c r="Q9" s="26"/>
      <c r="R9" s="2"/>
      <c r="S9" s="1" t="s">
        <v>32</v>
      </c>
      <c r="T9" s="26"/>
      <c r="U9" s="26"/>
      <c r="V9" s="26"/>
      <c r="W9" s="26"/>
      <c r="X9" s="26"/>
      <c r="Y9" s="27" t="s">
        <v>33</v>
      </c>
      <c r="Z9" s="32" t="s">
        <v>34</v>
      </c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2"/>
      <c r="AN9" s="12"/>
      <c r="AO9" s="12"/>
      <c r="AP9" s="33"/>
      <c r="AQ9" s="33"/>
    </row>
    <row r="10">
      <c r="A10" s="60" t="s">
        <v>51</v>
      </c>
      <c r="B10" s="35"/>
      <c r="C10" s="36">
        <v>0.15</v>
      </c>
      <c r="D10" s="36">
        <v>0.2</v>
      </c>
      <c r="E10" s="61">
        <v>0.15</v>
      </c>
      <c r="F10" s="61">
        <v>0.2</v>
      </c>
      <c r="G10" s="61">
        <v>0.2</v>
      </c>
      <c r="H10" s="62">
        <v>0.1</v>
      </c>
      <c r="I10" s="35"/>
      <c r="J10" s="35"/>
      <c r="K10" s="35"/>
      <c r="L10" s="38" t="s">
        <v>36</v>
      </c>
      <c r="M10" s="39" t="s">
        <v>52</v>
      </c>
      <c r="N10" s="39" t="s">
        <v>39</v>
      </c>
      <c r="O10" s="39" t="s">
        <v>53</v>
      </c>
      <c r="P10" s="39" t="s">
        <v>38</v>
      </c>
      <c r="Q10" s="63" t="s">
        <v>54</v>
      </c>
      <c r="R10" s="38" t="s">
        <v>55</v>
      </c>
      <c r="S10" s="33"/>
      <c r="T10" s="17"/>
      <c r="U10" s="17"/>
      <c r="V10" s="17"/>
      <c r="W10" s="33"/>
      <c r="X10" s="14"/>
      <c r="Y10" s="35"/>
      <c r="Z10" s="35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2"/>
      <c r="AO10" s="12"/>
      <c r="AP10" s="33"/>
      <c r="AQ10" s="33"/>
    </row>
    <row r="11">
      <c r="A11" s="35"/>
      <c r="B11" s="42"/>
      <c r="C11" s="46" t="s">
        <v>56</v>
      </c>
      <c r="D11" s="46" t="s">
        <v>57</v>
      </c>
      <c r="E11" s="46" t="s">
        <v>58</v>
      </c>
      <c r="F11" s="38" t="s">
        <v>59</v>
      </c>
      <c r="G11" s="43" t="s">
        <v>60</v>
      </c>
      <c r="H11" s="46" t="s">
        <v>61</v>
      </c>
      <c r="I11" s="42"/>
      <c r="J11" s="42"/>
      <c r="K11" s="42"/>
      <c r="L11" s="49" t="s">
        <v>62</v>
      </c>
      <c r="M11" s="48" t="s">
        <v>63</v>
      </c>
      <c r="N11" s="48" t="s">
        <v>63</v>
      </c>
      <c r="O11" s="45" t="s">
        <v>64</v>
      </c>
      <c r="P11" s="64" t="s">
        <v>65</v>
      </c>
      <c r="Q11" s="64" t="s">
        <v>66</v>
      </c>
      <c r="R11" s="64" t="s">
        <v>66</v>
      </c>
      <c r="S11" s="46" t="s">
        <v>56</v>
      </c>
      <c r="T11" s="46" t="s">
        <v>67</v>
      </c>
      <c r="U11" s="46" t="s">
        <v>58</v>
      </c>
      <c r="V11" s="38" t="s">
        <v>59</v>
      </c>
      <c r="W11" s="43" t="s">
        <v>68</v>
      </c>
      <c r="X11" s="43" t="s">
        <v>69</v>
      </c>
      <c r="Y11" s="42"/>
      <c r="Z11" s="42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2"/>
      <c r="AO11" s="12"/>
      <c r="AP11" s="33"/>
      <c r="AQ11" s="33"/>
    </row>
    <row r="12">
      <c r="A12" s="35"/>
      <c r="B12" s="39" t="s">
        <v>70</v>
      </c>
      <c r="C12" s="65">
        <v>2.0</v>
      </c>
      <c r="D12" s="44">
        <v>3.0</v>
      </c>
      <c r="E12" s="7">
        <v>3.0</v>
      </c>
      <c r="F12" s="49">
        <v>3.0</v>
      </c>
      <c r="G12" s="7">
        <v>3.0</v>
      </c>
      <c r="H12" s="50">
        <v>0.0</v>
      </c>
      <c r="I12" s="50">
        <f>(C10*C12)+ (D10*D12)+(E10*E12)+(F10*F12)+(G10*G12)+(H10*H12)</f>
        <v>2.55</v>
      </c>
      <c r="J12" s="51"/>
      <c r="K12" s="52">
        <f t="shared" ref="K12:K13" si="1">I12*J12</f>
        <v>0</v>
      </c>
      <c r="L12" s="66">
        <v>0.3</v>
      </c>
      <c r="M12" s="66">
        <v>0.3</v>
      </c>
      <c r="N12" s="66">
        <v>0.3</v>
      </c>
      <c r="O12" s="66">
        <v>0.3</v>
      </c>
      <c r="P12" s="66">
        <v>0.1</v>
      </c>
      <c r="Q12" s="66">
        <v>0.3</v>
      </c>
      <c r="R12" s="66">
        <v>0.2</v>
      </c>
      <c r="S12" s="7">
        <f>(C12)*(1-L12)</f>
        <v>1.4</v>
      </c>
      <c r="T12" s="7">
        <f>(D12)*(1-M12-N12-P12)</f>
        <v>0.9</v>
      </c>
      <c r="U12" s="7">
        <f>(E12)*(1-M12-N12-O12-P12)</f>
        <v>0</v>
      </c>
      <c r="V12" s="7">
        <f>(F12)*(1-P12)</f>
        <v>2.7</v>
      </c>
      <c r="W12" s="7">
        <f>(G12)*(1-P12-Q12-R12)</f>
        <v>1.2</v>
      </c>
      <c r="X12" s="67">
        <f>H12</f>
        <v>0</v>
      </c>
      <c r="Y12" s="68">
        <f>(C10*S12)+(D10*T12)+(E10*U12)+(F10*V12)+(G10*W12)+(H10*X12)</f>
        <v>1.17</v>
      </c>
      <c r="Z12" s="69">
        <f t="shared" ref="Z12:Z13" si="2">Y12*J12</f>
        <v>0</v>
      </c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2"/>
      <c r="AO12" s="12"/>
      <c r="AP12" s="33"/>
      <c r="AQ12" s="33"/>
    </row>
    <row r="13" ht="15.75" customHeight="1">
      <c r="A13" s="42"/>
      <c r="B13" s="39" t="s">
        <v>71</v>
      </c>
      <c r="C13" s="65">
        <v>3.0</v>
      </c>
      <c r="D13" s="65">
        <v>3.0</v>
      </c>
      <c r="E13" s="65">
        <v>1.0</v>
      </c>
      <c r="F13" s="47">
        <v>3.0</v>
      </c>
      <c r="G13" s="47">
        <v>3.0</v>
      </c>
      <c r="H13" s="70">
        <v>2.0</v>
      </c>
      <c r="I13" s="50">
        <f>(C10*C13)+(D10*D13)+(E10*E13)++(F10*F13)+(G10*G13)+(H10*H13)</f>
        <v>2.6</v>
      </c>
      <c r="J13" s="51"/>
      <c r="K13" s="52">
        <f t="shared" si="1"/>
        <v>0</v>
      </c>
      <c r="L13" s="42"/>
      <c r="M13" s="42"/>
      <c r="N13" s="42"/>
      <c r="O13" s="42"/>
      <c r="P13" s="42"/>
      <c r="Q13" s="42"/>
      <c r="R13" s="42"/>
      <c r="S13" s="7">
        <f>(C13)*(1-L12)</f>
        <v>2.1</v>
      </c>
      <c r="T13" s="7">
        <f>(D13)*(1-M12-N12-P12)</f>
        <v>0.9</v>
      </c>
      <c r="U13" s="7">
        <f>(E13)*(1-M12-N12-O12-P12)</f>
        <v>0</v>
      </c>
      <c r="V13" s="7">
        <f>(F13)*(1-P12)</f>
        <v>2.7</v>
      </c>
      <c r="W13" s="7">
        <f>(G13)*(1-P12-Q12-R12)</f>
        <v>1.2</v>
      </c>
      <c r="X13" s="67">
        <f>(H13)*(1-L12-M12-N12)</f>
        <v>0.2</v>
      </c>
      <c r="Y13" s="68">
        <f>(C10*S13)+(D10*T13)+(E10*U13)+(F10*V13)+(G10*W13)+(H10*X13)</f>
        <v>1.295</v>
      </c>
      <c r="Z13" s="69">
        <f t="shared" si="2"/>
        <v>0</v>
      </c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33"/>
      <c r="AQ13" s="33"/>
    </row>
    <row r="14" ht="15.75" customHeight="1">
      <c r="A14" s="17"/>
      <c r="B14" s="17"/>
      <c r="C14" s="17"/>
      <c r="D14" s="56"/>
      <c r="E14" s="56"/>
      <c r="F14" s="17"/>
      <c r="G14" s="17"/>
      <c r="H14" s="71"/>
      <c r="I14" s="72"/>
      <c r="J14" s="33"/>
      <c r="K14" s="12"/>
      <c r="L14" s="54">
        <f>K12+K13</f>
        <v>0</v>
      </c>
      <c r="M14" s="17"/>
      <c r="N14" s="17"/>
      <c r="O14" s="17"/>
      <c r="P14" s="17"/>
      <c r="Q14" s="22"/>
      <c r="R14" s="22"/>
      <c r="S14" s="33"/>
      <c r="T14" s="33"/>
      <c r="U14" s="17"/>
      <c r="V14" s="17"/>
      <c r="W14" s="17"/>
      <c r="X14" s="17"/>
      <c r="Y14" s="17"/>
      <c r="Z14" s="69">
        <f>Z12+Z13</f>
        <v>0</v>
      </c>
      <c r="AA14" s="33"/>
      <c r="AB14" s="33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</row>
    <row r="15" ht="15.75" customHeight="1">
      <c r="A15" s="17"/>
      <c r="B15" s="17"/>
      <c r="C15" s="55"/>
      <c r="D15" s="56"/>
      <c r="E15" s="56"/>
      <c r="F15" s="56"/>
      <c r="G15" s="56"/>
      <c r="H15" s="59"/>
      <c r="I15" s="5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</row>
    <row r="16" ht="15.75" customHeight="1">
      <c r="A16" s="17"/>
      <c r="B16" s="17"/>
      <c r="C16" s="55"/>
      <c r="D16" s="56"/>
      <c r="E16" s="56"/>
      <c r="F16" s="56"/>
      <c r="G16" s="56"/>
      <c r="H16" s="59"/>
      <c r="I16" s="5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</row>
    <row r="17" ht="15.75" customHeight="1">
      <c r="A17" s="23" t="s">
        <v>25</v>
      </c>
      <c r="B17" s="23" t="s">
        <v>26</v>
      </c>
      <c r="C17" s="25" t="s">
        <v>27</v>
      </c>
      <c r="D17" s="26"/>
      <c r="E17" s="26"/>
      <c r="F17" s="26"/>
      <c r="G17" s="26"/>
      <c r="H17" s="2"/>
      <c r="I17" s="27" t="s">
        <v>28</v>
      </c>
      <c r="J17" s="28" t="s">
        <v>29</v>
      </c>
      <c r="K17" s="29" t="s">
        <v>30</v>
      </c>
      <c r="L17" s="1" t="s">
        <v>31</v>
      </c>
      <c r="M17" s="1" t="s">
        <v>32</v>
      </c>
      <c r="N17" s="26"/>
      <c r="O17" s="26"/>
      <c r="P17" s="26"/>
      <c r="Q17" s="26"/>
      <c r="R17" s="26"/>
      <c r="S17" s="27" t="s">
        <v>33</v>
      </c>
      <c r="T17" s="32" t="s">
        <v>34</v>
      </c>
      <c r="U17" s="33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</row>
    <row r="18">
      <c r="A18" s="34" t="s">
        <v>72</v>
      </c>
      <c r="B18" s="73" t="s">
        <v>73</v>
      </c>
      <c r="C18" s="61">
        <v>0.15</v>
      </c>
      <c r="D18" s="61">
        <v>0.15</v>
      </c>
      <c r="E18" s="61">
        <v>0.2</v>
      </c>
      <c r="F18" s="61">
        <v>0.15</v>
      </c>
      <c r="G18" s="61">
        <v>0.2</v>
      </c>
      <c r="H18" s="61">
        <v>0.15</v>
      </c>
      <c r="I18" s="35"/>
      <c r="J18" s="35"/>
      <c r="K18" s="35"/>
      <c r="L18" s="38" t="s">
        <v>52</v>
      </c>
      <c r="M18" s="17"/>
      <c r="N18" s="17"/>
      <c r="O18" s="17"/>
      <c r="P18" s="17"/>
      <c r="Q18" s="33"/>
      <c r="R18" s="33"/>
      <c r="S18" s="35"/>
      <c r="T18" s="35"/>
      <c r="U18" s="33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</row>
    <row r="19">
      <c r="A19" s="35"/>
      <c r="B19" s="35"/>
      <c r="C19" s="46" t="s">
        <v>74</v>
      </c>
      <c r="D19" s="46" t="s">
        <v>75</v>
      </c>
      <c r="E19" s="46" t="s">
        <v>76</v>
      </c>
      <c r="F19" s="46" t="s">
        <v>77</v>
      </c>
      <c r="G19" s="46" t="s">
        <v>78</v>
      </c>
      <c r="H19" s="43" t="s">
        <v>79</v>
      </c>
      <c r="I19" s="42"/>
      <c r="J19" s="42"/>
      <c r="K19" s="42"/>
      <c r="L19" s="44" t="s">
        <v>80</v>
      </c>
      <c r="M19" s="46" t="s">
        <v>74</v>
      </c>
      <c r="N19" s="46" t="s">
        <v>75</v>
      </c>
      <c r="O19" s="46" t="s">
        <v>76</v>
      </c>
      <c r="P19" s="46" t="s">
        <v>77</v>
      </c>
      <c r="Q19" s="46" t="s">
        <v>78</v>
      </c>
      <c r="R19" s="43" t="s">
        <v>79</v>
      </c>
      <c r="S19" s="42"/>
      <c r="T19" s="42"/>
      <c r="U19" s="33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</row>
    <row r="20">
      <c r="A20" s="42"/>
      <c r="B20" s="42"/>
      <c r="C20" s="65">
        <v>1.0</v>
      </c>
      <c r="D20" s="44">
        <v>1.0</v>
      </c>
      <c r="E20" s="7">
        <v>3.0</v>
      </c>
      <c r="F20" s="7">
        <v>3.0</v>
      </c>
      <c r="G20" s="7">
        <v>3.0</v>
      </c>
      <c r="H20" s="7">
        <v>2.0</v>
      </c>
      <c r="I20" s="50">
        <f>(C18*C20)+(D18*D20)+(E18*E20)+(F18*F20)+(G18*G20)+(H18*H20)</f>
        <v>2.25</v>
      </c>
      <c r="J20" s="51"/>
      <c r="K20" s="52">
        <f>I20*J20</f>
        <v>0</v>
      </c>
      <c r="L20" s="53">
        <v>0.3</v>
      </c>
      <c r="M20" s="7">
        <f t="shared" ref="M20:N20" si="3">C20</f>
        <v>1</v>
      </c>
      <c r="N20" s="7">
        <f t="shared" si="3"/>
        <v>1</v>
      </c>
      <c r="O20" s="7">
        <f>(E20)*(1-L20)</f>
        <v>2.1</v>
      </c>
      <c r="P20" s="7">
        <f>(F20)*(1-L20)</f>
        <v>2.1</v>
      </c>
      <c r="Q20" s="7">
        <f>(G20)*(1-L20)</f>
        <v>2.1</v>
      </c>
      <c r="R20" s="7">
        <f>(H20)*(1-L20)</f>
        <v>1.4</v>
      </c>
      <c r="S20" s="54">
        <f>(C18*M20)+(D18*N20)+(E18*O20)+(F18*P20)+(G18*Q20)+(H18*R20)</f>
        <v>1.665</v>
      </c>
      <c r="T20" s="54">
        <f>S20*J20</f>
        <v>0</v>
      </c>
      <c r="U20" s="33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</row>
    <row r="21" ht="15.75" customHeight="1">
      <c r="A21" s="17"/>
      <c r="B21" s="17"/>
      <c r="C21" s="17"/>
      <c r="D21" s="17"/>
      <c r="E21" s="17"/>
      <c r="F21" s="17"/>
      <c r="G21" s="33"/>
      <c r="H21" s="33"/>
      <c r="I21" s="17"/>
      <c r="J21" s="17"/>
      <c r="K21" s="17"/>
      <c r="L21" s="12"/>
      <c r="M21" s="17"/>
      <c r="N21" s="17"/>
      <c r="O21" s="17"/>
      <c r="P21" s="17"/>
      <c r="Q21" s="17"/>
      <c r="R21" s="33"/>
      <c r="S21" s="33"/>
      <c r="T21" s="17"/>
      <c r="U21" s="22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</row>
    <row r="22" ht="15.75" customHeight="1">
      <c r="A22" s="17"/>
      <c r="B22" s="17"/>
      <c r="C22" s="55"/>
      <c r="D22" s="56"/>
      <c r="E22" s="56"/>
      <c r="F22" s="56"/>
      <c r="G22" s="56"/>
      <c r="H22" s="59"/>
      <c r="I22" s="56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</row>
    <row r="23">
      <c r="A23" s="23" t="s">
        <v>25</v>
      </c>
      <c r="B23" s="23" t="s">
        <v>26</v>
      </c>
      <c r="C23" s="25" t="s">
        <v>27</v>
      </c>
      <c r="D23" s="26"/>
      <c r="E23" s="26"/>
      <c r="F23" s="2"/>
      <c r="G23" s="27" t="s">
        <v>28</v>
      </c>
      <c r="H23" s="28" t="s">
        <v>29</v>
      </c>
      <c r="I23" s="29" t="s">
        <v>30</v>
      </c>
      <c r="J23" s="23" t="s">
        <v>31</v>
      </c>
      <c r="K23" s="1" t="s">
        <v>32</v>
      </c>
      <c r="L23" s="26"/>
      <c r="M23" s="26"/>
      <c r="N23" s="26"/>
      <c r="O23" s="27" t="s">
        <v>33</v>
      </c>
      <c r="P23" s="32" t="s">
        <v>34</v>
      </c>
      <c r="Q23" s="33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2"/>
      <c r="AN23" s="12"/>
      <c r="AO23" s="12"/>
      <c r="AP23" s="12"/>
      <c r="AQ23" s="12"/>
    </row>
    <row r="24">
      <c r="A24" s="34" t="s">
        <v>72</v>
      </c>
      <c r="B24" s="73"/>
      <c r="C24" s="61">
        <v>0.25</v>
      </c>
      <c r="D24" s="61">
        <v>0.25</v>
      </c>
      <c r="E24" s="61">
        <v>0.25</v>
      </c>
      <c r="F24" s="61">
        <v>0.25</v>
      </c>
      <c r="G24" s="35"/>
      <c r="H24" s="35"/>
      <c r="I24" s="35"/>
      <c r="J24" s="39" t="s">
        <v>52</v>
      </c>
      <c r="K24" s="17"/>
      <c r="L24" s="17"/>
      <c r="M24" s="17"/>
      <c r="N24" s="17"/>
      <c r="O24" s="35"/>
      <c r="P24" s="35"/>
      <c r="Q24" s="33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2"/>
      <c r="AN24" s="12"/>
      <c r="AO24" s="12"/>
      <c r="AP24" s="12"/>
      <c r="AQ24" s="12"/>
    </row>
    <row r="25">
      <c r="A25" s="35"/>
      <c r="B25" s="74"/>
      <c r="C25" s="46" t="s">
        <v>81</v>
      </c>
      <c r="D25" s="46" t="s">
        <v>82</v>
      </c>
      <c r="E25" s="46" t="s">
        <v>83</v>
      </c>
      <c r="F25" s="43" t="s">
        <v>84</v>
      </c>
      <c r="G25" s="42"/>
      <c r="H25" s="42"/>
      <c r="I25" s="42"/>
      <c r="J25" s="44" t="s">
        <v>85</v>
      </c>
      <c r="K25" s="46" t="s">
        <v>81</v>
      </c>
      <c r="L25" s="46" t="s">
        <v>82</v>
      </c>
      <c r="M25" s="46" t="s">
        <v>83</v>
      </c>
      <c r="N25" s="43" t="s">
        <v>84</v>
      </c>
      <c r="O25" s="42"/>
      <c r="P25" s="42"/>
      <c r="Q25" s="33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2"/>
      <c r="AN25" s="12"/>
      <c r="AO25" s="12"/>
      <c r="AP25" s="12"/>
      <c r="AQ25" s="12"/>
    </row>
    <row r="26" ht="15.75" customHeight="1">
      <c r="A26" s="35"/>
      <c r="B26" s="75" t="s">
        <v>86</v>
      </c>
      <c r="C26" s="65">
        <v>3.0</v>
      </c>
      <c r="D26" s="44">
        <v>1.0</v>
      </c>
      <c r="E26" s="7">
        <v>3.0</v>
      </c>
      <c r="F26" s="7">
        <v>3.0</v>
      </c>
      <c r="G26" s="52">
        <f>(C24*C26)+(D24*D26)+(E24*E26)+(F24*F26)</f>
        <v>2.5</v>
      </c>
      <c r="H26" s="51"/>
      <c r="I26" s="52"/>
      <c r="J26" s="53">
        <v>0.3</v>
      </c>
      <c r="K26" s="7">
        <f t="shared" ref="K26:K57" si="4">(C26)*(1-J26)</f>
        <v>2.1</v>
      </c>
      <c r="L26" s="7">
        <f t="shared" ref="L26:L57" si="5">(D26)*(1-J26)</f>
        <v>0.7</v>
      </c>
      <c r="M26" s="7">
        <f t="shared" ref="M26:M57" si="6">(E26)*(1-J26)</f>
        <v>2.1</v>
      </c>
      <c r="N26" s="7">
        <f t="shared" ref="N26:N57" si="7">(F26)*(1-J26)</f>
        <v>2.1</v>
      </c>
      <c r="O26" s="54">
        <f>(C24*K26)+(D24*L26)+(E24*M26)+(F24*N26)</f>
        <v>1.75</v>
      </c>
      <c r="P26" s="54"/>
      <c r="Q26" s="33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2"/>
      <c r="AN26" s="12"/>
      <c r="AO26" s="12"/>
      <c r="AP26" s="12"/>
      <c r="AQ26" s="12"/>
    </row>
    <row r="27" ht="15.75" customHeight="1">
      <c r="A27" s="35"/>
      <c r="B27" s="76" t="s">
        <v>87</v>
      </c>
      <c r="C27" s="65">
        <v>3.0</v>
      </c>
      <c r="D27" s="44">
        <v>2.0</v>
      </c>
      <c r="E27" s="7">
        <v>1.0</v>
      </c>
      <c r="F27" s="7">
        <v>1.0</v>
      </c>
      <c r="G27" s="52">
        <f>(C24*C27)+(D24*D27)+(E24*E27)+(F24*F27)</f>
        <v>1.75</v>
      </c>
      <c r="H27" s="51"/>
      <c r="I27" s="52"/>
      <c r="J27" s="53">
        <v>0.3</v>
      </c>
      <c r="K27" s="7">
        <f t="shared" si="4"/>
        <v>2.1</v>
      </c>
      <c r="L27" s="7">
        <f t="shared" si="5"/>
        <v>1.4</v>
      </c>
      <c r="M27" s="7">
        <f t="shared" si="6"/>
        <v>0.7</v>
      </c>
      <c r="N27" s="7">
        <f t="shared" si="7"/>
        <v>0.7</v>
      </c>
      <c r="O27" s="54">
        <f>(C24*K27)+(D24*L27)+(E24*M27)+(F24*N27)</f>
        <v>1.225</v>
      </c>
      <c r="P27" s="54"/>
      <c r="Q27" s="33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2"/>
      <c r="AN27" s="12"/>
      <c r="AO27" s="12"/>
      <c r="AP27" s="12"/>
      <c r="AQ27" s="12"/>
    </row>
    <row r="28" ht="15.75" customHeight="1">
      <c r="A28" s="35"/>
      <c r="B28" s="76" t="s">
        <v>88</v>
      </c>
      <c r="C28" s="65">
        <v>3.0</v>
      </c>
      <c r="D28" s="44">
        <v>1.0</v>
      </c>
      <c r="E28" s="7">
        <v>3.0</v>
      </c>
      <c r="F28" s="7">
        <v>1.0</v>
      </c>
      <c r="G28" s="52">
        <f>(C24*C28)+(D24*D28)+(E24*E28)+(F24*F28)</f>
        <v>2</v>
      </c>
      <c r="H28" s="51"/>
      <c r="I28" s="52"/>
      <c r="J28" s="53">
        <v>0.3</v>
      </c>
      <c r="K28" s="7">
        <f t="shared" si="4"/>
        <v>2.1</v>
      </c>
      <c r="L28" s="7">
        <f t="shared" si="5"/>
        <v>0.7</v>
      </c>
      <c r="M28" s="7">
        <f t="shared" si="6"/>
        <v>2.1</v>
      </c>
      <c r="N28" s="7">
        <f t="shared" si="7"/>
        <v>0.7</v>
      </c>
      <c r="O28" s="54">
        <f>(C24*K28)+(D24*L28)+(E24*M28)+(F24*N28)</f>
        <v>1.4</v>
      </c>
      <c r="P28" s="54"/>
      <c r="Q28" s="33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2"/>
      <c r="AN28" s="12"/>
      <c r="AO28" s="12"/>
      <c r="AP28" s="12"/>
      <c r="AQ28" s="12"/>
    </row>
    <row r="29" ht="15.75" customHeight="1">
      <c r="A29" s="35"/>
      <c r="B29" s="76" t="s">
        <v>89</v>
      </c>
      <c r="C29" s="65">
        <v>3.0</v>
      </c>
      <c r="D29" s="44">
        <v>2.0</v>
      </c>
      <c r="E29" s="7">
        <v>1.0</v>
      </c>
      <c r="F29" s="7">
        <v>3.0</v>
      </c>
      <c r="G29" s="52">
        <f>(C24*C29)+(D24*D29)+(E24*E29)+(F24*F29)</f>
        <v>2.25</v>
      </c>
      <c r="H29" s="51"/>
      <c r="I29" s="52"/>
      <c r="J29" s="53">
        <v>0.3</v>
      </c>
      <c r="K29" s="7">
        <f t="shared" si="4"/>
        <v>2.1</v>
      </c>
      <c r="L29" s="7">
        <f t="shared" si="5"/>
        <v>1.4</v>
      </c>
      <c r="M29" s="7">
        <f t="shared" si="6"/>
        <v>0.7</v>
      </c>
      <c r="N29" s="7">
        <f t="shared" si="7"/>
        <v>2.1</v>
      </c>
      <c r="O29" s="54">
        <f>(C24*K29)+(D24*L29)+(E24*M29)+(F24*N29)</f>
        <v>1.575</v>
      </c>
      <c r="P29" s="54"/>
      <c r="Q29" s="33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2"/>
      <c r="AN29" s="12"/>
      <c r="AO29" s="12"/>
      <c r="AP29" s="12"/>
      <c r="AQ29" s="12"/>
    </row>
    <row r="30" ht="15.75" customHeight="1">
      <c r="A30" s="35"/>
      <c r="B30" s="76" t="s">
        <v>90</v>
      </c>
      <c r="C30" s="65">
        <v>3.0</v>
      </c>
      <c r="D30" s="44">
        <v>1.0</v>
      </c>
      <c r="E30" s="7">
        <v>3.0</v>
      </c>
      <c r="F30" s="7">
        <v>1.0</v>
      </c>
      <c r="G30" s="52">
        <f>(C24*C30)+(D24*D30)+(E24*E30)+(F24*F30)</f>
        <v>2</v>
      </c>
      <c r="H30" s="51"/>
      <c r="I30" s="52"/>
      <c r="J30" s="53">
        <v>0.3</v>
      </c>
      <c r="K30" s="7">
        <f t="shared" si="4"/>
        <v>2.1</v>
      </c>
      <c r="L30" s="7">
        <f t="shared" si="5"/>
        <v>0.7</v>
      </c>
      <c r="M30" s="7">
        <f t="shared" si="6"/>
        <v>2.1</v>
      </c>
      <c r="N30" s="7">
        <f t="shared" si="7"/>
        <v>0.7</v>
      </c>
      <c r="O30" s="54">
        <f>(C24*K30)+(D24*L30)+(E24*M30)+(F24*N30)</f>
        <v>1.4</v>
      </c>
      <c r="P30" s="54"/>
      <c r="Q30" s="33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2"/>
      <c r="AN30" s="12"/>
      <c r="AO30" s="12"/>
      <c r="AP30" s="12"/>
      <c r="AQ30" s="12"/>
    </row>
    <row r="31" ht="15.75" customHeight="1">
      <c r="A31" s="35"/>
      <c r="B31" s="76" t="s">
        <v>91</v>
      </c>
      <c r="C31" s="65">
        <v>3.0</v>
      </c>
      <c r="D31" s="44">
        <v>2.0</v>
      </c>
      <c r="E31" s="7">
        <v>3.0</v>
      </c>
      <c r="F31" s="7">
        <v>3.0</v>
      </c>
      <c r="G31" s="52">
        <f>(C24*C31)+(D24*D31)+(E24*E31)+(F24*F31)</f>
        <v>2.75</v>
      </c>
      <c r="H31" s="51"/>
      <c r="I31" s="52"/>
      <c r="J31" s="53">
        <v>0.3</v>
      </c>
      <c r="K31" s="7">
        <f t="shared" si="4"/>
        <v>2.1</v>
      </c>
      <c r="L31" s="7">
        <f t="shared" si="5"/>
        <v>1.4</v>
      </c>
      <c r="M31" s="7">
        <f t="shared" si="6"/>
        <v>2.1</v>
      </c>
      <c r="N31" s="7">
        <f t="shared" si="7"/>
        <v>2.1</v>
      </c>
      <c r="O31" s="54">
        <f>(C24*K31)+(D24*L31)+(E24*M31)+(F24*N31)</f>
        <v>1.925</v>
      </c>
      <c r="P31" s="54"/>
      <c r="Q31" s="33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2"/>
      <c r="AN31" s="12"/>
      <c r="AO31" s="12"/>
      <c r="AP31" s="12"/>
      <c r="AQ31" s="12"/>
    </row>
    <row r="32" ht="15.75" customHeight="1">
      <c r="A32" s="35"/>
      <c r="B32" s="76" t="s">
        <v>92</v>
      </c>
      <c r="C32" s="65">
        <v>3.0</v>
      </c>
      <c r="D32" s="44">
        <v>2.0</v>
      </c>
      <c r="E32" s="7">
        <v>1.0</v>
      </c>
      <c r="F32" s="7">
        <v>1.0</v>
      </c>
      <c r="G32" s="52">
        <f>(C24*C32)+(D24*D32)+(E24*E32)+(F24*F32)</f>
        <v>1.75</v>
      </c>
      <c r="H32" s="51"/>
      <c r="I32" s="52"/>
      <c r="J32" s="53">
        <v>0.3</v>
      </c>
      <c r="K32" s="7">
        <f t="shared" si="4"/>
        <v>2.1</v>
      </c>
      <c r="L32" s="7">
        <f t="shared" si="5"/>
        <v>1.4</v>
      </c>
      <c r="M32" s="7">
        <f t="shared" si="6"/>
        <v>0.7</v>
      </c>
      <c r="N32" s="7">
        <f t="shared" si="7"/>
        <v>0.7</v>
      </c>
      <c r="O32" s="54">
        <f>(C24*K32)+(D24*L32)+(E24*M32)+(F24*N32)</f>
        <v>1.225</v>
      </c>
      <c r="P32" s="54"/>
      <c r="Q32" s="33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2"/>
      <c r="AN32" s="12"/>
      <c r="AO32" s="12"/>
      <c r="AP32" s="12"/>
      <c r="AQ32" s="12"/>
    </row>
    <row r="33" ht="15.75" customHeight="1">
      <c r="A33" s="35"/>
      <c r="B33" s="76" t="s">
        <v>93</v>
      </c>
      <c r="C33" s="65">
        <v>3.0</v>
      </c>
      <c r="D33" s="44">
        <v>3.0</v>
      </c>
      <c r="E33" s="7">
        <v>3.0</v>
      </c>
      <c r="F33" s="7">
        <v>3.0</v>
      </c>
      <c r="G33" s="52">
        <f>(C24*C33)+(D24*D33)+(E24*E33)+(F24*F33)</f>
        <v>3</v>
      </c>
      <c r="H33" s="51"/>
      <c r="I33" s="52"/>
      <c r="J33" s="53">
        <v>0.3</v>
      </c>
      <c r="K33" s="7">
        <f t="shared" si="4"/>
        <v>2.1</v>
      </c>
      <c r="L33" s="7">
        <f t="shared" si="5"/>
        <v>2.1</v>
      </c>
      <c r="M33" s="7">
        <f t="shared" si="6"/>
        <v>2.1</v>
      </c>
      <c r="N33" s="7">
        <f t="shared" si="7"/>
        <v>2.1</v>
      </c>
      <c r="O33" s="54">
        <f>(C24*K33)+(D24*L33)+(E24*M33)+(F24*N33)</f>
        <v>2.1</v>
      </c>
      <c r="P33" s="54"/>
      <c r="Q33" s="33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2"/>
      <c r="AN33" s="12"/>
      <c r="AO33" s="12"/>
      <c r="AP33" s="12"/>
      <c r="AQ33" s="12"/>
    </row>
    <row r="34" ht="15.75" customHeight="1">
      <c r="A34" s="35"/>
      <c r="B34" s="76" t="s">
        <v>94</v>
      </c>
      <c r="C34" s="65">
        <v>3.0</v>
      </c>
      <c r="D34" s="44">
        <v>2.0</v>
      </c>
      <c r="E34" s="7">
        <v>1.0</v>
      </c>
      <c r="F34" s="7">
        <v>1.0</v>
      </c>
      <c r="G34" s="52">
        <f>(C24*C34)+(D24*D34)+(E24*E34)+(F24*F34)</f>
        <v>1.75</v>
      </c>
      <c r="H34" s="51"/>
      <c r="I34" s="52"/>
      <c r="J34" s="53">
        <v>0.3</v>
      </c>
      <c r="K34" s="7">
        <f t="shared" si="4"/>
        <v>2.1</v>
      </c>
      <c r="L34" s="7">
        <f t="shared" si="5"/>
        <v>1.4</v>
      </c>
      <c r="M34" s="7">
        <f t="shared" si="6"/>
        <v>0.7</v>
      </c>
      <c r="N34" s="7">
        <f t="shared" si="7"/>
        <v>0.7</v>
      </c>
      <c r="O34" s="54">
        <f>(C24*K34)+(D24*L34)+(E24*M34)+(F24*N34)</f>
        <v>1.225</v>
      </c>
      <c r="P34" s="54"/>
      <c r="Q34" s="33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2"/>
      <c r="AN34" s="12"/>
      <c r="AO34" s="12"/>
      <c r="AP34" s="12"/>
      <c r="AQ34" s="12"/>
    </row>
    <row r="35" ht="15.75" customHeight="1">
      <c r="A35" s="35"/>
      <c r="B35" s="76" t="s">
        <v>95</v>
      </c>
      <c r="C35" s="65">
        <v>3.0</v>
      </c>
      <c r="D35" s="44">
        <v>1.0</v>
      </c>
      <c r="E35" s="7">
        <v>1.0</v>
      </c>
      <c r="F35" s="7">
        <v>3.0</v>
      </c>
      <c r="G35" s="52">
        <f>(C24*C35)+(D24*D35)+(E24*E35)+(F24*F35)</f>
        <v>2</v>
      </c>
      <c r="H35" s="51"/>
      <c r="I35" s="52"/>
      <c r="J35" s="53">
        <v>0.3</v>
      </c>
      <c r="K35" s="7">
        <f t="shared" si="4"/>
        <v>2.1</v>
      </c>
      <c r="L35" s="7">
        <f t="shared" si="5"/>
        <v>0.7</v>
      </c>
      <c r="M35" s="7">
        <f t="shared" si="6"/>
        <v>0.7</v>
      </c>
      <c r="N35" s="7">
        <f t="shared" si="7"/>
        <v>2.1</v>
      </c>
      <c r="O35" s="54">
        <f>(C24*K35)+(D24*L35)+(E24*M35)+(F24*N35)</f>
        <v>1.4</v>
      </c>
      <c r="P35" s="54"/>
      <c r="Q35" s="33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2"/>
      <c r="AN35" s="12"/>
      <c r="AO35" s="12"/>
      <c r="AP35" s="12"/>
      <c r="AQ35" s="12"/>
    </row>
    <row r="36" ht="15.75" customHeight="1">
      <c r="A36" s="35"/>
      <c r="B36" s="76" t="s">
        <v>96</v>
      </c>
      <c r="C36" s="65">
        <v>3.0</v>
      </c>
      <c r="D36" s="44">
        <v>3.0</v>
      </c>
      <c r="E36" s="7">
        <v>1.0</v>
      </c>
      <c r="F36" s="7">
        <v>1.0</v>
      </c>
      <c r="G36" s="52">
        <f>(C24*C36)+(D24*D36)+(E24*E36)+(F24*F36)</f>
        <v>2</v>
      </c>
      <c r="H36" s="51"/>
      <c r="I36" s="52"/>
      <c r="J36" s="53">
        <v>0.3</v>
      </c>
      <c r="K36" s="7">
        <f t="shared" si="4"/>
        <v>2.1</v>
      </c>
      <c r="L36" s="7">
        <f t="shared" si="5"/>
        <v>2.1</v>
      </c>
      <c r="M36" s="7">
        <f t="shared" si="6"/>
        <v>0.7</v>
      </c>
      <c r="N36" s="7">
        <f t="shared" si="7"/>
        <v>0.7</v>
      </c>
      <c r="O36" s="54">
        <f>(C24*K36)+(D24*L36)+(E24*M36)+(F24*N36)</f>
        <v>1.4</v>
      </c>
      <c r="P36" s="54"/>
      <c r="Q36" s="33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2"/>
      <c r="AN36" s="12"/>
      <c r="AO36" s="12"/>
      <c r="AP36" s="12"/>
      <c r="AQ36" s="12"/>
    </row>
    <row r="37" ht="15.75" customHeight="1">
      <c r="A37" s="35"/>
      <c r="B37" s="76" t="s">
        <v>97</v>
      </c>
      <c r="C37" s="65">
        <v>3.0</v>
      </c>
      <c r="D37" s="44">
        <v>1.0</v>
      </c>
      <c r="E37" s="7">
        <v>3.0</v>
      </c>
      <c r="F37" s="7">
        <v>3.0</v>
      </c>
      <c r="G37" s="52">
        <f>(C24*C37)+(D24*D37)+(E24*E37)+(F24*F37)</f>
        <v>2.5</v>
      </c>
      <c r="H37" s="51"/>
      <c r="I37" s="52"/>
      <c r="J37" s="53">
        <v>0.3</v>
      </c>
      <c r="K37" s="7">
        <f t="shared" si="4"/>
        <v>2.1</v>
      </c>
      <c r="L37" s="7">
        <f t="shared" si="5"/>
        <v>0.7</v>
      </c>
      <c r="M37" s="7">
        <f t="shared" si="6"/>
        <v>2.1</v>
      </c>
      <c r="N37" s="7">
        <f t="shared" si="7"/>
        <v>2.1</v>
      </c>
      <c r="O37" s="54">
        <f>(C24*K37)+(D24*L37)+(E24*M37)+(F24*N37)</f>
        <v>1.75</v>
      </c>
      <c r="P37" s="54"/>
      <c r="Q37" s="33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2"/>
      <c r="AN37" s="12"/>
      <c r="AO37" s="12"/>
      <c r="AP37" s="12"/>
      <c r="AQ37" s="12"/>
    </row>
    <row r="38" ht="15.75" customHeight="1">
      <c r="A38" s="35"/>
      <c r="B38" s="76" t="s">
        <v>98</v>
      </c>
      <c r="C38" s="65">
        <v>1.0</v>
      </c>
      <c r="D38" s="44">
        <v>3.0</v>
      </c>
      <c r="E38" s="7">
        <v>3.0</v>
      </c>
      <c r="F38" s="7">
        <v>1.0</v>
      </c>
      <c r="G38" s="52">
        <f>(C24*C38)+(D24*D38)+(E24*E38)+(F24*F38)</f>
        <v>2</v>
      </c>
      <c r="H38" s="51"/>
      <c r="I38" s="52"/>
      <c r="J38" s="53">
        <v>0.3</v>
      </c>
      <c r="K38" s="7">
        <f t="shared" si="4"/>
        <v>0.7</v>
      </c>
      <c r="L38" s="7">
        <f t="shared" si="5"/>
        <v>2.1</v>
      </c>
      <c r="M38" s="7">
        <f t="shared" si="6"/>
        <v>2.1</v>
      </c>
      <c r="N38" s="7">
        <f t="shared" si="7"/>
        <v>0.7</v>
      </c>
      <c r="O38" s="54">
        <f>(C24*K38)+(D24*L38)+(E24*M38)+(F24*N38)</f>
        <v>1.4</v>
      </c>
      <c r="P38" s="54"/>
      <c r="Q38" s="33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2"/>
      <c r="AN38" s="12"/>
      <c r="AO38" s="12"/>
      <c r="AP38" s="12"/>
      <c r="AQ38" s="12"/>
    </row>
    <row r="39" ht="15.75" customHeight="1">
      <c r="A39" s="35"/>
      <c r="B39" s="76" t="s">
        <v>99</v>
      </c>
      <c r="C39" s="65">
        <v>1.0</v>
      </c>
      <c r="D39" s="44">
        <v>1.0</v>
      </c>
      <c r="E39" s="7">
        <v>3.0</v>
      </c>
      <c r="F39" s="7">
        <v>1.0</v>
      </c>
      <c r="G39" s="52">
        <f>(C24*C39)+(D24*D39)+(E24*E39)+(F24*F39)</f>
        <v>1.5</v>
      </c>
      <c r="H39" s="51"/>
      <c r="I39" s="52"/>
      <c r="J39" s="53">
        <v>0.3</v>
      </c>
      <c r="K39" s="7">
        <f t="shared" si="4"/>
        <v>0.7</v>
      </c>
      <c r="L39" s="7">
        <f t="shared" si="5"/>
        <v>0.7</v>
      </c>
      <c r="M39" s="7">
        <f t="shared" si="6"/>
        <v>2.1</v>
      </c>
      <c r="N39" s="7">
        <f t="shared" si="7"/>
        <v>0.7</v>
      </c>
      <c r="O39" s="54">
        <f>(C24*K39)+(D24*L39)+(E24*M39)+(F24*N39)</f>
        <v>1.05</v>
      </c>
      <c r="P39" s="54"/>
      <c r="Q39" s="33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2"/>
      <c r="AN39" s="12"/>
      <c r="AO39" s="12"/>
      <c r="AP39" s="12"/>
      <c r="AQ39" s="12"/>
    </row>
    <row r="40" ht="15.75" customHeight="1">
      <c r="A40" s="35"/>
      <c r="B40" s="76" t="s">
        <v>100</v>
      </c>
      <c r="C40" s="65">
        <v>1.0</v>
      </c>
      <c r="D40" s="44">
        <v>3.0</v>
      </c>
      <c r="E40" s="7">
        <v>1.0</v>
      </c>
      <c r="F40" s="7">
        <v>1.0</v>
      </c>
      <c r="G40" s="52">
        <f>(C24*C40)+(D24*D40)+(E24*E40)+(F24*F40)</f>
        <v>1.5</v>
      </c>
      <c r="H40" s="51"/>
      <c r="I40" s="52"/>
      <c r="J40" s="53">
        <v>0.3</v>
      </c>
      <c r="K40" s="7">
        <f t="shared" si="4"/>
        <v>0.7</v>
      </c>
      <c r="L40" s="7">
        <f t="shared" si="5"/>
        <v>2.1</v>
      </c>
      <c r="M40" s="7">
        <f t="shared" si="6"/>
        <v>0.7</v>
      </c>
      <c r="N40" s="7">
        <f t="shared" si="7"/>
        <v>0.7</v>
      </c>
      <c r="O40" s="54">
        <f>(C24*K40)+(D24*L40)+(E24*M40)+(F24*N40)</f>
        <v>1.05</v>
      </c>
      <c r="P40" s="54"/>
      <c r="Q40" s="33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2"/>
      <c r="AN40" s="12"/>
      <c r="AO40" s="12"/>
      <c r="AP40" s="12"/>
      <c r="AQ40" s="12"/>
    </row>
    <row r="41" ht="15.75" customHeight="1">
      <c r="A41" s="35"/>
      <c r="B41" s="76" t="s">
        <v>101</v>
      </c>
      <c r="C41" s="65">
        <v>1.0</v>
      </c>
      <c r="D41" s="44">
        <v>3.0</v>
      </c>
      <c r="E41" s="7">
        <v>1.0</v>
      </c>
      <c r="F41" s="7">
        <v>3.0</v>
      </c>
      <c r="G41" s="52">
        <f>(C24*C41)+(D24*D41)+(E24*E41)+(F24*F41)</f>
        <v>2</v>
      </c>
      <c r="H41" s="51"/>
      <c r="I41" s="52"/>
      <c r="J41" s="53">
        <v>0.3</v>
      </c>
      <c r="K41" s="7">
        <f t="shared" si="4"/>
        <v>0.7</v>
      </c>
      <c r="L41" s="7">
        <f t="shared" si="5"/>
        <v>2.1</v>
      </c>
      <c r="M41" s="7">
        <f t="shared" si="6"/>
        <v>0.7</v>
      </c>
      <c r="N41" s="7">
        <f t="shared" si="7"/>
        <v>2.1</v>
      </c>
      <c r="O41" s="54">
        <f>(C24*K41)+(D24*L41)+(E24*M41)+(F24*N41)</f>
        <v>1.4</v>
      </c>
      <c r="P41" s="54"/>
      <c r="Q41" s="33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2"/>
      <c r="AN41" s="12"/>
      <c r="AO41" s="12"/>
      <c r="AP41" s="12"/>
      <c r="AQ41" s="12"/>
    </row>
    <row r="42" ht="15.75" customHeight="1">
      <c r="A42" s="35"/>
      <c r="B42" s="76" t="s">
        <v>102</v>
      </c>
      <c r="C42" s="65">
        <v>1.0</v>
      </c>
      <c r="D42" s="44">
        <v>3.0</v>
      </c>
      <c r="E42" s="7">
        <v>3.0</v>
      </c>
      <c r="F42" s="7">
        <v>3.0</v>
      </c>
      <c r="G42" s="52">
        <f>(C24*C42)+(D24*D42)+(E24*E42)+(F24*F42)</f>
        <v>2.5</v>
      </c>
      <c r="H42" s="51"/>
      <c r="I42" s="52"/>
      <c r="J42" s="53">
        <v>0.3</v>
      </c>
      <c r="K42" s="7">
        <f t="shared" si="4"/>
        <v>0.7</v>
      </c>
      <c r="L42" s="7">
        <f t="shared" si="5"/>
        <v>2.1</v>
      </c>
      <c r="M42" s="7">
        <f t="shared" si="6"/>
        <v>2.1</v>
      </c>
      <c r="N42" s="7">
        <f t="shared" si="7"/>
        <v>2.1</v>
      </c>
      <c r="O42" s="54">
        <f>(C24*K42)+(D24*L42)+(E24*M42)+(F24*N42)</f>
        <v>1.75</v>
      </c>
      <c r="P42" s="54"/>
      <c r="Q42" s="33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2"/>
      <c r="AN42" s="12"/>
      <c r="AO42" s="12"/>
      <c r="AP42" s="12"/>
      <c r="AQ42" s="12"/>
    </row>
    <row r="43" ht="15.75" customHeight="1">
      <c r="A43" s="35"/>
      <c r="B43" s="77" t="s">
        <v>103</v>
      </c>
      <c r="C43" s="65">
        <v>1.0</v>
      </c>
      <c r="D43" s="44">
        <v>1.0</v>
      </c>
      <c r="E43" s="7">
        <v>3.0</v>
      </c>
      <c r="F43" s="7">
        <v>1.0</v>
      </c>
      <c r="G43" s="52">
        <f>(C24*C43)+(D24*D43)+(E24*E43)+(F24*F43)</f>
        <v>1.5</v>
      </c>
      <c r="H43" s="51"/>
      <c r="I43" s="52"/>
      <c r="J43" s="53">
        <v>0.3</v>
      </c>
      <c r="K43" s="7">
        <f t="shared" si="4"/>
        <v>0.7</v>
      </c>
      <c r="L43" s="7">
        <f t="shared" si="5"/>
        <v>0.7</v>
      </c>
      <c r="M43" s="7">
        <f t="shared" si="6"/>
        <v>2.1</v>
      </c>
      <c r="N43" s="7">
        <f t="shared" si="7"/>
        <v>0.7</v>
      </c>
      <c r="O43" s="54">
        <f>(C24*K43)+(D24*L43)+(E24*M43)+(F24*N43)</f>
        <v>1.05</v>
      </c>
      <c r="P43" s="54"/>
      <c r="Q43" s="33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2"/>
      <c r="AN43" s="12"/>
      <c r="AO43" s="12"/>
      <c r="AP43" s="12"/>
      <c r="AQ43" s="12"/>
    </row>
    <row r="44" ht="15.75" customHeight="1">
      <c r="A44" s="35"/>
      <c r="B44" s="77" t="s">
        <v>104</v>
      </c>
      <c r="C44" s="65">
        <v>1.0</v>
      </c>
      <c r="D44" s="44">
        <v>3.0</v>
      </c>
      <c r="E44" s="7">
        <v>1.0</v>
      </c>
      <c r="F44" s="7">
        <v>1.0</v>
      </c>
      <c r="G44" s="52">
        <f>(C24*C44)+(D24*D44)+(E24*E44)+(F24*F44)</f>
        <v>1.5</v>
      </c>
      <c r="H44" s="51"/>
      <c r="I44" s="52"/>
      <c r="J44" s="53">
        <v>0.3</v>
      </c>
      <c r="K44" s="7">
        <f t="shared" si="4"/>
        <v>0.7</v>
      </c>
      <c r="L44" s="7">
        <f t="shared" si="5"/>
        <v>2.1</v>
      </c>
      <c r="M44" s="7">
        <f t="shared" si="6"/>
        <v>0.7</v>
      </c>
      <c r="N44" s="7">
        <f t="shared" si="7"/>
        <v>0.7</v>
      </c>
      <c r="O44" s="54">
        <f>(C24*K44)+(D24*L44)+(E24*M44)+(F24*N44)</f>
        <v>1.05</v>
      </c>
      <c r="P44" s="54"/>
      <c r="Q44" s="33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2"/>
      <c r="AN44" s="12"/>
      <c r="AO44" s="12"/>
      <c r="AP44" s="12"/>
      <c r="AQ44" s="12"/>
    </row>
    <row r="45" ht="15.75" customHeight="1">
      <c r="A45" s="35"/>
      <c r="B45" s="77" t="s">
        <v>105</v>
      </c>
      <c r="C45" s="65">
        <v>1.0</v>
      </c>
      <c r="D45" s="44">
        <v>3.0</v>
      </c>
      <c r="E45" s="7">
        <v>1.0</v>
      </c>
      <c r="F45" s="7">
        <v>1.0</v>
      </c>
      <c r="G45" s="52">
        <f>(C24*C45)+(D24*D45)+(E24*E45)+(F24*F45)</f>
        <v>1.5</v>
      </c>
      <c r="H45" s="51"/>
      <c r="I45" s="52"/>
      <c r="J45" s="53">
        <v>0.3</v>
      </c>
      <c r="K45" s="7">
        <f t="shared" si="4"/>
        <v>0.7</v>
      </c>
      <c r="L45" s="7">
        <f t="shared" si="5"/>
        <v>2.1</v>
      </c>
      <c r="M45" s="7">
        <f t="shared" si="6"/>
        <v>0.7</v>
      </c>
      <c r="N45" s="7">
        <f t="shared" si="7"/>
        <v>0.7</v>
      </c>
      <c r="O45" s="54">
        <f>(C24*K45)+(D24*L45)+(E24*M45)+(F24*N45)</f>
        <v>1.05</v>
      </c>
      <c r="P45" s="54"/>
      <c r="Q45" s="33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2"/>
      <c r="AN45" s="12"/>
      <c r="AO45" s="12"/>
      <c r="AP45" s="12"/>
      <c r="AQ45" s="12"/>
    </row>
    <row r="46" ht="15.75" customHeight="1">
      <c r="A46" s="35"/>
      <c r="B46" s="77" t="s">
        <v>106</v>
      </c>
      <c r="C46" s="65">
        <v>1.0</v>
      </c>
      <c r="D46" s="44">
        <v>3.0</v>
      </c>
      <c r="E46" s="7">
        <v>3.0</v>
      </c>
      <c r="F46" s="7">
        <v>1.0</v>
      </c>
      <c r="G46" s="52">
        <f>(C24*C46)+(D24*D46)+(E24*E46)+(F24*F46)</f>
        <v>2</v>
      </c>
      <c r="H46" s="51"/>
      <c r="I46" s="52"/>
      <c r="J46" s="53">
        <v>0.3</v>
      </c>
      <c r="K46" s="7">
        <f t="shared" si="4"/>
        <v>0.7</v>
      </c>
      <c r="L46" s="7">
        <f t="shared" si="5"/>
        <v>2.1</v>
      </c>
      <c r="M46" s="7">
        <f t="shared" si="6"/>
        <v>2.1</v>
      </c>
      <c r="N46" s="7">
        <f t="shared" si="7"/>
        <v>0.7</v>
      </c>
      <c r="O46" s="54">
        <f>(C24*K46)+(D24*L46)+(E24*M46)+(F24*N46)</f>
        <v>1.4</v>
      </c>
      <c r="P46" s="54"/>
      <c r="Q46" s="33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2"/>
      <c r="AN46" s="12"/>
      <c r="AO46" s="12"/>
      <c r="AP46" s="12"/>
      <c r="AQ46" s="12"/>
    </row>
    <row r="47" ht="15.75" customHeight="1">
      <c r="A47" s="35"/>
      <c r="B47" s="77" t="s">
        <v>107</v>
      </c>
      <c r="C47" s="65">
        <v>1.0</v>
      </c>
      <c r="D47" s="44">
        <v>3.0</v>
      </c>
      <c r="E47" s="7">
        <v>3.0</v>
      </c>
      <c r="F47" s="7">
        <v>1.0</v>
      </c>
      <c r="G47" s="52">
        <f>(C24*C47)+(D24*D47)+(E24*E47)+(F24*F47)</f>
        <v>2</v>
      </c>
      <c r="H47" s="51"/>
      <c r="I47" s="52"/>
      <c r="J47" s="53">
        <v>0.3</v>
      </c>
      <c r="K47" s="7">
        <f t="shared" si="4"/>
        <v>0.7</v>
      </c>
      <c r="L47" s="7">
        <f t="shared" si="5"/>
        <v>2.1</v>
      </c>
      <c r="M47" s="7">
        <f t="shared" si="6"/>
        <v>2.1</v>
      </c>
      <c r="N47" s="7">
        <f t="shared" si="7"/>
        <v>0.7</v>
      </c>
      <c r="O47" s="54">
        <f>(C24*K47)+(D24*L47)+(E24*M47)+(F24*N47)</f>
        <v>1.4</v>
      </c>
      <c r="P47" s="54"/>
      <c r="Q47" s="33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2"/>
      <c r="AN47" s="12"/>
      <c r="AO47" s="12"/>
      <c r="AP47" s="12"/>
      <c r="AQ47" s="12"/>
    </row>
    <row r="48" ht="15.75" customHeight="1">
      <c r="A48" s="35"/>
      <c r="B48" s="77" t="s">
        <v>108</v>
      </c>
      <c r="C48" s="65">
        <v>1.0</v>
      </c>
      <c r="D48" s="44">
        <v>2.0</v>
      </c>
      <c r="E48" s="7">
        <v>1.0</v>
      </c>
      <c r="F48" s="7">
        <v>1.0</v>
      </c>
      <c r="G48" s="52">
        <f>(C24*C48)+(D24*D48)+(E24*E48)+(F24*F48)</f>
        <v>1.25</v>
      </c>
      <c r="H48" s="51"/>
      <c r="I48" s="52"/>
      <c r="J48" s="53">
        <v>0.3</v>
      </c>
      <c r="K48" s="7">
        <f t="shared" si="4"/>
        <v>0.7</v>
      </c>
      <c r="L48" s="7">
        <f t="shared" si="5"/>
        <v>1.4</v>
      </c>
      <c r="M48" s="7">
        <f t="shared" si="6"/>
        <v>0.7</v>
      </c>
      <c r="N48" s="7">
        <f t="shared" si="7"/>
        <v>0.7</v>
      </c>
      <c r="O48" s="54">
        <f>(C24*K48)+(D24*L48)+(E24*M48)+(F24*N48)</f>
        <v>0.875</v>
      </c>
      <c r="P48" s="54"/>
      <c r="Q48" s="33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2"/>
      <c r="AN48" s="12"/>
      <c r="AO48" s="12"/>
      <c r="AP48" s="12"/>
      <c r="AQ48" s="12"/>
    </row>
    <row r="49" ht="15.75" customHeight="1">
      <c r="A49" s="35"/>
      <c r="B49" s="77" t="s">
        <v>109</v>
      </c>
      <c r="C49" s="65">
        <v>1.0</v>
      </c>
      <c r="D49" s="44">
        <v>3.0</v>
      </c>
      <c r="E49" s="7">
        <v>1.0</v>
      </c>
      <c r="F49" s="7">
        <v>1.0</v>
      </c>
      <c r="G49" s="52">
        <f>(C24*C49)+(D24*D49)+(E24*E49)+(F24*F49)</f>
        <v>1.5</v>
      </c>
      <c r="H49" s="51"/>
      <c r="I49" s="52"/>
      <c r="J49" s="53">
        <v>0.3</v>
      </c>
      <c r="K49" s="7">
        <f t="shared" si="4"/>
        <v>0.7</v>
      </c>
      <c r="L49" s="7">
        <f t="shared" si="5"/>
        <v>2.1</v>
      </c>
      <c r="M49" s="7">
        <f t="shared" si="6"/>
        <v>0.7</v>
      </c>
      <c r="N49" s="7">
        <f t="shared" si="7"/>
        <v>0.7</v>
      </c>
      <c r="O49" s="54">
        <f>(C24*K49)+(D24*L49)+(E24*M49)+(F24*N49)</f>
        <v>1.05</v>
      </c>
      <c r="P49" s="54"/>
      <c r="Q49" s="33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2"/>
      <c r="AN49" s="12"/>
      <c r="AO49" s="12"/>
      <c r="AP49" s="12"/>
      <c r="AQ49" s="12"/>
    </row>
    <row r="50" ht="15.75" customHeight="1">
      <c r="A50" s="35"/>
      <c r="B50" s="77" t="s">
        <v>110</v>
      </c>
      <c r="C50" s="65">
        <v>2.0</v>
      </c>
      <c r="D50" s="44">
        <v>2.0</v>
      </c>
      <c r="E50" s="7">
        <v>1.0</v>
      </c>
      <c r="F50" s="7">
        <v>1.0</v>
      </c>
      <c r="G50" s="52">
        <f>(C24*C50)+(D24*D50)+(E24*E50)+(F24*F50)</f>
        <v>1.5</v>
      </c>
      <c r="H50" s="51"/>
      <c r="I50" s="52"/>
      <c r="J50" s="53">
        <v>0.3</v>
      </c>
      <c r="K50" s="7">
        <f t="shared" si="4"/>
        <v>1.4</v>
      </c>
      <c r="L50" s="7">
        <f t="shared" si="5"/>
        <v>1.4</v>
      </c>
      <c r="M50" s="7">
        <f t="shared" si="6"/>
        <v>0.7</v>
      </c>
      <c r="N50" s="7">
        <f t="shared" si="7"/>
        <v>0.7</v>
      </c>
      <c r="O50" s="54">
        <f>(C24*K50)+(D24*L50)+(E24*M50)+(F24*N50)</f>
        <v>1.05</v>
      </c>
      <c r="P50" s="54"/>
      <c r="Q50" s="33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2"/>
      <c r="AN50" s="12"/>
      <c r="AO50" s="12"/>
      <c r="AP50" s="12"/>
      <c r="AQ50" s="12"/>
    </row>
    <row r="51" ht="15.75" customHeight="1">
      <c r="A51" s="35"/>
      <c r="B51" s="77" t="s">
        <v>111</v>
      </c>
      <c r="C51" s="65">
        <v>2.0</v>
      </c>
      <c r="D51" s="44">
        <v>1.0</v>
      </c>
      <c r="E51" s="7">
        <v>1.0</v>
      </c>
      <c r="F51" s="7">
        <v>3.0</v>
      </c>
      <c r="G51" s="52">
        <f>(C24*C51)+(D24*D51)+(E24*E51)+(F24*F51)</f>
        <v>1.75</v>
      </c>
      <c r="H51" s="51"/>
      <c r="I51" s="52"/>
      <c r="J51" s="53">
        <v>0.3</v>
      </c>
      <c r="K51" s="7">
        <f t="shared" si="4"/>
        <v>1.4</v>
      </c>
      <c r="L51" s="7">
        <f t="shared" si="5"/>
        <v>0.7</v>
      </c>
      <c r="M51" s="7">
        <f t="shared" si="6"/>
        <v>0.7</v>
      </c>
      <c r="N51" s="7">
        <f t="shared" si="7"/>
        <v>2.1</v>
      </c>
      <c r="O51" s="54">
        <f>(C24*K51)+(D24*L51)+(E24*M51)+(F24*N51)</f>
        <v>1.225</v>
      </c>
      <c r="P51" s="54"/>
      <c r="Q51" s="33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2"/>
      <c r="AN51" s="12"/>
      <c r="AO51" s="12"/>
      <c r="AP51" s="12"/>
      <c r="AQ51" s="12"/>
    </row>
    <row r="52" ht="15.75" customHeight="1">
      <c r="A52" s="35"/>
      <c r="B52" s="77" t="s">
        <v>112</v>
      </c>
      <c r="C52" s="65">
        <v>2.0</v>
      </c>
      <c r="D52" s="44">
        <v>1.0</v>
      </c>
      <c r="E52" s="7">
        <v>1.0</v>
      </c>
      <c r="F52" s="7">
        <v>1.0</v>
      </c>
      <c r="G52" s="52">
        <f>(C24*C52)+(D24*D52)+(E24*E52)+(F24*F52)</f>
        <v>1.25</v>
      </c>
      <c r="H52" s="51"/>
      <c r="I52" s="52"/>
      <c r="J52" s="53">
        <v>0.3</v>
      </c>
      <c r="K52" s="7">
        <f t="shared" si="4"/>
        <v>1.4</v>
      </c>
      <c r="L52" s="7">
        <f t="shared" si="5"/>
        <v>0.7</v>
      </c>
      <c r="M52" s="7">
        <f t="shared" si="6"/>
        <v>0.7</v>
      </c>
      <c r="N52" s="7">
        <f t="shared" si="7"/>
        <v>0.7</v>
      </c>
      <c r="O52" s="54">
        <f>(C24*K52)+(D24*L52)+(E24*M52)+(F24*N52)</f>
        <v>0.875</v>
      </c>
      <c r="P52" s="54"/>
      <c r="Q52" s="33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2"/>
      <c r="AN52" s="12"/>
      <c r="AO52" s="12"/>
      <c r="AP52" s="12"/>
      <c r="AQ52" s="12"/>
    </row>
    <row r="53" ht="15.75" customHeight="1">
      <c r="A53" s="35"/>
      <c r="B53" s="77" t="s">
        <v>113</v>
      </c>
      <c r="C53" s="65">
        <v>2.0</v>
      </c>
      <c r="D53" s="44">
        <v>1.0</v>
      </c>
      <c r="E53" s="7">
        <v>1.0</v>
      </c>
      <c r="F53" s="7">
        <v>3.0</v>
      </c>
      <c r="G53" s="52">
        <f>(C24*C53)+(D24*D53)+(E24*E53)+(F24*F53)</f>
        <v>1.75</v>
      </c>
      <c r="H53" s="51"/>
      <c r="I53" s="52"/>
      <c r="J53" s="53">
        <v>0.3</v>
      </c>
      <c r="K53" s="7">
        <f t="shared" si="4"/>
        <v>1.4</v>
      </c>
      <c r="L53" s="7">
        <f t="shared" si="5"/>
        <v>0.7</v>
      </c>
      <c r="M53" s="7">
        <f t="shared" si="6"/>
        <v>0.7</v>
      </c>
      <c r="N53" s="7">
        <f t="shared" si="7"/>
        <v>2.1</v>
      </c>
      <c r="O53" s="78">
        <f>(C24*K53)+(D24*L53)+(E24*M53)+(F24*N53)</f>
        <v>1.225</v>
      </c>
      <c r="P53" s="54"/>
      <c r="Q53" s="33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2"/>
      <c r="AN53" s="12"/>
      <c r="AO53" s="12"/>
      <c r="AP53" s="12"/>
      <c r="AQ53" s="12"/>
    </row>
    <row r="54" ht="15.75" customHeight="1">
      <c r="A54" s="35"/>
      <c r="B54" s="77" t="s">
        <v>114</v>
      </c>
      <c r="C54" s="65">
        <v>2.0</v>
      </c>
      <c r="D54" s="44">
        <v>1.0</v>
      </c>
      <c r="E54" s="7">
        <v>1.0</v>
      </c>
      <c r="F54" s="7">
        <v>1.0</v>
      </c>
      <c r="G54" s="52">
        <f>(C24*C54)+(D24*D54)+(E24*E54)+(F24*F54)</f>
        <v>1.25</v>
      </c>
      <c r="H54" s="51"/>
      <c r="I54" s="52"/>
      <c r="J54" s="53">
        <v>0.3</v>
      </c>
      <c r="K54" s="7">
        <f t="shared" si="4"/>
        <v>1.4</v>
      </c>
      <c r="L54" s="7">
        <f t="shared" si="5"/>
        <v>0.7</v>
      </c>
      <c r="M54" s="7">
        <f t="shared" si="6"/>
        <v>0.7</v>
      </c>
      <c r="N54" s="7">
        <f t="shared" si="7"/>
        <v>0.7</v>
      </c>
      <c r="O54" s="54">
        <f>(C24*K54)+(D24*L54)+(E24*M54)+(F24*N54)</f>
        <v>0.875</v>
      </c>
      <c r="P54" s="54"/>
      <c r="Q54" s="33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2"/>
      <c r="AN54" s="12"/>
      <c r="AO54" s="12"/>
      <c r="AP54" s="12"/>
      <c r="AQ54" s="12"/>
    </row>
    <row r="55" ht="15.75" customHeight="1">
      <c r="A55" s="35"/>
      <c r="B55" s="77" t="s">
        <v>115</v>
      </c>
      <c r="C55" s="65">
        <v>2.0</v>
      </c>
      <c r="D55" s="44">
        <v>2.0</v>
      </c>
      <c r="E55" s="7">
        <v>1.0</v>
      </c>
      <c r="F55" s="7">
        <v>1.0</v>
      </c>
      <c r="G55" s="52">
        <f>(C24*C55)+(D24*D55)+(E24*E55)+(F24*F55)</f>
        <v>1.5</v>
      </c>
      <c r="H55" s="51"/>
      <c r="I55" s="52"/>
      <c r="J55" s="53">
        <v>0.3</v>
      </c>
      <c r="K55" s="7">
        <f t="shared" si="4"/>
        <v>1.4</v>
      </c>
      <c r="L55" s="7">
        <f t="shared" si="5"/>
        <v>1.4</v>
      </c>
      <c r="M55" s="7">
        <f t="shared" si="6"/>
        <v>0.7</v>
      </c>
      <c r="N55" s="7">
        <f t="shared" si="7"/>
        <v>0.7</v>
      </c>
      <c r="O55" s="54">
        <f>(C24*K55)+(D24*L55)+(E24*M55)+(F24*N55)</f>
        <v>1.05</v>
      </c>
      <c r="P55" s="54"/>
      <c r="Q55" s="33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2"/>
      <c r="AN55" s="12"/>
      <c r="AO55" s="12"/>
      <c r="AP55" s="12"/>
      <c r="AQ55" s="12"/>
    </row>
    <row r="56" ht="15.75" customHeight="1">
      <c r="A56" s="35"/>
      <c r="B56" s="77" t="s">
        <v>116</v>
      </c>
      <c r="C56" s="65">
        <v>2.0</v>
      </c>
      <c r="D56" s="44">
        <v>3.0</v>
      </c>
      <c r="E56" s="7">
        <v>1.0</v>
      </c>
      <c r="F56" s="7">
        <v>1.0</v>
      </c>
      <c r="G56" s="52">
        <f>(C24*C56)+(D24*D56)+(E24*E56)+(F24*F56)</f>
        <v>1.75</v>
      </c>
      <c r="H56" s="51"/>
      <c r="I56" s="52"/>
      <c r="J56" s="53">
        <v>0.3</v>
      </c>
      <c r="K56" s="7">
        <f t="shared" si="4"/>
        <v>1.4</v>
      </c>
      <c r="L56" s="7">
        <f t="shared" si="5"/>
        <v>2.1</v>
      </c>
      <c r="M56" s="7">
        <f t="shared" si="6"/>
        <v>0.7</v>
      </c>
      <c r="N56" s="7">
        <f t="shared" si="7"/>
        <v>0.7</v>
      </c>
      <c r="O56" s="54">
        <f>(C24*K56)+(D24*L56)+(E24*M56)+(F24*N56)</f>
        <v>1.225</v>
      </c>
      <c r="P56" s="54"/>
      <c r="Q56" s="33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2"/>
      <c r="AN56" s="12"/>
      <c r="AO56" s="12"/>
      <c r="AP56" s="12"/>
      <c r="AQ56" s="12"/>
    </row>
    <row r="57" ht="15.75" customHeight="1">
      <c r="A57" s="42"/>
      <c r="B57" s="77" t="s">
        <v>117</v>
      </c>
      <c r="C57" s="65">
        <v>2.0</v>
      </c>
      <c r="D57" s="44">
        <v>1.0</v>
      </c>
      <c r="E57" s="7">
        <v>1.0</v>
      </c>
      <c r="F57" s="7">
        <v>1.0</v>
      </c>
      <c r="G57" s="52">
        <f>(C24*C57)+(D24*D57)+(E24*E57)+(F24*F57)</f>
        <v>1.25</v>
      </c>
      <c r="H57" s="51"/>
      <c r="I57" s="52"/>
      <c r="J57" s="53">
        <v>0.3</v>
      </c>
      <c r="K57" s="7">
        <f t="shared" si="4"/>
        <v>1.4</v>
      </c>
      <c r="L57" s="7">
        <f t="shared" si="5"/>
        <v>0.7</v>
      </c>
      <c r="M57" s="7">
        <f t="shared" si="6"/>
        <v>0.7</v>
      </c>
      <c r="N57" s="7">
        <f t="shared" si="7"/>
        <v>0.7</v>
      </c>
      <c r="O57" s="54">
        <f>(C24*K57)+(D24*L57)+(E24*M57)+(F24*N57)</f>
        <v>0.875</v>
      </c>
      <c r="P57" s="54"/>
      <c r="Q57" s="33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2"/>
      <c r="AN57" s="12"/>
      <c r="AO57" s="12"/>
      <c r="AP57" s="12"/>
      <c r="AQ57" s="12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54">
        <f>SUM(I26:I57)</f>
        <v>0</v>
      </c>
      <c r="J58" s="12"/>
      <c r="K58" s="17"/>
      <c r="L58" s="17"/>
      <c r="M58" s="17"/>
      <c r="N58" s="17"/>
      <c r="O58" s="17"/>
      <c r="P58" s="54">
        <f>SUM(P26:P57)</f>
        <v>0</v>
      </c>
      <c r="Q58" s="33"/>
      <c r="R58" s="12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33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</row>
    <row r="60" ht="15.75" customHeight="1">
      <c r="A60" s="23" t="s">
        <v>25</v>
      </c>
      <c r="B60" s="23" t="s">
        <v>26</v>
      </c>
      <c r="C60" s="25" t="s">
        <v>27</v>
      </c>
      <c r="D60" s="26"/>
      <c r="E60" s="26"/>
      <c r="F60" s="27" t="s">
        <v>28</v>
      </c>
      <c r="G60" s="28" t="s">
        <v>29</v>
      </c>
      <c r="H60" s="29" t="s">
        <v>30</v>
      </c>
      <c r="I60" s="1" t="s">
        <v>31</v>
      </c>
      <c r="J60" s="26"/>
      <c r="K60" s="1" t="s">
        <v>32</v>
      </c>
      <c r="L60" s="26"/>
      <c r="M60" s="26"/>
      <c r="N60" s="27" t="s">
        <v>33</v>
      </c>
      <c r="O60" s="32" t="s">
        <v>34</v>
      </c>
      <c r="P60" s="33"/>
      <c r="Q60" s="33"/>
      <c r="R60" s="33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33"/>
    </row>
    <row r="61">
      <c r="A61" s="79" t="s">
        <v>118</v>
      </c>
      <c r="B61" s="79" t="s">
        <v>119</v>
      </c>
      <c r="C61" s="36">
        <v>0.3</v>
      </c>
      <c r="D61" s="36">
        <v>0.3</v>
      </c>
      <c r="E61" s="36">
        <v>0.4</v>
      </c>
      <c r="F61" s="35"/>
      <c r="G61" s="35"/>
      <c r="H61" s="35"/>
      <c r="I61" s="38" t="s">
        <v>120</v>
      </c>
      <c r="J61" s="39" t="s">
        <v>121</v>
      </c>
      <c r="K61" s="19"/>
      <c r="L61" s="17"/>
      <c r="M61" s="17"/>
      <c r="N61" s="35"/>
      <c r="O61" s="35"/>
      <c r="P61" s="33"/>
      <c r="Q61" s="33"/>
      <c r="R61" s="33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33"/>
    </row>
    <row r="62">
      <c r="A62" s="35"/>
      <c r="B62" s="35"/>
      <c r="C62" s="46" t="s">
        <v>122</v>
      </c>
      <c r="D62" s="46" t="s">
        <v>123</v>
      </c>
      <c r="E62" s="46" t="s">
        <v>124</v>
      </c>
      <c r="F62" s="42"/>
      <c r="G62" s="42"/>
      <c r="H62" s="42"/>
      <c r="I62" s="80" t="s">
        <v>125</v>
      </c>
      <c r="J62" s="44" t="s">
        <v>126</v>
      </c>
      <c r="K62" s="46" t="s">
        <v>122</v>
      </c>
      <c r="L62" s="46" t="s">
        <v>123</v>
      </c>
      <c r="M62" s="46" t="s">
        <v>124</v>
      </c>
      <c r="N62" s="42"/>
      <c r="O62" s="42"/>
      <c r="P62" s="33"/>
      <c r="Q62" s="33"/>
      <c r="R62" s="33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33"/>
    </row>
    <row r="63" ht="15.75" customHeight="1">
      <c r="A63" s="42"/>
      <c r="B63" s="42"/>
      <c r="C63" s="65">
        <v>1.0</v>
      </c>
      <c r="D63" s="44">
        <v>1.0</v>
      </c>
      <c r="E63" s="48">
        <v>2.0</v>
      </c>
      <c r="F63" s="52">
        <f>(C61*C63)+(D61*D63)+(E61*E63)</f>
        <v>1.4</v>
      </c>
      <c r="G63" s="51"/>
      <c r="H63" s="81">
        <f>F63*G63</f>
        <v>0</v>
      </c>
      <c r="I63" s="82">
        <v>0.3</v>
      </c>
      <c r="J63" s="82">
        <v>0.3</v>
      </c>
      <c r="K63" s="7">
        <f>(C63)*(1-I63-J63)</f>
        <v>0.4</v>
      </c>
      <c r="L63" s="7">
        <f>(D63)*(1-J63)</f>
        <v>0.7</v>
      </c>
      <c r="M63" s="7">
        <f>(E63)*(1-J63)</f>
        <v>1.4</v>
      </c>
      <c r="N63" s="54">
        <f>(C61*K63)+(D61*L63)+(E61*M63)</f>
        <v>0.89</v>
      </c>
      <c r="O63" s="54">
        <f>N63*G63</f>
        <v>0</v>
      </c>
      <c r="P63" s="33"/>
      <c r="Q63" s="33"/>
      <c r="R63" s="33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33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33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33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</row>
    <row r="66" ht="15.75" customHeight="1">
      <c r="A66" s="23" t="s">
        <v>25</v>
      </c>
      <c r="B66" s="24" t="s">
        <v>26</v>
      </c>
      <c r="C66" s="25" t="s">
        <v>27</v>
      </c>
      <c r="D66" s="26"/>
      <c r="E66" s="26"/>
      <c r="F66" s="27" t="s">
        <v>28</v>
      </c>
      <c r="G66" s="28" t="s">
        <v>29</v>
      </c>
      <c r="H66" s="29" t="s">
        <v>30</v>
      </c>
      <c r="I66" s="1" t="s">
        <v>31</v>
      </c>
      <c r="J66" s="26"/>
      <c r="K66" s="1" t="s">
        <v>32</v>
      </c>
      <c r="L66" s="26"/>
      <c r="M66" s="26"/>
      <c r="N66" s="27" t="s">
        <v>33</v>
      </c>
      <c r="O66" s="32" t="s">
        <v>34</v>
      </c>
      <c r="P66" s="33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33"/>
    </row>
    <row r="67" ht="42.75" customHeight="1">
      <c r="A67" s="83" t="s">
        <v>127</v>
      </c>
      <c r="B67" s="35"/>
      <c r="C67" s="61">
        <v>0.4</v>
      </c>
      <c r="D67" s="61">
        <v>0.35</v>
      </c>
      <c r="E67" s="61">
        <v>0.25</v>
      </c>
      <c r="F67" s="35"/>
      <c r="G67" s="35"/>
      <c r="H67" s="35"/>
      <c r="I67" s="39" t="s">
        <v>121</v>
      </c>
      <c r="J67" s="39" t="s">
        <v>39</v>
      </c>
      <c r="K67" s="17"/>
      <c r="L67" s="17"/>
      <c r="M67" s="33"/>
      <c r="N67" s="35"/>
      <c r="O67" s="35"/>
      <c r="P67" s="33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33"/>
    </row>
    <row r="68">
      <c r="A68" s="84"/>
      <c r="B68" s="42"/>
      <c r="C68" s="43" t="s">
        <v>128</v>
      </c>
      <c r="D68" s="43" t="s">
        <v>129</v>
      </c>
      <c r="E68" s="43" t="s">
        <v>130</v>
      </c>
      <c r="F68" s="42"/>
      <c r="G68" s="42"/>
      <c r="H68" s="42"/>
      <c r="I68" s="85" t="s">
        <v>131</v>
      </c>
      <c r="J68" s="85" t="s">
        <v>131</v>
      </c>
      <c r="K68" s="46" t="s">
        <v>132</v>
      </c>
      <c r="L68" s="43" t="s">
        <v>129</v>
      </c>
      <c r="M68" s="43" t="s">
        <v>130</v>
      </c>
      <c r="N68" s="42"/>
      <c r="O68" s="42"/>
      <c r="P68" s="33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33"/>
    </row>
    <row r="69">
      <c r="A69" s="84"/>
      <c r="B69" s="38" t="s">
        <v>133</v>
      </c>
      <c r="C69" s="47">
        <v>2.0</v>
      </c>
      <c r="D69" s="48">
        <v>1.0</v>
      </c>
      <c r="E69" s="48">
        <v>2.0</v>
      </c>
      <c r="F69" s="81">
        <f>(C67*C69)+(D67*D69)+(E67*E69)</f>
        <v>1.65</v>
      </c>
      <c r="G69" s="51"/>
      <c r="H69" s="86">
        <f t="shared" ref="H69:H70" si="8">F69*G69</f>
        <v>0</v>
      </c>
      <c r="I69" s="87">
        <v>0.3</v>
      </c>
      <c r="J69" s="87">
        <v>0.3</v>
      </c>
      <c r="K69" s="7">
        <f>(C69)*(1-I69-J69)</f>
        <v>0.8</v>
      </c>
      <c r="L69" s="7">
        <f>(D69)*(1-I69-J69)</f>
        <v>0.4</v>
      </c>
      <c r="M69" s="7">
        <f>E69*(1-I69-J69)</f>
        <v>0.8</v>
      </c>
      <c r="N69" s="88">
        <f>(C67*K69)+(D67*L69)+(E67*M69)</f>
        <v>0.66</v>
      </c>
      <c r="O69" s="54">
        <f t="shared" ref="O69:O70" si="9">N69*G69</f>
        <v>0</v>
      </c>
      <c r="P69" s="33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33"/>
    </row>
    <row r="70">
      <c r="A70" s="40"/>
      <c r="B70" s="38" t="s">
        <v>134</v>
      </c>
      <c r="C70" s="47">
        <v>2.0</v>
      </c>
      <c r="D70" s="48">
        <v>2.0</v>
      </c>
      <c r="E70" s="48">
        <v>1.0</v>
      </c>
      <c r="F70" s="81">
        <f>(C67*C70)+(D67*D70)+(E67*E70)</f>
        <v>1.75</v>
      </c>
      <c r="G70" s="51"/>
      <c r="H70" s="86">
        <f t="shared" si="8"/>
        <v>0</v>
      </c>
      <c r="I70" s="42"/>
      <c r="J70" s="42"/>
      <c r="K70" s="7">
        <f>(C70)*(1-I69-J69)</f>
        <v>0.8</v>
      </c>
      <c r="L70" s="7">
        <f>(D70)*(1-I69-J69)</f>
        <v>0.8</v>
      </c>
      <c r="M70" s="7">
        <f>E70*(1-I69-J69)</f>
        <v>0.4</v>
      </c>
      <c r="N70" s="89">
        <f>(C67*K70)+(D67*L70)+(E67*M70)</f>
        <v>0.7</v>
      </c>
      <c r="O70" s="54">
        <f t="shared" si="9"/>
        <v>0</v>
      </c>
      <c r="P70" s="33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33"/>
    </row>
    <row r="71" ht="15.75" customHeight="1">
      <c r="A71" s="17"/>
      <c r="B71" s="17"/>
      <c r="C71" s="17"/>
      <c r="D71" s="17"/>
      <c r="E71" s="33"/>
      <c r="F71" s="17"/>
      <c r="G71" s="17"/>
      <c r="H71" s="54">
        <f>SUM(H69:H70)</f>
        <v>0</v>
      </c>
      <c r="I71" s="17"/>
      <c r="J71" s="17"/>
      <c r="K71" s="17"/>
      <c r="L71" s="17"/>
      <c r="M71" s="17"/>
      <c r="N71" s="33"/>
      <c r="O71" s="54">
        <f>SUM(O69:O70)</f>
        <v>0</v>
      </c>
      <c r="P71" s="33"/>
      <c r="Q71" s="33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</row>
    <row r="72" ht="15.75" customHeight="1">
      <c r="A72" s="17"/>
      <c r="B72" s="17"/>
      <c r="C72" s="13"/>
      <c r="D72" s="13"/>
      <c r="E72" s="13"/>
      <c r="F72" s="13"/>
      <c r="G72" s="14"/>
      <c r="H72" s="15"/>
      <c r="I72" s="16"/>
      <c r="J72" s="20"/>
      <c r="K72" s="20"/>
      <c r="L72" s="20"/>
      <c r="M72" s="17"/>
      <c r="N72" s="17"/>
      <c r="O72" s="17"/>
      <c r="P72" s="33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</row>
    <row r="73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2"/>
      <c r="AN73" s="12"/>
      <c r="AO73" s="12"/>
      <c r="AP73" s="12"/>
      <c r="AQ73" s="12"/>
    </row>
    <row r="74">
      <c r="A74" s="1" t="s">
        <v>24</v>
      </c>
      <c r="B74" s="2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2"/>
      <c r="AO74" s="12"/>
      <c r="AP74" s="12"/>
      <c r="AQ74" s="12"/>
    </row>
    <row r="75">
      <c r="A75" s="5" t="s">
        <v>2</v>
      </c>
      <c r="B75" s="5" t="s">
        <v>3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2"/>
      <c r="AO75" s="12"/>
      <c r="AP75" s="12"/>
      <c r="AQ75" s="12"/>
    </row>
    <row r="76" ht="15.75" customHeight="1">
      <c r="A76" s="7" t="s">
        <v>5</v>
      </c>
      <c r="B76" s="8" t="s">
        <v>6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2"/>
      <c r="AO76" s="12"/>
      <c r="AP76" s="12"/>
      <c r="AQ76" s="12"/>
    </row>
    <row r="77" ht="15.75" customHeight="1">
      <c r="A77" s="7" t="s">
        <v>7</v>
      </c>
      <c r="B77" s="9" t="s">
        <v>8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2"/>
      <c r="AO77" s="12"/>
      <c r="AP77" s="12"/>
      <c r="AQ77" s="12"/>
    </row>
    <row r="78" ht="15.75" customHeight="1">
      <c r="A78" s="7" t="s">
        <v>10</v>
      </c>
      <c r="B78" s="10" t="s">
        <v>11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12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12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12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1"/>
      <c r="J81" s="22"/>
      <c r="K81" s="22"/>
      <c r="L81" s="17"/>
      <c r="M81" s="17"/>
      <c r="N81" s="17"/>
      <c r="O81" s="33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</row>
    <row r="82">
      <c r="A82" s="90" t="s">
        <v>25</v>
      </c>
      <c r="B82" s="90" t="s">
        <v>135</v>
      </c>
      <c r="C82" s="91" t="s">
        <v>136</v>
      </c>
      <c r="D82" s="91" t="s">
        <v>137</v>
      </c>
      <c r="E82" s="92"/>
      <c r="F82" s="20"/>
      <c r="G82" s="20"/>
      <c r="H82" s="20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</row>
    <row r="83">
      <c r="A83" s="39" t="s">
        <v>138</v>
      </c>
      <c r="B83" s="53">
        <v>0.25</v>
      </c>
      <c r="C83" s="54">
        <f>B83*H7</f>
        <v>0</v>
      </c>
      <c r="D83" s="54">
        <f>B83*R7</f>
        <v>0</v>
      </c>
      <c r="E83" s="22"/>
      <c r="F83" s="20"/>
      <c r="G83" s="20"/>
      <c r="H83" s="20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</row>
    <row r="84" ht="15.75" customHeight="1">
      <c r="A84" s="39" t="s">
        <v>139</v>
      </c>
      <c r="B84" s="53">
        <v>0.25</v>
      </c>
      <c r="C84" s="54">
        <f>B84*L14</f>
        <v>0</v>
      </c>
      <c r="D84" s="54">
        <f>B84*Z14</f>
        <v>0</v>
      </c>
      <c r="E84" s="22"/>
      <c r="F84" s="20"/>
      <c r="G84" s="20"/>
      <c r="H84" s="20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</row>
    <row r="85">
      <c r="A85" s="39" t="s">
        <v>72</v>
      </c>
      <c r="B85" s="53">
        <v>0.1</v>
      </c>
      <c r="C85" s="54">
        <f>B85*(I58+K20)</f>
        <v>0</v>
      </c>
      <c r="D85" s="54">
        <f>B85*(T20+P58)</f>
        <v>0</v>
      </c>
      <c r="E85" s="22"/>
      <c r="F85" s="20"/>
      <c r="G85" s="20"/>
      <c r="H85" s="20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</row>
    <row r="86">
      <c r="A86" s="39" t="s">
        <v>118</v>
      </c>
      <c r="B86" s="53">
        <v>0.2</v>
      </c>
      <c r="C86" s="54">
        <f>B86*H63</f>
        <v>0</v>
      </c>
      <c r="D86" s="54">
        <f>B86*O63</f>
        <v>0</v>
      </c>
      <c r="E86" s="22"/>
      <c r="F86" s="20"/>
      <c r="G86" s="20"/>
      <c r="H86" s="20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</row>
    <row r="87">
      <c r="A87" s="39" t="s">
        <v>127</v>
      </c>
      <c r="B87" s="53">
        <v>0.2</v>
      </c>
      <c r="C87" s="54">
        <f>B87*H71</f>
        <v>0</v>
      </c>
      <c r="D87" s="54">
        <f>B87*O71</f>
        <v>0</v>
      </c>
      <c r="E87" s="22"/>
      <c r="F87" s="20"/>
      <c r="G87" s="20"/>
      <c r="H87" s="20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</row>
    <row r="88" ht="15.75" customHeight="1">
      <c r="A88" s="93" t="s">
        <v>140</v>
      </c>
      <c r="B88" s="94">
        <f t="shared" ref="B88:C88" si="10">SUM(B83:B87)</f>
        <v>1</v>
      </c>
      <c r="C88" s="54">
        <f t="shared" si="10"/>
        <v>0</v>
      </c>
      <c r="D88" s="95"/>
      <c r="E88" s="22"/>
      <c r="F88" s="17"/>
      <c r="G88" s="17"/>
      <c r="H88" s="17"/>
      <c r="I88" s="58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</row>
    <row r="89" ht="15.75" customHeight="1">
      <c r="A89" s="96" t="s">
        <v>141</v>
      </c>
      <c r="B89" s="2"/>
      <c r="C89" s="97"/>
      <c r="D89" s="39"/>
      <c r="E89" s="17"/>
      <c r="F89" s="17"/>
      <c r="G89" s="17"/>
      <c r="H89" s="17"/>
      <c r="I89" s="58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</row>
    <row r="90" ht="15.75" customHeight="1">
      <c r="A90" s="17"/>
      <c r="B90" s="55"/>
      <c r="C90" s="17"/>
      <c r="D90" s="17"/>
      <c r="E90" s="17"/>
      <c r="F90" s="17"/>
      <c r="G90" s="17"/>
      <c r="H90" s="17"/>
      <c r="I90" s="58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</row>
    <row r="91" ht="15.75" customHeight="1">
      <c r="A91" s="17"/>
      <c r="B91" s="17"/>
      <c r="C91" s="17"/>
      <c r="D91" s="17"/>
      <c r="E91" s="17"/>
      <c r="F91" s="17"/>
      <c r="G91" s="17"/>
      <c r="H91" s="58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</row>
    <row r="94" ht="15.75" customHeight="1">
      <c r="A94" s="17"/>
      <c r="B94" s="17"/>
      <c r="C94" s="17"/>
      <c r="D94" s="17"/>
      <c r="E94" s="17"/>
      <c r="F94" s="22"/>
      <c r="G94" s="22"/>
      <c r="H94" s="58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</row>
    <row r="102" ht="30.0" customHeight="1">
      <c r="A102" s="17"/>
      <c r="B102" s="17"/>
      <c r="C102" s="17"/>
      <c r="D102" s="17"/>
      <c r="E102" s="17"/>
      <c r="F102" s="17"/>
      <c r="G102" s="17"/>
      <c r="H102" s="17"/>
      <c r="I102" s="58"/>
      <c r="J102" s="58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</row>
    <row r="103" ht="15.75" customHeight="1">
      <c r="A103" s="17"/>
      <c r="B103" s="17"/>
      <c r="C103" s="21"/>
      <c r="D103" s="21"/>
      <c r="E103" s="21"/>
      <c r="F103" s="21"/>
      <c r="G103" s="21"/>
      <c r="H103" s="21"/>
      <c r="I103" s="58"/>
      <c r="J103" s="58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58"/>
      <c r="J104" s="58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22"/>
      <c r="J105" s="58"/>
      <c r="K105" s="22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22"/>
      <c r="J106" s="58"/>
      <c r="K106" s="22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22"/>
      <c r="J107" s="58"/>
      <c r="K107" s="22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22"/>
      <c r="J108" s="58"/>
      <c r="K108" s="22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58"/>
      <c r="J109" s="58"/>
      <c r="K109" s="22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</row>
    <row r="110" ht="15.75" customHeight="1">
      <c r="A110" s="17"/>
      <c r="B110" s="98"/>
      <c r="C110" s="17"/>
      <c r="D110" s="17"/>
      <c r="E110" s="17"/>
      <c r="F110" s="17"/>
      <c r="G110" s="17"/>
      <c r="H110" s="58"/>
      <c r="I110" s="56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</row>
    <row r="111" ht="15.75" customHeight="1">
      <c r="A111" s="17"/>
      <c r="B111" s="98"/>
      <c r="C111" s="17"/>
      <c r="D111" s="17"/>
      <c r="E111" s="17"/>
      <c r="F111" s="17"/>
      <c r="G111" s="17"/>
      <c r="H111" s="17"/>
      <c r="I111" s="56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58"/>
      <c r="I112" s="56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</row>
    <row r="115" ht="15.75" customHeight="1">
      <c r="A115" s="17"/>
      <c r="B115" s="17"/>
      <c r="C115" s="17"/>
      <c r="D115" s="17"/>
      <c r="E115" s="17"/>
      <c r="F115" s="22"/>
      <c r="G115" s="22"/>
      <c r="H115" s="58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</row>
    <row r="122" ht="39.75" customHeight="1">
      <c r="A122" s="17"/>
      <c r="B122" s="17"/>
      <c r="C122" s="17"/>
      <c r="D122" s="17"/>
      <c r="E122" s="17"/>
      <c r="F122" s="17"/>
      <c r="G122" s="17"/>
      <c r="H122" s="58"/>
      <c r="I122" s="58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</row>
    <row r="123" ht="141.0" customHeight="1">
      <c r="A123" s="17"/>
      <c r="B123" s="17"/>
      <c r="C123" s="21"/>
      <c r="D123" s="21"/>
      <c r="E123" s="21"/>
      <c r="F123" s="21"/>
      <c r="G123" s="21"/>
      <c r="H123" s="58"/>
      <c r="I123" s="58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</row>
    <row r="124" ht="93.75" customHeight="1">
      <c r="A124" s="17"/>
      <c r="B124" s="17"/>
      <c r="C124" s="17"/>
      <c r="D124" s="17"/>
      <c r="E124" s="17"/>
      <c r="F124" s="17"/>
      <c r="G124" s="17"/>
      <c r="H124" s="58"/>
      <c r="I124" s="58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22"/>
      <c r="I125" s="58"/>
      <c r="J125" s="22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22"/>
      <c r="I126" s="58"/>
      <c r="J126" s="22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22"/>
      <c r="I127" s="58"/>
      <c r="J127" s="22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22"/>
      <c r="I128" s="58"/>
      <c r="J128" s="22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58"/>
      <c r="J129" s="58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ht="15.75" customHeight="1">
      <c r="A130" s="17"/>
      <c r="B130" s="17"/>
      <c r="C130" s="55"/>
      <c r="D130" s="56"/>
      <c r="E130" s="56"/>
      <c r="F130" s="56"/>
      <c r="G130" s="56"/>
      <c r="H130" s="59"/>
      <c r="I130" s="56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56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58"/>
      <c r="I132" s="56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</row>
    <row r="135" ht="15.75" customHeight="1">
      <c r="A135" s="17"/>
      <c r="B135" s="17"/>
      <c r="C135" s="17"/>
      <c r="D135" s="17"/>
      <c r="E135" s="17"/>
      <c r="F135" s="22"/>
      <c r="G135" s="22"/>
      <c r="H135" s="58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72"/>
      <c r="J148" s="59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</row>
    <row r="149" ht="15.75" customHeight="1">
      <c r="A149" s="99"/>
      <c r="B149" s="100"/>
      <c r="C149" s="101"/>
      <c r="D149" s="99"/>
      <c r="E149" s="72"/>
      <c r="F149" s="59"/>
      <c r="G149" s="59"/>
      <c r="H149" s="72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</row>
    <row r="150" ht="15.75" customHeight="1">
      <c r="A150" s="17"/>
      <c r="B150" s="17"/>
      <c r="C150" s="17"/>
      <c r="D150" s="56"/>
      <c r="E150" s="71"/>
      <c r="F150" s="59"/>
      <c r="G150" s="59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</row>
    <row r="151" ht="15.75" customHeight="1">
      <c r="A151" s="17"/>
      <c r="B151" s="17"/>
      <c r="C151" s="55"/>
      <c r="D151" s="56"/>
      <c r="E151" s="56"/>
      <c r="F151" s="56"/>
      <c r="G151" s="56"/>
      <c r="H151" s="59"/>
      <c r="I151" s="56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56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58"/>
      <c r="I153" s="56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</row>
    <row r="157" ht="15.75" customHeight="1">
      <c r="A157" s="17"/>
      <c r="B157" s="17"/>
      <c r="C157" s="17"/>
      <c r="D157" s="17"/>
      <c r="E157" s="17"/>
      <c r="F157" s="22"/>
      <c r="G157" s="22"/>
      <c r="H157" s="58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</row>
    <row r="170" ht="15.75" customHeight="1">
      <c r="A170" s="19"/>
      <c r="B170" s="17"/>
      <c r="C170" s="17"/>
      <c r="D170" s="17"/>
      <c r="E170" s="22"/>
      <c r="F170" s="58"/>
      <c r="G170" s="58"/>
      <c r="H170" s="22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</row>
    <row r="171" ht="15.75" customHeight="1">
      <c r="A171" s="17"/>
      <c r="B171" s="17"/>
      <c r="C171" s="17"/>
      <c r="D171" s="17"/>
      <c r="E171" s="58"/>
      <c r="F171" s="58"/>
      <c r="G171" s="58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58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58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</row>
    <row r="178" ht="15.75" customHeight="1">
      <c r="A178" s="17"/>
      <c r="B178" s="17"/>
      <c r="C178" s="17"/>
      <c r="D178" s="17"/>
      <c r="E178" s="17"/>
      <c r="F178" s="22"/>
      <c r="G178" s="22"/>
      <c r="H178" s="58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</row>
  </sheetData>
  <mergeCells count="68">
    <mergeCell ref="A18:A20"/>
    <mergeCell ref="B18:B20"/>
    <mergeCell ref="C23:F23"/>
    <mergeCell ref="G23:G25"/>
    <mergeCell ref="H23:H25"/>
    <mergeCell ref="I23:I25"/>
    <mergeCell ref="K23:N23"/>
    <mergeCell ref="I9:I11"/>
    <mergeCell ref="J9:J11"/>
    <mergeCell ref="L12:L13"/>
    <mergeCell ref="M12:M13"/>
    <mergeCell ref="N12:N13"/>
    <mergeCell ref="B9:B11"/>
    <mergeCell ref="C9:H9"/>
    <mergeCell ref="B3:B5"/>
    <mergeCell ref="A10:A13"/>
    <mergeCell ref="C17:H17"/>
    <mergeCell ref="I17:I19"/>
    <mergeCell ref="J17:J19"/>
    <mergeCell ref="K17:K19"/>
    <mergeCell ref="K9:K11"/>
    <mergeCell ref="I3:M3"/>
    <mergeCell ref="H66:H68"/>
    <mergeCell ref="I69:I70"/>
    <mergeCell ref="J69:J70"/>
    <mergeCell ref="K66:M66"/>
    <mergeCell ref="N66:N68"/>
    <mergeCell ref="O66:O68"/>
    <mergeCell ref="I66:J66"/>
    <mergeCell ref="A74:B74"/>
    <mergeCell ref="A89:B89"/>
    <mergeCell ref="A61:A63"/>
    <mergeCell ref="B61:B63"/>
    <mergeCell ref="B66:B68"/>
    <mergeCell ref="C66:E66"/>
    <mergeCell ref="F66:F68"/>
    <mergeCell ref="G66:G68"/>
    <mergeCell ref="A67:A70"/>
    <mergeCell ref="K60:M60"/>
    <mergeCell ref="I60:J60"/>
    <mergeCell ref="A24:A57"/>
    <mergeCell ref="C60:E60"/>
    <mergeCell ref="F60:F62"/>
    <mergeCell ref="G60:G62"/>
    <mergeCell ref="H60:H62"/>
    <mergeCell ref="O60:O62"/>
    <mergeCell ref="N60:N62"/>
    <mergeCell ref="C3:E3"/>
    <mergeCell ref="F3:F5"/>
    <mergeCell ref="G3:G5"/>
    <mergeCell ref="H3:H5"/>
    <mergeCell ref="A4:A6"/>
    <mergeCell ref="Q3:Q5"/>
    <mergeCell ref="N3:P4"/>
    <mergeCell ref="O23:O25"/>
    <mergeCell ref="P23:P25"/>
    <mergeCell ref="R3:R5"/>
    <mergeCell ref="L9:R9"/>
    <mergeCell ref="Y9:Y11"/>
    <mergeCell ref="Z9:Z11"/>
    <mergeCell ref="S9:X9"/>
    <mergeCell ref="M17:R17"/>
    <mergeCell ref="S17:S19"/>
    <mergeCell ref="T17:T19"/>
    <mergeCell ref="Q12:Q13"/>
    <mergeCell ref="O12:O13"/>
    <mergeCell ref="P12:P13"/>
    <mergeCell ref="R12:R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2021-09-22T00:28:24Z</dcterms:created>
  <dc:creator>Microsoft Office User</dc:creator>
</cp:coreProperties>
</file>