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5.1" sheetId="1" r:id="rId4"/>
    <sheet state="visible" name="Задание 5.2" sheetId="2" r:id="rId5"/>
  </sheets>
  <definedNames/>
  <calcPr/>
  <extLst>
    <ext uri="GoogleSheetsCustomDataVersion1">
      <go:sheetsCustomData xmlns:go="http://customooxmlschemas.google.com/" r:id="rId6" roundtripDataSignature="AMtx7mh4HZ8slgjYaYsyKuMHjixY86CpXg=="/>
    </ext>
  </extLst>
</workbook>
</file>

<file path=xl/sharedStrings.xml><?xml version="1.0" encoding="utf-8"?>
<sst xmlns="http://schemas.openxmlformats.org/spreadsheetml/2006/main" count="96" uniqueCount="53">
  <si>
    <t>s1</t>
  </si>
  <si>
    <t>s2</t>
  </si>
  <si>
    <t>s3</t>
  </si>
  <si>
    <t>s4</t>
  </si>
  <si>
    <t xml:space="preserve">Байес </t>
  </si>
  <si>
    <t>B1</t>
  </si>
  <si>
    <t>B2</t>
  </si>
  <si>
    <t>&gt;</t>
  </si>
  <si>
    <t>S1</t>
  </si>
  <si>
    <t>B3</t>
  </si>
  <si>
    <t>B4</t>
  </si>
  <si>
    <t>Вальд</t>
  </si>
  <si>
    <t>W1</t>
  </si>
  <si>
    <t>Итог</t>
  </si>
  <si>
    <t>W2</t>
  </si>
  <si>
    <t xml:space="preserve"> S4</t>
  </si>
  <si>
    <t>W3</t>
  </si>
  <si>
    <t>W4</t>
  </si>
  <si>
    <t>Критерий оптимизма</t>
  </si>
  <si>
    <t>O1</t>
  </si>
  <si>
    <t xml:space="preserve">Итог </t>
  </si>
  <si>
    <t>O2</t>
  </si>
  <si>
    <t>O3</t>
  </si>
  <si>
    <t>O4</t>
  </si>
  <si>
    <t>Критерий Гурвица</t>
  </si>
  <si>
    <t>Н1</t>
  </si>
  <si>
    <t>Н2</t>
  </si>
  <si>
    <t>Н3</t>
  </si>
  <si>
    <t>Н4</t>
  </si>
  <si>
    <t>Критерий Сэвиджа</t>
  </si>
  <si>
    <t>макс столбца</t>
  </si>
  <si>
    <t>S2</t>
  </si>
  <si>
    <t>S4</t>
  </si>
  <si>
    <t>S3</t>
  </si>
  <si>
    <t>Оптимизм</t>
  </si>
  <si>
    <t>Гурвица</t>
  </si>
  <si>
    <t>Сэвиджа</t>
  </si>
  <si>
    <t>Валюта 1</t>
  </si>
  <si>
    <t>Валюта 2</t>
  </si>
  <si>
    <t>Валюта 3</t>
  </si>
  <si>
    <t>Валюта 4</t>
  </si>
  <si>
    <t>S3 - наихудшая</t>
  </si>
  <si>
    <t xml:space="preserve">Заплатить </t>
  </si>
  <si>
    <t>пред мин - мин</t>
  </si>
  <si>
    <t>S4 - наихудшая</t>
  </si>
  <si>
    <t>S1 - наилучшая</t>
  </si>
  <si>
    <t>П1</t>
  </si>
  <si>
    <t>П2</t>
  </si>
  <si>
    <t>П3</t>
  </si>
  <si>
    <t>Первая версия</t>
  </si>
  <si>
    <t>Вторая</t>
  </si>
  <si>
    <t>Третья</t>
  </si>
  <si>
    <t>Максимумы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</si>
</sst>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\ ##0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theme="9"/>
        <bgColor theme="9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2" fillId="0" fontId="1" numFmtId="164" xfId="0" applyBorder="1" applyFont="1" applyNumberFormat="1"/>
    <xf borderId="0" fillId="0" fontId="2" numFmtId="0" xfId="0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2" fontId="1" numFmtId="0" xfId="0" applyBorder="1" applyFill="1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0" fillId="0" fontId="2" numFmtId="164" xfId="0" applyFont="1" applyNumberFormat="1"/>
    <xf borderId="9" fillId="3" fontId="1" numFmtId="0" xfId="0" applyBorder="1" applyFill="1" applyFont="1"/>
    <xf borderId="11" fillId="0" fontId="3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9.0"/>
    <col customWidth="1" min="4" max="4" width="14.0"/>
    <col customWidth="1" min="5" max="5" width="9.0"/>
    <col customWidth="1" min="6" max="6" width="12.86"/>
    <col customWidth="1" min="7" max="7" width="9.0"/>
    <col customWidth="1" min="8" max="8" width="14.0"/>
    <col customWidth="1" min="9" max="26" width="9.0"/>
  </cols>
  <sheetData>
    <row r="1" ht="14.25" customHeight="1"/>
    <row r="2" ht="14.25" customHeight="1">
      <c r="A2" s="1" t="s">
        <v>0</v>
      </c>
      <c r="B2" s="2">
        <v>0.0</v>
      </c>
      <c r="C2" s="3">
        <v>0.0</v>
      </c>
      <c r="D2" s="2">
        <v>0.0</v>
      </c>
      <c r="E2" s="3">
        <v>0.0</v>
      </c>
      <c r="F2" s="2">
        <v>22097.5283184763</v>
      </c>
      <c r="G2" s="3">
        <v>0.4</v>
      </c>
      <c r="H2" s="4">
        <v>-16738.7146755152</v>
      </c>
      <c r="I2" s="3">
        <v>0.6</v>
      </c>
    </row>
    <row r="3" ht="14.25" customHeight="1">
      <c r="A3" s="1" t="s">
        <v>1</v>
      </c>
      <c r="B3" s="2">
        <v>0.0</v>
      </c>
      <c r="C3" s="3">
        <v>0.0</v>
      </c>
      <c r="D3" s="2">
        <v>0.0</v>
      </c>
      <c r="E3" s="3">
        <v>0.0</v>
      </c>
      <c r="F3" s="4">
        <v>10145.5950594167</v>
      </c>
      <c r="G3" s="3">
        <v>0.5</v>
      </c>
      <c r="H3" s="2">
        <v>-15104.1962113741</v>
      </c>
      <c r="I3" s="3">
        <v>0.5</v>
      </c>
    </row>
    <row r="4" ht="14.25" customHeight="1">
      <c r="A4" s="1" t="s">
        <v>2</v>
      </c>
      <c r="B4" s="4">
        <v>12526.2193370214</v>
      </c>
      <c r="C4" s="3">
        <v>0.4</v>
      </c>
      <c r="D4" s="2">
        <v>-12828.7709101148</v>
      </c>
      <c r="E4" s="3">
        <v>0.45</v>
      </c>
      <c r="F4" s="2">
        <v>0.0</v>
      </c>
      <c r="G4" s="3">
        <v>0.0</v>
      </c>
      <c r="H4" s="2">
        <v>-14454.553321434</v>
      </c>
      <c r="I4" s="3">
        <v>0.15</v>
      </c>
    </row>
    <row r="5" ht="14.25" customHeight="1">
      <c r="A5" s="1" t="s">
        <v>3</v>
      </c>
      <c r="B5" s="2">
        <v>0.0</v>
      </c>
      <c r="C5" s="3">
        <v>0.0</v>
      </c>
      <c r="D5" s="2">
        <v>-13305.5621988302</v>
      </c>
      <c r="E5" s="3">
        <v>0.15</v>
      </c>
      <c r="F5" s="2">
        <v>10008.2007003881</v>
      </c>
      <c r="G5" s="3">
        <v>0.45</v>
      </c>
      <c r="H5" s="2">
        <v>-13000.6623909319</v>
      </c>
      <c r="I5" s="3">
        <v>0.4</v>
      </c>
    </row>
    <row r="6" ht="14.25" customHeight="1"/>
    <row r="7" ht="14.25" customHeight="1"/>
    <row r="8" ht="14.25" customHeight="1">
      <c r="A8" s="5" t="s">
        <v>4</v>
      </c>
    </row>
    <row r="9" ht="14.25" customHeight="1">
      <c r="A9" s="5" t="s">
        <v>5</v>
      </c>
      <c r="B9" s="6">
        <f t="shared" ref="B9:B12" si="1">B2*C2</f>
        <v>0</v>
      </c>
      <c r="C9" s="7">
        <f t="shared" ref="C9:C12" si="2">D2*E2</f>
        <v>0</v>
      </c>
      <c r="D9" s="7">
        <f t="shared" ref="D9:D12" si="3">F2*G2</f>
        <v>8839.011327</v>
      </c>
      <c r="E9" s="8">
        <f t="shared" ref="E9:E12" si="4">H2*I2</f>
        <v>-10043.22881</v>
      </c>
      <c r="F9" s="5">
        <f t="shared" ref="F9:F12" si="5">SUM(B9:E9)</f>
        <v>-1204.217478</v>
      </c>
    </row>
    <row r="10" ht="14.25" customHeight="1">
      <c r="A10" s="5" t="s">
        <v>6</v>
      </c>
      <c r="B10" s="9">
        <f t="shared" si="1"/>
        <v>0</v>
      </c>
      <c r="C10" s="5">
        <f t="shared" si="2"/>
        <v>0</v>
      </c>
      <c r="D10" s="5">
        <f t="shared" si="3"/>
        <v>5072.79753</v>
      </c>
      <c r="E10" s="10">
        <f t="shared" si="4"/>
        <v>-7552.098106</v>
      </c>
      <c r="F10" s="11">
        <f t="shared" si="5"/>
        <v>-2479.300576</v>
      </c>
      <c r="G10" s="5" t="s">
        <v>7</v>
      </c>
      <c r="H10" s="5" t="s">
        <v>8</v>
      </c>
    </row>
    <row r="11" ht="14.25" customHeight="1">
      <c r="A11" s="5" t="s">
        <v>9</v>
      </c>
      <c r="B11" s="9">
        <f t="shared" si="1"/>
        <v>5010.487735</v>
      </c>
      <c r="C11" s="5">
        <f t="shared" si="2"/>
        <v>-5772.94691</v>
      </c>
      <c r="D11" s="5">
        <f t="shared" si="3"/>
        <v>0</v>
      </c>
      <c r="E11" s="10">
        <f t="shared" si="4"/>
        <v>-2168.182998</v>
      </c>
      <c r="F11" s="5">
        <f t="shared" si="5"/>
        <v>-2930.642173</v>
      </c>
    </row>
    <row r="12" ht="14.25" customHeight="1">
      <c r="A12" s="5" t="s">
        <v>10</v>
      </c>
      <c r="B12" s="12">
        <f t="shared" si="1"/>
        <v>0</v>
      </c>
      <c r="C12" s="13">
        <f t="shared" si="2"/>
        <v>-1995.83433</v>
      </c>
      <c r="D12" s="13">
        <f t="shared" si="3"/>
        <v>4503.690315</v>
      </c>
      <c r="E12" s="14">
        <f t="shared" si="4"/>
        <v>-5200.264956</v>
      </c>
      <c r="F12" s="5">
        <f t="shared" si="5"/>
        <v>-2692.408971</v>
      </c>
    </row>
    <row r="13" ht="14.25" customHeight="1"/>
    <row r="14" ht="14.25" customHeight="1"/>
    <row r="15" ht="14.25" customHeight="1">
      <c r="A15" s="5" t="s">
        <v>11</v>
      </c>
    </row>
    <row r="16" ht="14.25" customHeight="1">
      <c r="A16" s="5" t="s">
        <v>12</v>
      </c>
      <c r="B16" s="5">
        <f t="shared" ref="B16:B19" si="6">MIN(B2,D2,F2,H2)</f>
        <v>-16738.71468</v>
      </c>
      <c r="D16" s="5" t="s">
        <v>13</v>
      </c>
    </row>
    <row r="17" ht="14.25" customHeight="1">
      <c r="A17" s="5" t="s">
        <v>14</v>
      </c>
      <c r="B17" s="5">
        <f t="shared" si="6"/>
        <v>-15104.19621</v>
      </c>
      <c r="D17" s="5">
        <f>MAX(B16:B19)</f>
        <v>-13305.5622</v>
      </c>
      <c r="E17" s="5" t="s">
        <v>15</v>
      </c>
    </row>
    <row r="18" ht="14.25" customHeight="1">
      <c r="A18" s="5" t="s">
        <v>16</v>
      </c>
      <c r="B18" s="15">
        <f t="shared" si="6"/>
        <v>-14454.55332</v>
      </c>
    </row>
    <row r="19" ht="14.25" customHeight="1">
      <c r="A19" s="5" t="s">
        <v>17</v>
      </c>
      <c r="B19" s="5">
        <f t="shared" si="6"/>
        <v>-13305.5622</v>
      </c>
    </row>
    <row r="20" ht="14.25" customHeight="1"/>
    <row r="21" ht="14.25" customHeight="1"/>
    <row r="22" ht="14.25" customHeight="1">
      <c r="A22" s="5" t="s">
        <v>18</v>
      </c>
    </row>
    <row r="23" ht="14.25" customHeight="1">
      <c r="A23" s="5" t="s">
        <v>19</v>
      </c>
      <c r="B23" s="5">
        <f t="shared" ref="B23:B26" si="7">MAX(B2,D2,F2,H2)</f>
        <v>22097.52832</v>
      </c>
      <c r="D23" s="5" t="s">
        <v>20</v>
      </c>
    </row>
    <row r="24" ht="14.25" customHeight="1">
      <c r="A24" s="5" t="s">
        <v>21</v>
      </c>
      <c r="B24" s="5">
        <f t="shared" si="7"/>
        <v>10145.59506</v>
      </c>
      <c r="D24" s="5">
        <f>MAX(B23:B26)</f>
        <v>22097.52832</v>
      </c>
      <c r="E24" s="5" t="s">
        <v>8</v>
      </c>
    </row>
    <row r="25" ht="14.25" customHeight="1">
      <c r="A25" s="5" t="s">
        <v>22</v>
      </c>
      <c r="B25" s="15">
        <f t="shared" si="7"/>
        <v>12526.21934</v>
      </c>
    </row>
    <row r="26" ht="14.25" customHeight="1">
      <c r="A26" s="5" t="s">
        <v>23</v>
      </c>
      <c r="B26" s="5">
        <f t="shared" si="7"/>
        <v>10008.2007</v>
      </c>
    </row>
    <row r="27" ht="14.25" customHeight="1"/>
    <row r="28" ht="14.25" customHeight="1">
      <c r="A28" s="5" t="s">
        <v>24</v>
      </c>
      <c r="C28" s="5">
        <v>0.6</v>
      </c>
      <c r="D28" s="5">
        <v>0.4</v>
      </c>
    </row>
    <row r="29" ht="14.25" customHeight="1">
      <c r="A29" s="5" t="s">
        <v>25</v>
      </c>
      <c r="B29" s="5">
        <f t="shared" ref="B29:B32" si="8">$C$28*MAX(B2,D2,F2,H2)</f>
        <v>13258.51699</v>
      </c>
      <c r="C29" s="5">
        <f t="shared" ref="C29:C32" si="9">$D$28*MIN(B2,D2,F2,H2)</f>
        <v>-6695.48587</v>
      </c>
      <c r="D29" s="16">
        <f t="shared" ref="D29:D32" si="10">B29+C29</f>
        <v>6563.031121</v>
      </c>
      <c r="E29" s="5" t="s">
        <v>8</v>
      </c>
    </row>
    <row r="30" ht="14.25" customHeight="1">
      <c r="A30" s="5" t="s">
        <v>26</v>
      </c>
      <c r="B30" s="5">
        <f t="shared" si="8"/>
        <v>6087.357036</v>
      </c>
      <c r="C30" s="5">
        <f t="shared" si="9"/>
        <v>-6041.678485</v>
      </c>
      <c r="D30" s="5">
        <f t="shared" si="10"/>
        <v>45.6785511</v>
      </c>
    </row>
    <row r="31" ht="14.25" customHeight="1">
      <c r="A31" s="5" t="s">
        <v>27</v>
      </c>
      <c r="B31" s="5">
        <f t="shared" si="8"/>
        <v>7515.731602</v>
      </c>
      <c r="C31" s="5">
        <f t="shared" si="9"/>
        <v>-5781.821329</v>
      </c>
      <c r="D31" s="5">
        <f t="shared" si="10"/>
        <v>1733.910274</v>
      </c>
    </row>
    <row r="32" ht="14.25" customHeight="1">
      <c r="A32" s="5" t="s">
        <v>28</v>
      </c>
      <c r="B32" s="5">
        <f t="shared" si="8"/>
        <v>6004.92042</v>
      </c>
      <c r="C32" s="5">
        <f t="shared" si="9"/>
        <v>-5322.22488</v>
      </c>
      <c r="D32" s="5">
        <f t="shared" si="10"/>
        <v>682.6955407</v>
      </c>
    </row>
    <row r="33" ht="14.25" customHeight="1"/>
    <row r="34" ht="14.25" customHeight="1">
      <c r="A34" s="5" t="s">
        <v>29</v>
      </c>
    </row>
    <row r="35" ht="14.25" customHeight="1"/>
    <row r="36" ht="14.25" customHeight="1">
      <c r="A36" s="5" t="s">
        <v>30</v>
      </c>
      <c r="B36" s="5">
        <f>MAX(B2:B5)</f>
        <v>12526.21934</v>
      </c>
      <c r="D36" s="5">
        <f>MAX(D2:D5)</f>
        <v>0</v>
      </c>
      <c r="F36" s="5">
        <f>MAX(F2:F5)</f>
        <v>22097.52832</v>
      </c>
      <c r="H36" s="15">
        <f>MAX(H2:H5)</f>
        <v>-13000.66239</v>
      </c>
    </row>
    <row r="37" ht="14.25" customHeight="1"/>
    <row r="38" ht="14.25" customHeight="1">
      <c r="B38" s="5">
        <f t="shared" ref="B38:B41" si="11">B36-B2</f>
        <v>12526.21934</v>
      </c>
      <c r="C38" s="5">
        <f t="shared" ref="C38:C41" si="12">D36-D2</f>
        <v>0</v>
      </c>
      <c r="D38" s="5">
        <f t="shared" ref="D38:D41" si="13">F36-F2</f>
        <v>0</v>
      </c>
      <c r="E38" s="15">
        <f t="shared" ref="E38:E41" si="14">H36-H2</f>
        <v>3738.052285</v>
      </c>
      <c r="G38" s="5" t="s">
        <v>8</v>
      </c>
      <c r="H38" s="5">
        <f t="shared" ref="H38:H41" si="15">MAX(B38:E38)</f>
        <v>12526.21934</v>
      </c>
    </row>
    <row r="39" ht="14.25" customHeight="1">
      <c r="B39" s="5">
        <f t="shared" si="11"/>
        <v>0</v>
      </c>
      <c r="C39" s="5">
        <f t="shared" si="12"/>
        <v>0</v>
      </c>
      <c r="D39" s="15">
        <f t="shared" si="13"/>
        <v>-10145.59506</v>
      </c>
      <c r="E39" s="5">
        <f t="shared" si="14"/>
        <v>15104.19621</v>
      </c>
      <c r="G39" s="5" t="s">
        <v>31</v>
      </c>
      <c r="H39" s="16">
        <f t="shared" si="15"/>
        <v>15104.19621</v>
      </c>
      <c r="I39" s="5" t="s">
        <v>32</v>
      </c>
    </row>
    <row r="40" ht="14.25" customHeight="1">
      <c r="B40" s="15">
        <f t="shared" si="11"/>
        <v>0</v>
      </c>
      <c r="C40" s="5">
        <f t="shared" si="12"/>
        <v>12828.77091</v>
      </c>
      <c r="D40" s="5">
        <f t="shared" si="13"/>
        <v>0</v>
      </c>
      <c r="E40" s="5">
        <f t="shared" si="14"/>
        <v>26980.77266</v>
      </c>
      <c r="G40" s="5" t="s">
        <v>33</v>
      </c>
      <c r="H40" s="15">
        <f t="shared" si="15"/>
        <v>26980.77266</v>
      </c>
    </row>
    <row r="41" ht="14.25" customHeight="1">
      <c r="B41" s="5">
        <f t="shared" si="11"/>
        <v>0</v>
      </c>
      <c r="C41" s="15">
        <f t="shared" si="12"/>
        <v>3159.967139</v>
      </c>
      <c r="D41" s="5">
        <f t="shared" si="13"/>
        <v>-10008.2007</v>
      </c>
      <c r="E41" s="5">
        <f t="shared" si="14"/>
        <v>28104.8586</v>
      </c>
      <c r="G41" s="5" t="s">
        <v>32</v>
      </c>
      <c r="H41" s="5">
        <f t="shared" si="15"/>
        <v>28104.8586</v>
      </c>
    </row>
    <row r="42" ht="14.25" customHeight="1"/>
    <row r="43" ht="14.25" customHeight="1"/>
    <row r="44" ht="14.25" customHeight="1">
      <c r="A44" s="5" t="s">
        <v>4</v>
      </c>
      <c r="B44" s="5" t="str">
        <f>H10</f>
        <v>S1</v>
      </c>
    </row>
    <row r="45" ht="14.25" customHeight="1">
      <c r="A45" s="5" t="s">
        <v>11</v>
      </c>
      <c r="B45" s="5" t="str">
        <f>E17</f>
        <v> S4</v>
      </c>
    </row>
    <row r="46" ht="14.25" customHeight="1">
      <c r="A46" s="5" t="s">
        <v>34</v>
      </c>
      <c r="B46" s="5" t="str">
        <f>E24</f>
        <v>S1</v>
      </c>
      <c r="D46" s="5" t="s">
        <v>8</v>
      </c>
    </row>
    <row r="47" ht="14.25" customHeight="1">
      <c r="A47" s="5" t="s">
        <v>35</v>
      </c>
      <c r="B47" s="5" t="str">
        <f>E29</f>
        <v>S1</v>
      </c>
    </row>
    <row r="48" ht="14.25" customHeight="1">
      <c r="A48" s="5" t="s">
        <v>36</v>
      </c>
      <c r="B48" s="5" t="str">
        <f>I39</f>
        <v>S4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20.14"/>
    <col customWidth="1" min="3" max="3" width="9.0"/>
    <col customWidth="1" min="4" max="4" width="14.0"/>
    <col customWidth="1" min="5" max="5" width="9.0"/>
    <col customWidth="1" min="6" max="6" width="19.0"/>
    <col customWidth="1" min="7" max="7" width="9.0"/>
    <col customWidth="1" min="8" max="8" width="19.71"/>
    <col customWidth="1" min="9" max="11" width="9.0"/>
    <col customWidth="1" min="12" max="12" width="12.86"/>
    <col customWidth="1" min="13" max="13" width="9.0"/>
    <col customWidth="1" min="14" max="14" width="14.0"/>
    <col customWidth="1" min="15" max="15" width="9.0"/>
    <col customWidth="1" min="16" max="16" width="12.86"/>
    <col customWidth="1" min="17" max="17" width="9.0"/>
    <col customWidth="1" min="18" max="18" width="12.86"/>
    <col customWidth="1" min="19" max="21" width="9.0"/>
    <col customWidth="1" min="22" max="22" width="12.86"/>
    <col customWidth="1" min="23" max="23" width="9.0"/>
    <col customWidth="1" min="24" max="24" width="14.0"/>
    <col customWidth="1" min="25" max="25" width="9.0"/>
    <col customWidth="1" min="26" max="26" width="12.86"/>
    <col customWidth="1" min="27" max="27" width="9.0"/>
    <col customWidth="1" min="28" max="28" width="12.86"/>
    <col customWidth="1" min="29" max="29" width="9.0"/>
  </cols>
  <sheetData>
    <row r="1" ht="14.25" customHeight="1">
      <c r="B1" s="13" t="s">
        <v>37</v>
      </c>
      <c r="C1" s="17"/>
      <c r="D1" s="13" t="s">
        <v>38</v>
      </c>
      <c r="E1" s="17"/>
      <c r="F1" s="13" t="s">
        <v>39</v>
      </c>
      <c r="G1" s="17"/>
      <c r="H1" s="13" t="s">
        <v>40</v>
      </c>
      <c r="I1" s="17"/>
    </row>
    <row r="2" ht="14.25" customHeight="1">
      <c r="A2" s="1" t="s">
        <v>0</v>
      </c>
      <c r="B2" s="2">
        <v>0.0</v>
      </c>
      <c r="C2" s="3">
        <v>0.0</v>
      </c>
      <c r="D2" s="2">
        <v>0.0</v>
      </c>
      <c r="E2" s="3">
        <v>0.0</v>
      </c>
      <c r="F2" s="2">
        <v>22097.5283184763</v>
      </c>
      <c r="G2" s="3">
        <v>0.4</v>
      </c>
      <c r="H2" s="4">
        <v>-16738.7146755152</v>
      </c>
      <c r="I2" s="3">
        <v>0.6</v>
      </c>
      <c r="K2" s="1" t="s">
        <v>0</v>
      </c>
      <c r="L2" s="2">
        <f t="shared" ref="L2:L5" si="1">B2</f>
        <v>0</v>
      </c>
      <c r="M2" s="3">
        <f t="shared" ref="M2:M5" si="2">0.25</f>
        <v>0.25</v>
      </c>
      <c r="N2" s="2">
        <f t="shared" ref="N2:N5" si="3">D2</f>
        <v>0</v>
      </c>
      <c r="O2" s="3">
        <f t="shared" ref="O2:O5" si="4">0.25</f>
        <v>0.25</v>
      </c>
      <c r="P2" s="2">
        <f t="shared" ref="P2:P5" si="5">F2</f>
        <v>22097.52832</v>
      </c>
      <c r="Q2" s="3">
        <f t="shared" ref="Q2:Q5" si="6">0.25</f>
        <v>0.25</v>
      </c>
      <c r="R2" s="4">
        <f t="shared" ref="R2:R5" si="7">H2</f>
        <v>-16738.71468</v>
      </c>
      <c r="S2" s="3">
        <f t="shared" ref="S2:S5" si="8">0.25</f>
        <v>0.25</v>
      </c>
      <c r="U2" s="1" t="s">
        <v>0</v>
      </c>
      <c r="V2" s="2">
        <f t="shared" ref="V2:V5" si="9">B2</f>
        <v>0</v>
      </c>
      <c r="W2" s="3">
        <f t="shared" ref="W2:W5" si="10">(1-C2)/3</f>
        <v>0.3333333333</v>
      </c>
      <c r="X2" s="2">
        <f t="shared" ref="X2:X5" si="11">D2</f>
        <v>0</v>
      </c>
      <c r="Y2" s="3">
        <f t="shared" ref="Y2:Y5" si="12">(1-E2)/3</f>
        <v>0.3333333333</v>
      </c>
      <c r="Z2" s="2">
        <f t="shared" ref="Z2:Z5" si="13">F2</f>
        <v>22097.52832</v>
      </c>
      <c r="AA2" s="3">
        <f t="shared" ref="AA2:AA5" si="14">(1-G2)/3</f>
        <v>0.2</v>
      </c>
      <c r="AB2" s="4">
        <f t="shared" ref="AB2:AB5" si="15">H2</f>
        <v>-16738.71468</v>
      </c>
      <c r="AC2" s="3">
        <f t="shared" ref="AC2:AC5" si="16">(1-I2)/3</f>
        <v>0.1333333333</v>
      </c>
    </row>
    <row r="3" ht="14.25" customHeight="1">
      <c r="A3" s="1" t="s">
        <v>1</v>
      </c>
      <c r="B3" s="2">
        <v>0.0</v>
      </c>
      <c r="C3" s="3">
        <v>0.0</v>
      </c>
      <c r="D3" s="2">
        <v>0.0</v>
      </c>
      <c r="E3" s="3">
        <v>0.0</v>
      </c>
      <c r="F3" s="4">
        <v>10145.5950594167</v>
      </c>
      <c r="G3" s="3">
        <v>0.5</v>
      </c>
      <c r="H3" s="2">
        <v>-15104.1962113741</v>
      </c>
      <c r="I3" s="3">
        <v>0.5</v>
      </c>
      <c r="K3" s="1" t="s">
        <v>1</v>
      </c>
      <c r="L3" s="2">
        <f t="shared" si="1"/>
        <v>0</v>
      </c>
      <c r="M3" s="3">
        <f t="shared" si="2"/>
        <v>0.25</v>
      </c>
      <c r="N3" s="2">
        <f t="shared" si="3"/>
        <v>0</v>
      </c>
      <c r="O3" s="3">
        <f t="shared" si="4"/>
        <v>0.25</v>
      </c>
      <c r="P3" s="4">
        <f t="shared" si="5"/>
        <v>10145.59506</v>
      </c>
      <c r="Q3" s="3">
        <f t="shared" si="6"/>
        <v>0.25</v>
      </c>
      <c r="R3" s="4">
        <f t="shared" si="7"/>
        <v>-15104.19621</v>
      </c>
      <c r="S3" s="3">
        <f t="shared" si="8"/>
        <v>0.25</v>
      </c>
      <c r="U3" s="1" t="s">
        <v>1</v>
      </c>
      <c r="V3" s="2">
        <f t="shared" si="9"/>
        <v>0</v>
      </c>
      <c r="W3" s="3">
        <f t="shared" si="10"/>
        <v>0.3333333333</v>
      </c>
      <c r="X3" s="2">
        <f t="shared" si="11"/>
        <v>0</v>
      </c>
      <c r="Y3" s="3">
        <f t="shared" si="12"/>
        <v>0.3333333333</v>
      </c>
      <c r="Z3" s="4">
        <f t="shared" si="13"/>
        <v>10145.59506</v>
      </c>
      <c r="AA3" s="3">
        <f t="shared" si="14"/>
        <v>0.1666666667</v>
      </c>
      <c r="AB3" s="4">
        <f t="shared" si="15"/>
        <v>-15104.19621</v>
      </c>
      <c r="AC3" s="3">
        <f t="shared" si="16"/>
        <v>0.1666666667</v>
      </c>
    </row>
    <row r="4" ht="14.25" customHeight="1">
      <c r="A4" s="1" t="s">
        <v>2</v>
      </c>
      <c r="B4" s="4">
        <v>12526.2193370214</v>
      </c>
      <c r="C4" s="3">
        <v>0.4</v>
      </c>
      <c r="D4" s="2">
        <v>-12828.7709101148</v>
      </c>
      <c r="E4" s="3">
        <v>0.45</v>
      </c>
      <c r="F4" s="2">
        <v>0.0</v>
      </c>
      <c r="G4" s="3">
        <v>0.0</v>
      </c>
      <c r="H4" s="2">
        <v>-14454.553321434</v>
      </c>
      <c r="I4" s="3">
        <v>0.15</v>
      </c>
      <c r="K4" s="1" t="s">
        <v>2</v>
      </c>
      <c r="L4" s="4">
        <f t="shared" si="1"/>
        <v>12526.21934</v>
      </c>
      <c r="M4" s="3">
        <f t="shared" si="2"/>
        <v>0.25</v>
      </c>
      <c r="N4" s="2">
        <f t="shared" si="3"/>
        <v>-12828.77091</v>
      </c>
      <c r="O4" s="3">
        <f t="shared" si="4"/>
        <v>0.25</v>
      </c>
      <c r="P4" s="2">
        <f t="shared" si="5"/>
        <v>0</v>
      </c>
      <c r="Q4" s="3">
        <f t="shared" si="6"/>
        <v>0.25</v>
      </c>
      <c r="R4" s="4">
        <f t="shared" si="7"/>
        <v>-14454.55332</v>
      </c>
      <c r="S4" s="3">
        <f t="shared" si="8"/>
        <v>0.25</v>
      </c>
      <c r="U4" s="1" t="s">
        <v>2</v>
      </c>
      <c r="V4" s="4">
        <f t="shared" si="9"/>
        <v>12526.21934</v>
      </c>
      <c r="W4" s="3">
        <f t="shared" si="10"/>
        <v>0.2</v>
      </c>
      <c r="X4" s="2">
        <f t="shared" si="11"/>
        <v>-12828.77091</v>
      </c>
      <c r="Y4" s="3">
        <f t="shared" si="12"/>
        <v>0.1833333333</v>
      </c>
      <c r="Z4" s="2">
        <f t="shared" si="13"/>
        <v>0</v>
      </c>
      <c r="AA4" s="3">
        <f t="shared" si="14"/>
        <v>0.3333333333</v>
      </c>
      <c r="AB4" s="4">
        <f t="shared" si="15"/>
        <v>-14454.55332</v>
      </c>
      <c r="AC4" s="3">
        <f t="shared" si="16"/>
        <v>0.2833333333</v>
      </c>
    </row>
    <row r="5" ht="14.25" customHeight="1">
      <c r="A5" s="1" t="s">
        <v>3</v>
      </c>
      <c r="B5" s="2">
        <v>0.0</v>
      </c>
      <c r="C5" s="3">
        <v>0.0</v>
      </c>
      <c r="D5" s="2">
        <v>-13305.5621988302</v>
      </c>
      <c r="E5" s="3">
        <v>0.15</v>
      </c>
      <c r="F5" s="2">
        <v>10008.2007003881</v>
      </c>
      <c r="G5" s="3">
        <v>0.45</v>
      </c>
      <c r="H5" s="2">
        <v>-13000.6623909319</v>
      </c>
      <c r="I5" s="3">
        <v>0.4</v>
      </c>
      <c r="K5" s="1" t="s">
        <v>3</v>
      </c>
      <c r="L5" s="2">
        <f t="shared" si="1"/>
        <v>0</v>
      </c>
      <c r="M5" s="3">
        <f t="shared" si="2"/>
        <v>0.25</v>
      </c>
      <c r="N5" s="2">
        <f t="shared" si="3"/>
        <v>-13305.5622</v>
      </c>
      <c r="O5" s="3">
        <f t="shared" si="4"/>
        <v>0.25</v>
      </c>
      <c r="P5" s="2">
        <f t="shared" si="5"/>
        <v>10008.2007</v>
      </c>
      <c r="Q5" s="3">
        <f t="shared" si="6"/>
        <v>0.25</v>
      </c>
      <c r="R5" s="4">
        <f t="shared" si="7"/>
        <v>-13000.66239</v>
      </c>
      <c r="S5" s="3">
        <f t="shared" si="8"/>
        <v>0.25</v>
      </c>
      <c r="U5" s="1" t="s">
        <v>3</v>
      </c>
      <c r="V5" s="2">
        <f t="shared" si="9"/>
        <v>0</v>
      </c>
      <c r="W5" s="3">
        <f t="shared" si="10"/>
        <v>0.3333333333</v>
      </c>
      <c r="X5" s="2">
        <f t="shared" si="11"/>
        <v>-13305.5622</v>
      </c>
      <c r="Y5" s="3">
        <f t="shared" si="12"/>
        <v>0.2833333333</v>
      </c>
      <c r="Z5" s="2">
        <f t="shared" si="13"/>
        <v>10008.2007</v>
      </c>
      <c r="AA5" s="3">
        <f t="shared" si="14"/>
        <v>0.1833333333</v>
      </c>
      <c r="AB5" s="4">
        <f t="shared" si="15"/>
        <v>-13000.66239</v>
      </c>
      <c r="AC5" s="3">
        <f t="shared" si="16"/>
        <v>0.2</v>
      </c>
    </row>
    <row r="6" ht="14.25" customHeight="1">
      <c r="C6" s="5">
        <f>AVERAGE(C2:C5)</f>
        <v>0.1</v>
      </c>
      <c r="E6" s="5">
        <f>AVERAGE(E2:E5)</f>
        <v>0.15</v>
      </c>
      <c r="G6" s="5">
        <f>AVERAGE(G2:G5)</f>
        <v>0.3375</v>
      </c>
      <c r="I6" s="5">
        <f>AVERAGE(I2:I5)</f>
        <v>0.4125</v>
      </c>
      <c r="W6" s="5">
        <f>AVERAGE(W2:W5)</f>
        <v>0.3</v>
      </c>
      <c r="Y6" s="5">
        <f>AVERAGE(Y2:Y5)</f>
        <v>0.2833333333</v>
      </c>
      <c r="AA6" s="5">
        <f>AVERAGE(AA2:AA5)</f>
        <v>0.2208333333</v>
      </c>
      <c r="AC6" s="5">
        <f>AVERAGE(AC2:AC5)</f>
        <v>0.1958333333</v>
      </c>
    </row>
    <row r="7" ht="14.25" customHeight="1"/>
    <row r="8" ht="14.25" customHeight="1">
      <c r="A8" s="5" t="s">
        <v>4</v>
      </c>
      <c r="K8" s="5" t="s">
        <v>4</v>
      </c>
      <c r="U8" s="5" t="s">
        <v>4</v>
      </c>
    </row>
    <row r="9" ht="14.25" customHeight="1">
      <c r="A9" s="5" t="s">
        <v>5</v>
      </c>
      <c r="B9" s="6">
        <f t="shared" ref="B9:B12" si="17">B2*C2</f>
        <v>0</v>
      </c>
      <c r="C9" s="7">
        <f t="shared" ref="C9:C12" si="18">D2*E2</f>
        <v>0</v>
      </c>
      <c r="D9" s="7">
        <f t="shared" ref="D9:D12" si="19">F2*G2</f>
        <v>8839.011327</v>
      </c>
      <c r="E9" s="8">
        <f t="shared" ref="E9:E12" si="20">H2*I2</f>
        <v>-10043.22881</v>
      </c>
      <c r="F9" s="5">
        <f t="shared" ref="F9:F12" si="21">SUM(B9:E9)</f>
        <v>-1204.217478</v>
      </c>
      <c r="G9" s="5" t="s">
        <v>41</v>
      </c>
      <c r="K9" s="5" t="s">
        <v>5</v>
      </c>
      <c r="L9" s="6">
        <f t="shared" ref="L9:L12" si="22">L2*M2</f>
        <v>0</v>
      </c>
      <c r="M9" s="7">
        <f t="shared" ref="M9:M12" si="23">N2*O2</f>
        <v>0</v>
      </c>
      <c r="N9" s="7">
        <f t="shared" ref="N9:N12" si="24">P2*Q2</f>
        <v>5524.38208</v>
      </c>
      <c r="O9" s="8">
        <f t="shared" ref="O9:O12" si="25">R2*S2</f>
        <v>-4184.678669</v>
      </c>
      <c r="P9" s="5">
        <f t="shared" ref="P9:P12" si="26">SUM(L9:O9)</f>
        <v>1339.703411</v>
      </c>
      <c r="U9" s="5" t="s">
        <v>5</v>
      </c>
      <c r="V9" s="6">
        <f t="shared" ref="V9:V12" si="27">V2*W2</f>
        <v>0</v>
      </c>
      <c r="W9" s="7">
        <f t="shared" ref="W9:W12" si="28">X2*Y2</f>
        <v>0</v>
      </c>
      <c r="X9" s="7">
        <f t="shared" ref="X9:X12" si="29">Z2*AA2</f>
        <v>4419.505664</v>
      </c>
      <c r="Y9" s="8">
        <f t="shared" ref="Y9:Y12" si="30">AB2*AC2</f>
        <v>-2231.828623</v>
      </c>
      <c r="Z9" s="5">
        <f t="shared" ref="Z9:Z12" si="31">SUM(V9:Y9)</f>
        <v>2187.67704</v>
      </c>
    </row>
    <row r="10" ht="14.25" customHeight="1">
      <c r="A10" s="5" t="s">
        <v>6</v>
      </c>
      <c r="B10" s="9">
        <f t="shared" si="17"/>
        <v>0</v>
      </c>
      <c r="C10" s="5">
        <f t="shared" si="18"/>
        <v>0</v>
      </c>
      <c r="D10" s="5">
        <f t="shared" si="19"/>
        <v>5072.79753</v>
      </c>
      <c r="E10" s="10">
        <f t="shared" si="20"/>
        <v>-7552.098106</v>
      </c>
      <c r="F10" s="11">
        <f t="shared" si="21"/>
        <v>-2479.300576</v>
      </c>
      <c r="G10" s="5" t="s">
        <v>42</v>
      </c>
      <c r="H10" s="5">
        <f>F10-F9</f>
        <v>-1275.083098</v>
      </c>
      <c r="K10" s="5" t="s">
        <v>6</v>
      </c>
      <c r="L10" s="9">
        <f t="shared" si="22"/>
        <v>0</v>
      </c>
      <c r="M10" s="5">
        <f t="shared" si="23"/>
        <v>0</v>
      </c>
      <c r="N10" s="5">
        <f t="shared" si="24"/>
        <v>2536.398765</v>
      </c>
      <c r="O10" s="10">
        <f t="shared" si="25"/>
        <v>-3776.049053</v>
      </c>
      <c r="P10" s="11">
        <f t="shared" si="26"/>
        <v>-1239.650288</v>
      </c>
      <c r="Q10" s="5" t="s">
        <v>7</v>
      </c>
      <c r="R10" s="5" t="s">
        <v>8</v>
      </c>
      <c r="U10" s="5" t="s">
        <v>6</v>
      </c>
      <c r="V10" s="9">
        <f t="shared" si="27"/>
        <v>0</v>
      </c>
      <c r="W10" s="5">
        <f t="shared" si="28"/>
        <v>0</v>
      </c>
      <c r="X10" s="5">
        <f t="shared" si="29"/>
        <v>1690.93251</v>
      </c>
      <c r="Y10" s="10">
        <f t="shared" si="30"/>
        <v>-2517.366035</v>
      </c>
      <c r="Z10" s="11">
        <f t="shared" si="31"/>
        <v>-826.4335253</v>
      </c>
      <c r="AA10" s="5" t="s">
        <v>7</v>
      </c>
      <c r="AB10" s="5" t="s">
        <v>8</v>
      </c>
    </row>
    <row r="11" ht="14.25" customHeight="1">
      <c r="A11" s="5" t="s">
        <v>9</v>
      </c>
      <c r="B11" s="9">
        <f t="shared" si="17"/>
        <v>5010.487735</v>
      </c>
      <c r="C11" s="5">
        <f t="shared" si="18"/>
        <v>-5772.94691</v>
      </c>
      <c r="D11" s="5">
        <f t="shared" si="19"/>
        <v>0</v>
      </c>
      <c r="E11" s="10">
        <f t="shared" si="20"/>
        <v>-2168.182998</v>
      </c>
      <c r="F11" s="5">
        <f t="shared" si="21"/>
        <v>-2930.642173</v>
      </c>
      <c r="G11" s="5" t="s">
        <v>43</v>
      </c>
      <c r="K11" s="5" t="s">
        <v>9</v>
      </c>
      <c r="L11" s="9">
        <f t="shared" si="22"/>
        <v>3131.554834</v>
      </c>
      <c r="M11" s="5">
        <f t="shared" si="23"/>
        <v>-3207.192728</v>
      </c>
      <c r="N11" s="5">
        <f t="shared" si="24"/>
        <v>0</v>
      </c>
      <c r="O11" s="10">
        <f t="shared" si="25"/>
        <v>-3613.63833</v>
      </c>
      <c r="P11" s="5">
        <f t="shared" si="26"/>
        <v>-3689.276224</v>
      </c>
      <c r="Q11" s="5" t="s">
        <v>44</v>
      </c>
      <c r="U11" s="5" t="s">
        <v>9</v>
      </c>
      <c r="V11" s="9">
        <f t="shared" si="27"/>
        <v>2505.243867</v>
      </c>
      <c r="W11" s="5">
        <f t="shared" si="28"/>
        <v>-2351.941334</v>
      </c>
      <c r="X11" s="5">
        <f t="shared" si="29"/>
        <v>0</v>
      </c>
      <c r="Y11" s="10">
        <f t="shared" si="30"/>
        <v>-4095.456774</v>
      </c>
      <c r="Z11" s="5">
        <f t="shared" si="31"/>
        <v>-3942.154241</v>
      </c>
      <c r="AA11" s="18" t="s">
        <v>44</v>
      </c>
    </row>
    <row r="12" ht="14.25" customHeight="1">
      <c r="A12" s="5" t="s">
        <v>10</v>
      </c>
      <c r="B12" s="12">
        <f t="shared" si="17"/>
        <v>0</v>
      </c>
      <c r="C12" s="13">
        <f t="shared" si="18"/>
        <v>-1995.83433</v>
      </c>
      <c r="D12" s="13">
        <f t="shared" si="19"/>
        <v>4503.690315</v>
      </c>
      <c r="E12" s="14">
        <f t="shared" si="20"/>
        <v>-5200.264956</v>
      </c>
      <c r="F12" s="5">
        <f t="shared" si="21"/>
        <v>-2692.408971</v>
      </c>
      <c r="G12" s="5" t="s">
        <v>45</v>
      </c>
      <c r="K12" s="5" t="s">
        <v>10</v>
      </c>
      <c r="L12" s="12">
        <f t="shared" si="22"/>
        <v>0</v>
      </c>
      <c r="M12" s="13">
        <f t="shared" si="23"/>
        <v>-3326.39055</v>
      </c>
      <c r="N12" s="13">
        <f t="shared" si="24"/>
        <v>2502.050175</v>
      </c>
      <c r="O12" s="14">
        <f t="shared" si="25"/>
        <v>-3250.165598</v>
      </c>
      <c r="P12" s="5">
        <f t="shared" si="26"/>
        <v>-4074.505972</v>
      </c>
      <c r="U12" s="5" t="s">
        <v>10</v>
      </c>
      <c r="V12" s="12">
        <f t="shared" si="27"/>
        <v>0</v>
      </c>
      <c r="W12" s="13">
        <f t="shared" si="28"/>
        <v>-3769.90929</v>
      </c>
      <c r="X12" s="13">
        <f t="shared" si="29"/>
        <v>1834.836795</v>
      </c>
      <c r="Y12" s="14">
        <f t="shared" si="30"/>
        <v>-2600.132478</v>
      </c>
      <c r="Z12" s="5">
        <f t="shared" si="31"/>
        <v>-4535.204973</v>
      </c>
    </row>
    <row r="13" ht="14.25" customHeight="1">
      <c r="R13" s="5">
        <f>P12-P11</f>
        <v>-385.2297487</v>
      </c>
      <c r="AB13" s="5">
        <f>Z12-Z11</f>
        <v>-593.0507323</v>
      </c>
    </row>
    <row r="14" ht="14.25" customHeight="1">
      <c r="A14" s="5" t="s">
        <v>46</v>
      </c>
      <c r="B14" s="5">
        <f>C6*B5</f>
        <v>0</v>
      </c>
      <c r="C14" s="5">
        <f>0</f>
        <v>0</v>
      </c>
      <c r="D14" s="5">
        <f>G6*F2</f>
        <v>7457.915807</v>
      </c>
      <c r="E14" s="5">
        <f>I6*H3</f>
        <v>-6230.480937</v>
      </c>
      <c r="F14" s="5">
        <f>SUM(B14:E14)</f>
        <v>1227.43487</v>
      </c>
      <c r="H14" s="5">
        <f>F14-F10</f>
        <v>3706.735446</v>
      </c>
      <c r="K14" s="5" t="s">
        <v>47</v>
      </c>
      <c r="L14" s="5">
        <f>M5*L5</f>
        <v>0</v>
      </c>
      <c r="M14" s="5">
        <f>O5*N3</f>
        <v>0</v>
      </c>
      <c r="N14" s="5">
        <f>Q4*P2</f>
        <v>5524.38208</v>
      </c>
      <c r="O14" s="5">
        <f>0.25*R3</f>
        <v>-3776.049053</v>
      </c>
      <c r="P14" s="5">
        <f>SUM(L14:O14)</f>
        <v>1748.333027</v>
      </c>
      <c r="R14" s="5">
        <f>P14-P10</f>
        <v>2987.983315</v>
      </c>
      <c r="U14" s="5" t="s">
        <v>48</v>
      </c>
      <c r="V14" s="5">
        <f>W6*V5</f>
        <v>0</v>
      </c>
      <c r="W14" s="5">
        <f>0</f>
        <v>0</v>
      </c>
      <c r="X14" s="5">
        <f>AA6*Z2</f>
        <v>4879.870837</v>
      </c>
      <c r="Y14" s="5">
        <f>AC6*AB3</f>
        <v>-2957.905091</v>
      </c>
      <c r="Z14" s="5">
        <f>SUM(V14:Y14)</f>
        <v>1921.965746</v>
      </c>
      <c r="AB14" s="5">
        <f>Z14-Z10</f>
        <v>2748.399271</v>
      </c>
    </row>
    <row r="15" ht="14.25" customHeight="1"/>
    <row r="16" ht="14.25" customHeight="1">
      <c r="B16" s="5" t="s">
        <v>49</v>
      </c>
      <c r="C16" s="5" t="s">
        <v>50</v>
      </c>
      <c r="D16" s="5" t="s">
        <v>51</v>
      </c>
    </row>
    <row r="17" ht="14.25" customHeight="1">
      <c r="A17" s="5" t="s">
        <v>8</v>
      </c>
      <c r="B17" s="5">
        <f t="shared" ref="B17:B20" si="32">F9</f>
        <v>-1204.217478</v>
      </c>
      <c r="C17" s="5">
        <f t="shared" ref="C17:C20" si="33">P9</f>
        <v>1339.703411</v>
      </c>
      <c r="D17" s="5">
        <f t="shared" ref="D17:D20" si="34">Z9</f>
        <v>2187.67704</v>
      </c>
    </row>
    <row r="18" ht="14.25" customHeight="1">
      <c r="A18" s="5" t="s">
        <v>31</v>
      </c>
      <c r="B18" s="5">
        <f t="shared" si="32"/>
        <v>-2479.300576</v>
      </c>
      <c r="C18" s="5">
        <f t="shared" si="33"/>
        <v>-1239.650288</v>
      </c>
      <c r="D18" s="5">
        <f t="shared" si="34"/>
        <v>-826.4335253</v>
      </c>
    </row>
    <row r="19" ht="14.25" customHeight="1">
      <c r="A19" s="5" t="s">
        <v>33</v>
      </c>
      <c r="B19" s="5">
        <f t="shared" si="32"/>
        <v>-2930.642173</v>
      </c>
      <c r="C19" s="5">
        <f t="shared" si="33"/>
        <v>-3689.276224</v>
      </c>
      <c r="D19" s="5">
        <f t="shared" si="34"/>
        <v>-3942.154241</v>
      </c>
    </row>
    <row r="20" ht="14.25" customHeight="1">
      <c r="A20" s="5" t="s">
        <v>32</v>
      </c>
      <c r="B20" s="5">
        <f t="shared" si="32"/>
        <v>-2692.408971</v>
      </c>
      <c r="C20" s="5">
        <f t="shared" si="33"/>
        <v>-4074.505972</v>
      </c>
      <c r="D20" s="5">
        <f t="shared" si="34"/>
        <v>-4535.204973</v>
      </c>
    </row>
    <row r="21" ht="14.25" customHeight="1"/>
    <row r="22" ht="14.25" customHeight="1">
      <c r="A22" s="5" t="s">
        <v>52</v>
      </c>
      <c r="B22" s="5">
        <f t="shared" ref="B22:D22" si="35">MAX(B17:B20)</f>
        <v>-1204.217478</v>
      </c>
      <c r="C22" s="5">
        <f t="shared" si="35"/>
        <v>1339.703411</v>
      </c>
      <c r="D22" s="5">
        <f t="shared" si="35"/>
        <v>2187.67704</v>
      </c>
    </row>
    <row r="23" ht="14.25" customHeight="1"/>
    <row r="24" ht="14.25" customHeight="1">
      <c r="B24" s="5">
        <f t="shared" ref="B24:D24" si="36">B$22-B17</f>
        <v>0</v>
      </c>
      <c r="C24" s="5">
        <f t="shared" si="36"/>
        <v>0</v>
      </c>
      <c r="D24" s="5">
        <f t="shared" si="36"/>
        <v>0</v>
      </c>
      <c r="F24" s="5">
        <f t="shared" ref="F24:F27" si="38">MAX(B24:D24)</f>
        <v>0</v>
      </c>
    </row>
    <row r="25" ht="14.25" customHeight="1">
      <c r="B25" s="5">
        <f t="shared" ref="B25:D25" si="37">B$22-B18</f>
        <v>1275.083098</v>
      </c>
      <c r="C25" s="5">
        <f t="shared" si="37"/>
        <v>2579.353699</v>
      </c>
      <c r="D25" s="5">
        <f t="shared" si="37"/>
        <v>3014.110566</v>
      </c>
      <c r="F25" s="5">
        <f t="shared" si="38"/>
        <v>3014.110566</v>
      </c>
    </row>
    <row r="26" ht="14.25" customHeight="1">
      <c r="B26" s="5">
        <f t="shared" ref="B26:D26" si="39">B$22-B19</f>
        <v>1726.424695</v>
      </c>
      <c r="C26" s="5">
        <f t="shared" si="39"/>
        <v>5028.979634</v>
      </c>
      <c r="D26" s="5">
        <f t="shared" si="39"/>
        <v>6129.831281</v>
      </c>
      <c r="F26" s="5">
        <f t="shared" si="38"/>
        <v>6129.831281</v>
      </c>
    </row>
    <row r="27" ht="14.25" customHeight="1">
      <c r="B27" s="5">
        <f t="shared" ref="B27:D27" si="40">B$22-B20</f>
        <v>1488.191493</v>
      </c>
      <c r="C27" s="5">
        <f t="shared" si="40"/>
        <v>5414.209383</v>
      </c>
      <c r="D27" s="5">
        <f t="shared" si="40"/>
        <v>6722.882013</v>
      </c>
      <c r="F27" s="5">
        <f t="shared" si="38"/>
        <v>6722.882013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1:C1"/>
    <mergeCell ref="D1:E1"/>
    <mergeCell ref="F1:G1"/>
    <mergeCell ref="H1:I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2022-11-08T17:09:00Z</dcterms:created>
  <dc:creator>Айдар загиров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6D911713DD41482C8FB232ED8392E6C5</vt:lpwstr>
  </property>
  <property fmtid="{D5CDD505-2E9C-101B-9397-08002B2CF9AE}" pid="3" name="KSOProductBuildVer">
    <vt:lpwstr>1049-11.2.0.11417</vt:lpwstr>
  </property>
</Properties>
</file>