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fios DIO\"/>
    </mc:Choice>
  </mc:AlternateContent>
  <xr:revisionPtr revIDLastSave="0" documentId="8_{EB930FBE-8E09-4637-8C72-0835A6312F41}" xr6:coauthVersionLast="47" xr6:coauthVersionMax="47" xr10:uidLastSave="{00000000-0000-0000-0000-000000000000}"/>
  <bookViews>
    <workbookView xWindow="-120" yWindow="-120" windowWidth="29040" windowHeight="15720" tabRatio="0" xr2:uid="{6B2FB2A8-4E74-4C05-AC98-F6D6C94CA80B}"/>
  </bookViews>
  <sheets>
    <sheet name="O que é" sheetId="1" r:id="rId1"/>
    <sheet name="Calculadora" sheetId="2" r:id="rId2"/>
  </sheets>
  <definedNames>
    <definedName name="anos">'O que é'!$C$10</definedName>
    <definedName name="aporte">'O que é'!$C$9</definedName>
    <definedName name="Rendimentos_Carteira">'O que é'!$C$6</definedName>
    <definedName name="taxa_rendimento">'O que é'!$C$11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D30" i="1" s="1"/>
  <c r="C31" i="1"/>
  <c r="D31" i="1" s="1"/>
  <c r="C32" i="1"/>
  <c r="D32" i="1" s="1"/>
  <c r="C33" i="1"/>
  <c r="D33" i="1" s="1"/>
  <c r="C34" i="1"/>
  <c r="D34" i="1" s="1"/>
  <c r="C29" i="1"/>
  <c r="D29" i="1" s="1"/>
  <c r="A15" i="2"/>
  <c r="A16" i="2"/>
  <c r="A17" i="2"/>
  <c r="A18" i="2"/>
  <c r="A19" i="2"/>
  <c r="A20" i="2"/>
  <c r="A4" i="2"/>
  <c r="A5" i="2"/>
  <c r="A6" i="2"/>
  <c r="A7" i="2"/>
  <c r="A8" i="2"/>
  <c r="A9" i="2"/>
  <c r="A10" i="2"/>
  <c r="A11" i="2"/>
  <c r="A12" i="2"/>
  <c r="A13" i="2"/>
  <c r="A14" i="2"/>
  <c r="A3" i="2"/>
  <c r="C26" i="1"/>
  <c r="C12" i="1"/>
  <c r="C13" i="1" s="1"/>
  <c r="C7" i="1"/>
  <c r="C16" i="1"/>
  <c r="D16" i="1" s="1"/>
  <c r="C17" i="1"/>
  <c r="D17" i="1" s="1"/>
  <c r="C18" i="1"/>
  <c r="D18" i="1" s="1"/>
  <c r="C19" i="1"/>
  <c r="D19" i="1" s="1"/>
  <c r="C20" i="1"/>
  <c r="D20" i="1" s="1"/>
  <c r="D35" i="1" l="1"/>
</calcChain>
</file>

<file path=xl/sharedStrings.xml><?xml version="1.0" encoding="utf-8"?>
<sst xmlns="http://schemas.openxmlformats.org/spreadsheetml/2006/main" count="69" uniqueCount="33">
  <si>
    <t>- Por quanto tempo?</t>
  </si>
  <si>
    <t>- Taxa de rendimentos mensal?</t>
  </si>
  <si>
    <t>- Patrimônio acumulado?</t>
  </si>
  <si>
    <t>- Dividendos mensais?</t>
  </si>
  <si>
    <t>O que esse arquivo responde:</t>
  </si>
  <si>
    <t>Calculadora de Investimentos</t>
  </si>
  <si>
    <t>Fundo Imobiliario</t>
  </si>
  <si>
    <t>- Quanto investido por mês?</t>
  </si>
  <si>
    <t>- Em 2 anos</t>
  </si>
  <si>
    <t>- Em 5 anos</t>
  </si>
  <si>
    <t>- Em 10 anos</t>
  </si>
  <si>
    <t>- Em 20 anos</t>
  </si>
  <si>
    <t>- Em 30 anos</t>
  </si>
  <si>
    <t>DIVIDENDOS</t>
  </si>
  <si>
    <t>CONFIGURAÇÕES</t>
  </si>
  <si>
    <t>Salário</t>
  </si>
  <si>
    <t>Rendimentos Carteira</t>
  </si>
  <si>
    <t>Sugestão de Investimento</t>
  </si>
  <si>
    <t>PERFIL</t>
  </si>
  <si>
    <t>TIPO DE FII</t>
  </si>
  <si>
    <t>PAPEL</t>
  </si>
  <si>
    <t>TIJOLO</t>
  </si>
  <si>
    <t>HIBRÍDOS</t>
  </si>
  <si>
    <t>FOFS</t>
  </si>
  <si>
    <t>DESENVOLVIMENTO</t>
  </si>
  <si>
    <t>HOTELARIAS</t>
  </si>
  <si>
    <t>CONSERVADOR</t>
  </si>
  <si>
    <t>MODERADO</t>
  </si>
  <si>
    <t>AGRESSIVO</t>
  </si>
  <si>
    <t>Percentual Sugerido</t>
  </si>
  <si>
    <t>Valor</t>
  </si>
  <si>
    <t>APORTE MENSAL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</si>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</sst>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45"/>
      <color theme="1" tint="0.14999847407452621"/>
      <name val="Bahnschrift SemiBold Condensed"/>
      <family val="2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36"/>
      <color theme="1" tint="0.249977111117893"/>
      <name val="Bahnschrift Condensed"/>
      <family val="2"/>
    </font>
    <font>
      <sz val="18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Bahnschrift Light"/>
      <family val="2"/>
    </font>
    <font>
      <sz val="11"/>
      <color theme="1"/>
      <name val="Bahnschrift Light"/>
      <family val="2"/>
    </font>
    <font>
      <sz val="18"/>
      <name val="Bahnschrift Light"/>
      <family val="2"/>
    </font>
    <font>
      <b/>
      <sz val="16"/>
      <color theme="1"/>
      <name val="Bahnschrift Light"/>
      <family val="2"/>
    </font>
    <font>
      <b/>
      <sz val="16"/>
      <name val="Bahnschrift Light"/>
      <family val="2"/>
    </font>
    <font>
      <sz val="16"/>
      <name val="Bahnschrift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49" fontId="4" fillId="6" borderId="0" xfId="0" applyNumberFormat="1" applyFont="1" applyFill="1" applyBorder="1" applyAlignment="1"/>
    <xf numFmtId="0" fontId="0" fillId="6" borderId="0" xfId="0" applyFill="1" applyBorder="1" applyAlignment="1"/>
    <xf numFmtId="49" fontId="4" fillId="0" borderId="0" xfId="0" applyNumberFormat="1" applyFont="1" applyFill="1" applyBorder="1" applyAlignment="1"/>
    <xf numFmtId="165" fontId="0" fillId="0" borderId="0" xfId="0" applyNumberFormat="1" applyBorder="1"/>
    <xf numFmtId="0" fontId="4" fillId="0" borderId="0" xfId="0" applyFont="1" applyFill="1" applyBorder="1" applyAlignment="1"/>
    <xf numFmtId="10" fontId="4" fillId="0" borderId="0" xfId="0" applyNumberFormat="1" applyFont="1" applyFill="1" applyBorder="1" applyAlignment="1"/>
    <xf numFmtId="8" fontId="4" fillId="0" borderId="0" xfId="0" applyNumberFormat="1" applyFont="1" applyFill="1" applyBorder="1" applyAlignment="1"/>
    <xf numFmtId="8" fontId="8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8" borderId="10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49" fontId="7" fillId="4" borderId="10" xfId="0" applyNumberFormat="1" applyFont="1" applyFill="1" applyBorder="1" applyAlignment="1"/>
    <xf numFmtId="49" fontId="10" fillId="4" borderId="12" xfId="0" applyNumberFormat="1" applyFont="1" applyFill="1" applyBorder="1" applyAlignment="1">
      <alignment horizontal="center"/>
    </xf>
    <xf numFmtId="49" fontId="10" fillId="4" borderId="6" xfId="0" applyNumberFormat="1" applyFont="1" applyFill="1" applyBorder="1" applyAlignment="1">
      <alignment horizontal="right" vertical="center"/>
    </xf>
    <xf numFmtId="49" fontId="10" fillId="2" borderId="6" xfId="0" applyNumberFormat="1" applyFont="1" applyFill="1" applyBorder="1" applyAlignment="1">
      <alignment horizontal="right" vertical="center"/>
    </xf>
    <xf numFmtId="49" fontId="10" fillId="4" borderId="7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165" fontId="12" fillId="0" borderId="15" xfId="0" applyNumberFormat="1" applyFont="1" applyBorder="1" applyAlignment="1"/>
    <xf numFmtId="0" fontId="12" fillId="0" borderId="18" xfId="0" applyFont="1" applyBorder="1" applyAlignment="1"/>
    <xf numFmtId="10" fontId="12" fillId="0" borderId="18" xfId="0" applyNumberFormat="1" applyFont="1" applyBorder="1" applyAlignment="1"/>
    <xf numFmtId="49" fontId="14" fillId="4" borderId="11" xfId="0" applyNumberFormat="1" applyFont="1" applyFill="1" applyBorder="1" applyAlignment="1"/>
    <xf numFmtId="8" fontId="12" fillId="7" borderId="3" xfId="0" applyNumberFormat="1" applyFont="1" applyFill="1" applyBorder="1" applyAlignment="1"/>
    <xf numFmtId="8" fontId="12" fillId="7" borderId="2" xfId="0" applyNumberFormat="1" applyFont="1" applyFill="1" applyBorder="1" applyAlignment="1"/>
    <xf numFmtId="8" fontId="12" fillId="7" borderId="5" xfId="0" applyNumberFormat="1" applyFont="1" applyFill="1" applyBorder="1" applyAlignment="1"/>
    <xf numFmtId="8" fontId="15" fillId="7" borderId="9" xfId="0" applyNumberFormat="1" applyFont="1" applyFill="1" applyBorder="1" applyAlignment="1"/>
    <xf numFmtId="8" fontId="16" fillId="3" borderId="14" xfId="0" applyNumberFormat="1" applyFont="1" applyFill="1" applyBorder="1"/>
    <xf numFmtId="8" fontId="17" fillId="3" borderId="16" xfId="0" applyNumberFormat="1" applyFont="1" applyFill="1" applyBorder="1"/>
    <xf numFmtId="8" fontId="17" fillId="3" borderId="17" xfId="0" applyNumberFormat="1" applyFont="1" applyFill="1" applyBorder="1"/>
    <xf numFmtId="8" fontId="15" fillId="7" borderId="19" xfId="0" applyNumberFormat="1" applyFont="1" applyFill="1" applyBorder="1" applyAlignment="1"/>
    <xf numFmtId="8" fontId="15" fillId="7" borderId="18" xfId="0" applyNumberFormat="1" applyFont="1" applyFill="1" applyBorder="1" applyAlignment="1"/>
    <xf numFmtId="165" fontId="12" fillId="0" borderId="5" xfId="0" applyNumberFormat="1" applyFont="1" applyBorder="1"/>
    <xf numFmtId="10" fontId="12" fillId="0" borderId="5" xfId="0" applyNumberFormat="1" applyFont="1" applyBorder="1"/>
    <xf numFmtId="0" fontId="11" fillId="2" borderId="8" xfId="0" applyFont="1" applyFill="1" applyBorder="1" applyAlignment="1">
      <alignment horizontal="right" vertical="center"/>
    </xf>
    <xf numFmtId="165" fontId="12" fillId="0" borderId="3" xfId="0" applyNumberFormat="1" applyFont="1" applyBorder="1"/>
    <xf numFmtId="0" fontId="5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165" fontId="0" fillId="0" borderId="0" xfId="0" applyNumberFormat="1"/>
    <xf numFmtId="0" fontId="1" fillId="10" borderId="10" xfId="0" applyFont="1" applyFill="1" applyBorder="1"/>
    <xf numFmtId="0" fontId="1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9" borderId="10" xfId="0" applyFont="1" applyFill="1" applyBorder="1"/>
    <xf numFmtId="0" fontId="1" fillId="9" borderId="11" xfId="0" applyFont="1" applyFill="1" applyBorder="1" applyAlignment="1">
      <alignment horizontal="right"/>
    </xf>
    <xf numFmtId="0" fontId="0" fillId="9" borderId="12" xfId="0" applyFill="1" applyBorder="1"/>
    <xf numFmtId="0" fontId="1" fillId="10" borderId="10" xfId="0" applyFont="1" applyFill="1" applyBorder="1" applyAlignment="1">
      <alignment horizontal="right"/>
    </xf>
    <xf numFmtId="0" fontId="0" fillId="10" borderId="11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0" fontId="0" fillId="0" borderId="4" xfId="0" applyBorder="1" applyAlignment="1">
      <alignment horizontal="center" vertical="center"/>
    </xf>
    <xf numFmtId="165" fontId="0" fillId="0" borderId="4" xfId="0" applyNumberFormat="1" applyBorder="1"/>
    <xf numFmtId="9" fontId="0" fillId="0" borderId="13" xfId="0" applyNumberFormat="1" applyBorder="1"/>
    <xf numFmtId="165" fontId="11" fillId="10" borderId="12" xfId="0" applyNumberFormat="1" applyFont="1" applyFill="1" applyBorder="1"/>
    <xf numFmtId="0" fontId="0" fillId="6" borderId="0" xfId="0" applyFill="1"/>
    <xf numFmtId="0" fontId="3" fillId="6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0" fillId="6" borderId="0" xfId="0" applyFill="1" applyBorder="1"/>
    <xf numFmtId="165" fontId="4" fillId="6" borderId="0" xfId="0" applyNumberFormat="1" applyFont="1" applyFill="1" applyBorder="1" applyAlignment="1"/>
    <xf numFmtId="0" fontId="2" fillId="6" borderId="0" xfId="0" applyFont="1" applyFill="1"/>
    <xf numFmtId="0" fontId="13" fillId="6" borderId="0" xfId="0" applyFont="1" applyFill="1"/>
    <xf numFmtId="49" fontId="5" fillId="6" borderId="0" xfId="0" applyNumberFormat="1" applyFont="1" applyFill="1" applyBorder="1" applyAlignment="1"/>
    <xf numFmtId="0" fontId="5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A5-45A6-906E-312B2357C0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cat>
            <c:strRef>
              <c:f>'O que é'!$B$29:$B$34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HIBRÍDOS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'O que é'!$C$29:$C$34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5-45A6-906E-312B2357C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119061</xdr:colOff>
      <xdr:row>36</xdr:row>
      <xdr:rowOff>33336</xdr:rowOff>
    </xdr:from>
    <xdr:to>
      <xdr:col>4</xdr:col>
      <xdr:colOff>123824</xdr:colOff>
      <xdr:row>50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D8C4B9-37C0-1459-21A7-EFBC4D5EF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FD45-34B8-46DD-91B5-DB581FA4B22A}">
  <dimension ref="A1:K53"/>
  <sheetViews>
    <sheetView tabSelected="1" topLeftCell="A2" workbookViewId="0">
      <selection activeCell="A52" sqref="A52:XFD52"/>
    </sheetView>
  </sheetViews>
  <sheetFormatPr defaultColWidth="0" defaultRowHeight="15" zeroHeight="1" x14ac:dyDescent="0.25"/>
  <cols>
    <col min="1" max="1" width="5.5703125" style="61" customWidth="1"/>
    <col min="2" max="2" width="45.42578125" style="61" customWidth="1"/>
    <col min="3" max="3" width="40" style="61" customWidth="1"/>
    <col min="4" max="4" width="20.85546875" style="61" customWidth="1"/>
    <col min="5" max="5" width="4.28515625" style="61" customWidth="1"/>
    <col min="6" max="6" width="8" style="61" hidden="1" customWidth="1"/>
    <col min="7" max="7" width="9.140625" style="61" hidden="1" customWidth="1"/>
    <col min="8" max="8" width="19.42578125" style="61" hidden="1" customWidth="1"/>
    <col min="9" max="9" width="23.7109375" style="61" hidden="1" customWidth="1"/>
    <col min="10" max="10" width="12.85546875" style="61" hidden="1" customWidth="1"/>
    <col min="11" max="11" width="9.140625" style="61" hidden="1" customWidth="1"/>
    <col min="12" max="16383" width="9.140625" style="61" hidden="1"/>
    <col min="16384" max="16384" width="9.140625" style="61" hidden="1" customWidth="1"/>
  </cols>
  <sheetData>
    <row r="1" spans="1:11" customFormat="1" ht="62.25" customHeight="1" thickBot="1" x14ac:dyDescent="0.3">
      <c r="A1" s="61"/>
      <c r="B1" s="41" t="s">
        <v>5</v>
      </c>
      <c r="C1" s="42"/>
      <c r="D1" s="62"/>
      <c r="E1" s="62"/>
      <c r="F1" s="12"/>
    </row>
    <row r="2" spans="1:11" customFormat="1" ht="45" thickBot="1" x14ac:dyDescent="0.3">
      <c r="A2" s="61"/>
      <c r="B2" s="39" t="s">
        <v>4</v>
      </c>
      <c r="C2" s="40" t="s">
        <v>6</v>
      </c>
      <c r="D2" s="64"/>
      <c r="E2" s="63"/>
      <c r="F2" s="13"/>
    </row>
    <row r="3" spans="1:11" ht="15" customHeight="1" thickBot="1" x14ac:dyDescent="0.45">
      <c r="D3" s="68"/>
      <c r="E3" s="5"/>
      <c r="F3" s="65"/>
    </row>
    <row r="4" spans="1:11" customFormat="1" ht="35.25" customHeight="1" thickBot="1" x14ac:dyDescent="0.55000000000000004">
      <c r="A4" s="61"/>
      <c r="B4" s="14" t="s">
        <v>14</v>
      </c>
      <c r="C4" s="15"/>
      <c r="D4" s="68"/>
      <c r="E4" s="5"/>
      <c r="F4" s="8"/>
    </row>
    <row r="5" spans="1:11" customFormat="1" ht="24.75" thickBot="1" x14ac:dyDescent="0.45">
      <c r="A5" s="61"/>
      <c r="B5" s="37" t="s">
        <v>15</v>
      </c>
      <c r="C5" s="38">
        <v>5000</v>
      </c>
      <c r="D5" s="68"/>
      <c r="E5" s="5"/>
      <c r="F5" s="9"/>
    </row>
    <row r="6" spans="1:11" customFormat="1" ht="24.75" thickBot="1" x14ac:dyDescent="0.45">
      <c r="A6" s="61"/>
      <c r="B6" s="21" t="s">
        <v>16</v>
      </c>
      <c r="C6" s="36">
        <v>8.8999999999999999E-3</v>
      </c>
      <c r="D6" s="68"/>
      <c r="E6" s="5"/>
      <c r="F6" s="10"/>
    </row>
    <row r="7" spans="1:11" customFormat="1" ht="24.75" thickBot="1" x14ac:dyDescent="0.45">
      <c r="A7" s="61"/>
      <c r="B7" s="21" t="s">
        <v>17</v>
      </c>
      <c r="C7" s="35">
        <f>C5*0.3</f>
        <v>1500</v>
      </c>
      <c r="D7" s="68"/>
      <c r="E7" s="5"/>
      <c r="F7" s="10"/>
      <c r="J7" s="2"/>
      <c r="K7" s="2"/>
    </row>
    <row r="8" spans="1:11" ht="15" customHeight="1" thickBot="1" x14ac:dyDescent="0.45">
      <c r="C8" s="67"/>
      <c r="D8" s="69"/>
      <c r="E8" s="64"/>
      <c r="F8" s="64"/>
      <c r="H8" s="64"/>
      <c r="I8" s="68"/>
      <c r="J8" s="68"/>
      <c r="K8" s="64"/>
    </row>
    <row r="9" spans="1:11" customFormat="1" ht="24.75" thickBot="1" x14ac:dyDescent="0.45">
      <c r="A9" s="61"/>
      <c r="B9" s="18" t="s">
        <v>7</v>
      </c>
      <c r="C9" s="22">
        <v>500</v>
      </c>
      <c r="D9" s="68"/>
      <c r="E9" s="5"/>
      <c r="F9" s="10"/>
      <c r="H9" s="2"/>
      <c r="I9" s="2"/>
      <c r="J9" s="2"/>
    </row>
    <row r="10" spans="1:11" customFormat="1" ht="24.75" thickBot="1" x14ac:dyDescent="0.45">
      <c r="A10" s="61"/>
      <c r="B10" s="18" t="s">
        <v>0</v>
      </c>
      <c r="C10" s="23">
        <v>5</v>
      </c>
      <c r="D10" s="68"/>
      <c r="E10" s="5"/>
      <c r="F10" s="10"/>
      <c r="H10" s="2"/>
      <c r="I10" s="2"/>
    </row>
    <row r="11" spans="1:11" customFormat="1" ht="24.75" thickBot="1" x14ac:dyDescent="0.45">
      <c r="A11" s="61"/>
      <c r="B11" s="18" t="s">
        <v>1</v>
      </c>
      <c r="C11" s="24">
        <v>1.0789999999999999E-2</v>
      </c>
      <c r="D11" s="68"/>
      <c r="E11" s="5"/>
      <c r="F11" s="10"/>
    </row>
    <row r="12" spans="1:11" customFormat="1" ht="24.75" thickBot="1" x14ac:dyDescent="0.45">
      <c r="A12" s="61"/>
      <c r="B12" s="19" t="s">
        <v>2</v>
      </c>
      <c r="C12" s="34">
        <f>FV(taxa_rendimento,anos*12,aporte*-1)</f>
        <v>41888.456999243819</v>
      </c>
      <c r="D12" s="68"/>
      <c r="E12" s="5"/>
      <c r="F12" s="10"/>
    </row>
    <row r="13" spans="1:11" customFormat="1" ht="24.75" thickBot="1" x14ac:dyDescent="0.45">
      <c r="A13" s="61"/>
      <c r="B13" s="19" t="s">
        <v>3</v>
      </c>
      <c r="C13" s="33">
        <f>C12*Rendimentos_Carteira</f>
        <v>372.80726729327</v>
      </c>
      <c r="D13" s="68"/>
      <c r="E13" s="5"/>
      <c r="F13" s="11"/>
    </row>
    <row r="14" spans="1:11" ht="15" customHeight="1" thickBot="1" x14ac:dyDescent="0.4">
      <c r="C14" s="67"/>
      <c r="D14" s="4"/>
      <c r="E14" s="65"/>
      <c r="F14" s="65"/>
      <c r="G14" s="64"/>
    </row>
    <row r="15" spans="1:11" customFormat="1" ht="21" customHeight="1" thickBot="1" x14ac:dyDescent="0.45">
      <c r="A15" s="61"/>
      <c r="B15" s="16"/>
      <c r="C15" s="25"/>
      <c r="D15" s="17" t="s">
        <v>13</v>
      </c>
      <c r="E15" s="4"/>
      <c r="F15" s="6"/>
    </row>
    <row r="16" spans="1:11" customFormat="1" ht="24.75" thickBot="1" x14ac:dyDescent="0.4">
      <c r="A16" s="61"/>
      <c r="B16" s="18" t="s">
        <v>8</v>
      </c>
      <c r="C16" s="26">
        <f>FV(taxa_rendimento,E16*12,aporte*-1)</f>
        <v>13613.813648822608</v>
      </c>
      <c r="D16" s="31">
        <f>C16*Rendimentos_Carteira</f>
        <v>121.16294147452122</v>
      </c>
      <c r="E16" s="66">
        <v>2</v>
      </c>
      <c r="F16" s="6"/>
    </row>
    <row r="17" spans="1:6" customFormat="1" ht="24.75" thickBot="1" x14ac:dyDescent="0.4">
      <c r="A17" s="61"/>
      <c r="B17" s="20" t="s">
        <v>9</v>
      </c>
      <c r="C17" s="27">
        <f>FV(taxa_rendimento,E17*12,aporte*-1)</f>
        <v>41888.456999243819</v>
      </c>
      <c r="D17" s="32">
        <f>C17*Rendimentos_Carteira</f>
        <v>372.80726729327</v>
      </c>
      <c r="E17" s="66">
        <v>5</v>
      </c>
      <c r="F17" s="6"/>
    </row>
    <row r="18" spans="1:6" customFormat="1" ht="24.75" thickBot="1" x14ac:dyDescent="0.3">
      <c r="A18" s="61"/>
      <c r="B18" s="18" t="s">
        <v>10</v>
      </c>
      <c r="C18" s="28">
        <f>FV(taxa_rendimento,E18*12,aporte*-1)</f>
        <v>121642.1062650861</v>
      </c>
      <c r="D18" s="32">
        <f>C18*Rendimentos_Carteira</f>
        <v>1082.6147457592663</v>
      </c>
      <c r="E18" s="66">
        <v>10</v>
      </c>
    </row>
    <row r="19" spans="1:6" customFormat="1" ht="24.75" thickBot="1" x14ac:dyDescent="0.3">
      <c r="A19" s="61"/>
      <c r="B19" s="18" t="s">
        <v>11</v>
      </c>
      <c r="C19" s="28">
        <f>FV(taxa_rendimento,E19*12,aporte*-1)</f>
        <v>562599.20004854025</v>
      </c>
      <c r="D19" s="32">
        <f>C19*Rendimentos_Carteira</f>
        <v>5007.1328804320083</v>
      </c>
      <c r="E19" s="66">
        <v>20</v>
      </c>
    </row>
    <row r="20" spans="1:6" customFormat="1" ht="24.75" thickBot="1" x14ac:dyDescent="0.3">
      <c r="A20" s="61"/>
      <c r="B20" s="18" t="s">
        <v>12</v>
      </c>
      <c r="C20" s="29">
        <f>FV(taxa_rendimento,E20*12,aporte*-1)</f>
        <v>2161084.8275023573</v>
      </c>
      <c r="D20" s="30">
        <f>C20*Rendimentos_Carteira</f>
        <v>19233.65496477098</v>
      </c>
      <c r="E20" s="66">
        <v>30</v>
      </c>
    </row>
    <row r="21" spans="1:6" x14ac:dyDescent="0.25"/>
    <row r="22" spans="1:6" x14ac:dyDescent="0.25"/>
    <row r="23" spans="1:6" x14ac:dyDescent="0.25"/>
    <row r="24" spans="1:6" ht="15.75" thickBot="1" x14ac:dyDescent="0.3"/>
    <row r="25" spans="1:6" customFormat="1" ht="15.75" thickBot="1" x14ac:dyDescent="0.3">
      <c r="A25" s="61"/>
      <c r="B25" s="49" t="s">
        <v>18</v>
      </c>
      <c r="C25" s="50" t="s">
        <v>28</v>
      </c>
      <c r="D25" s="51"/>
      <c r="E25" s="61"/>
    </row>
    <row r="26" spans="1:6" customFormat="1" x14ac:dyDescent="0.25">
      <c r="A26" s="61"/>
      <c r="B26" s="3" t="s">
        <v>31</v>
      </c>
      <c r="C26" s="45">
        <f>aporte</f>
        <v>500</v>
      </c>
      <c r="E26" s="61"/>
    </row>
    <row r="27" spans="1:6" ht="15.75" thickBot="1" x14ac:dyDescent="0.3"/>
    <row r="28" spans="1:6" customFormat="1" ht="15.75" thickBot="1" x14ac:dyDescent="0.3">
      <c r="A28" s="61"/>
      <c r="B28" s="46" t="s">
        <v>19</v>
      </c>
      <c r="C28" s="47" t="s">
        <v>29</v>
      </c>
      <c r="D28" s="48" t="s">
        <v>30</v>
      </c>
      <c r="E28" s="61"/>
    </row>
    <row r="29" spans="1:6" customFormat="1" x14ac:dyDescent="0.25">
      <c r="A29" s="61"/>
      <c r="B29" s="55" t="s">
        <v>20</v>
      </c>
      <c r="C29" s="59">
        <f>VLOOKUP($C$25&amp;"-"&amp;B29,Calculadora!$A$3:$D$20,4,FALSE)</f>
        <v>0.5</v>
      </c>
      <c r="D29" s="56">
        <f>$C$26*C29</f>
        <v>250</v>
      </c>
      <c r="E29" s="61"/>
    </row>
    <row r="30" spans="1:6" customFormat="1" x14ac:dyDescent="0.25">
      <c r="A30" s="61"/>
      <c r="B30" s="57" t="s">
        <v>21</v>
      </c>
      <c r="C30" s="59">
        <f>VLOOKUP($C$25&amp;"-"&amp;B30,Calculadora!$A$3:$D$20,4,FALSE)</f>
        <v>0.1</v>
      </c>
      <c r="D30" s="58">
        <f t="shared" ref="D30:D34" si="0">$C$26*C30</f>
        <v>50</v>
      </c>
      <c r="E30" s="61"/>
    </row>
    <row r="31" spans="1:6" customFormat="1" x14ac:dyDescent="0.25">
      <c r="A31" s="61"/>
      <c r="B31" s="57" t="s">
        <v>22</v>
      </c>
      <c r="C31" s="59">
        <f>VLOOKUP($C$25&amp;"-"&amp;B31,Calculadora!$A$3:$D$20,4,FALSE)</f>
        <v>0.05</v>
      </c>
      <c r="D31" s="58">
        <f t="shared" si="0"/>
        <v>25</v>
      </c>
      <c r="E31" s="61"/>
    </row>
    <row r="32" spans="1:6" customFormat="1" x14ac:dyDescent="0.25">
      <c r="A32" s="61"/>
      <c r="B32" s="57" t="s">
        <v>23</v>
      </c>
      <c r="C32" s="59">
        <f>VLOOKUP($C$25&amp;"-"&amp;B32,Calculadora!$A$3:$D$20,4,FALSE)</f>
        <v>0.05</v>
      </c>
      <c r="D32" s="58">
        <f t="shared" si="0"/>
        <v>25</v>
      </c>
      <c r="E32" s="61"/>
    </row>
    <row r="33" spans="1:5" customFormat="1" x14ac:dyDescent="0.25">
      <c r="A33" s="61"/>
      <c r="B33" s="57" t="s">
        <v>24</v>
      </c>
      <c r="C33" s="59">
        <f>VLOOKUP($C$25&amp;"-"&amp;B33,Calculadora!$A$3:$D$20,4,FALSE)</f>
        <v>0.1</v>
      </c>
      <c r="D33" s="58">
        <f t="shared" si="0"/>
        <v>50</v>
      </c>
      <c r="E33" s="61"/>
    </row>
    <row r="34" spans="1:5" customFormat="1" ht="15.75" thickBot="1" x14ac:dyDescent="0.3">
      <c r="A34" s="61"/>
      <c r="B34" s="54" t="s">
        <v>25</v>
      </c>
      <c r="C34" s="59">
        <f>VLOOKUP($C$25&amp;"-"&amp;B34,Calculadora!$A$3:$D$20,4,FALSE)</f>
        <v>0.2</v>
      </c>
      <c r="D34" s="7">
        <f t="shared" si="0"/>
        <v>100</v>
      </c>
      <c r="E34" s="61"/>
    </row>
    <row r="35" spans="1:5" customFormat="1" ht="19.5" thickBot="1" x14ac:dyDescent="0.35">
      <c r="A35" s="61"/>
      <c r="B35" s="52" t="s">
        <v>32</v>
      </c>
      <c r="C35" s="53"/>
      <c r="D35" s="60">
        <f>SUM(D29:D34)</f>
        <v>500</v>
      </c>
      <c r="E35" s="61"/>
    </row>
    <row r="36" spans="1:5" customFormat="1" x14ac:dyDescent="0.25">
      <c r="A36" s="61"/>
      <c r="E36" s="61"/>
    </row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3" spans="1:5" customFormat="1" hidden="1" x14ac:dyDescent="0.25">
      <c r="A53" s="61"/>
      <c r="E53" s="61"/>
    </row>
  </sheetData>
  <mergeCells count="2">
    <mergeCell ref="B4:C4"/>
    <mergeCell ref="B1:C1"/>
  </mergeCells>
  <dataValidations count="1">
    <dataValidation type="list" allowBlank="1" showInputMessage="1" showErrorMessage="1" sqref="C25" xr:uid="{D5F6BF64-F791-44FB-8FF0-F4BDCB05A167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7FFB-4CDB-48F8-97BE-440728E0B489}">
  <dimension ref="A1:D21"/>
  <sheetViews>
    <sheetView workbookViewId="0">
      <selection activeCell="D21" sqref="D21"/>
    </sheetView>
  </sheetViews>
  <sheetFormatPr defaultRowHeight="15" x14ac:dyDescent="0.25"/>
  <cols>
    <col min="1" max="1" width="33" bestFit="1" customWidth="1"/>
    <col min="2" max="2" width="14.42578125" bestFit="1" customWidth="1"/>
    <col min="3" max="3" width="18.5703125" bestFit="1" customWidth="1"/>
  </cols>
  <sheetData>
    <row r="1" spans="1:4" x14ac:dyDescent="0.25">
      <c r="B1" t="s">
        <v>18</v>
      </c>
      <c r="C1" s="43" t="s">
        <v>19</v>
      </c>
    </row>
    <row r="2" spans="1:4" x14ac:dyDescent="0.25">
      <c r="C2" s="43"/>
    </row>
    <row r="3" spans="1:4" x14ac:dyDescent="0.25">
      <c r="A3" t="str">
        <f>B3&amp; "-" &amp; C3</f>
        <v>CONSERVADOR-PAPEL</v>
      </c>
      <c r="B3" t="s">
        <v>26</v>
      </c>
      <c r="C3" s="43" t="s">
        <v>20</v>
      </c>
      <c r="D3" s="44">
        <v>0.3</v>
      </c>
    </row>
    <row r="4" spans="1:4" x14ac:dyDescent="0.25">
      <c r="A4" t="str">
        <f t="shared" ref="A4:A20" si="0">B4&amp; "-" &amp; C4</f>
        <v>CONSERVADOR-TIJOLO</v>
      </c>
      <c r="B4" t="s">
        <v>26</v>
      </c>
      <c r="C4" s="43" t="s">
        <v>21</v>
      </c>
      <c r="D4" s="1">
        <v>0.5</v>
      </c>
    </row>
    <row r="5" spans="1:4" x14ac:dyDescent="0.25">
      <c r="A5" t="str">
        <f t="shared" si="0"/>
        <v>CONSERVADOR-HIBRÍDOS</v>
      </c>
      <c r="B5" t="s">
        <v>26</v>
      </c>
      <c r="C5" s="43" t="s">
        <v>22</v>
      </c>
      <c r="D5" s="1">
        <v>0.1</v>
      </c>
    </row>
    <row r="6" spans="1:4" x14ac:dyDescent="0.25">
      <c r="A6" t="str">
        <f t="shared" si="0"/>
        <v>CONSERVADOR-FOFS</v>
      </c>
      <c r="B6" t="s">
        <v>26</v>
      </c>
      <c r="C6" s="43" t="s">
        <v>23</v>
      </c>
      <c r="D6" s="1">
        <v>0.1</v>
      </c>
    </row>
    <row r="7" spans="1:4" x14ac:dyDescent="0.25">
      <c r="A7" t="str">
        <f t="shared" si="0"/>
        <v>CONSERVADOR-DESENVOLVIMENTO</v>
      </c>
      <c r="B7" t="s">
        <v>26</v>
      </c>
      <c r="C7" s="43" t="s">
        <v>24</v>
      </c>
      <c r="D7" s="1">
        <v>0</v>
      </c>
    </row>
    <row r="8" spans="1:4" x14ac:dyDescent="0.25">
      <c r="A8" t="str">
        <f t="shared" si="0"/>
        <v>CONSERVADOR-HOTELARIAS</v>
      </c>
      <c r="B8" t="s">
        <v>26</v>
      </c>
      <c r="C8" s="43" t="s">
        <v>25</v>
      </c>
      <c r="D8" s="1">
        <v>0</v>
      </c>
    </row>
    <row r="9" spans="1:4" x14ac:dyDescent="0.25">
      <c r="A9" t="str">
        <f t="shared" si="0"/>
        <v>MODERADO-PAPEL</v>
      </c>
      <c r="B9" t="s">
        <v>27</v>
      </c>
      <c r="C9" s="43" t="s">
        <v>20</v>
      </c>
      <c r="D9" s="44">
        <v>0.32</v>
      </c>
    </row>
    <row r="10" spans="1:4" x14ac:dyDescent="0.25">
      <c r="A10" t="str">
        <f t="shared" si="0"/>
        <v>MODERADO-TIJOLO</v>
      </c>
      <c r="B10" t="s">
        <v>27</v>
      </c>
      <c r="C10" s="43" t="s">
        <v>21</v>
      </c>
      <c r="D10" s="1">
        <v>0.4</v>
      </c>
    </row>
    <row r="11" spans="1:4" x14ac:dyDescent="0.25">
      <c r="A11" t="str">
        <f t="shared" si="0"/>
        <v>MODERADO-HIBRÍDOS</v>
      </c>
      <c r="B11" t="s">
        <v>27</v>
      </c>
      <c r="C11" s="43" t="s">
        <v>22</v>
      </c>
      <c r="D11" s="1">
        <v>0.03</v>
      </c>
    </row>
    <row r="12" spans="1:4" x14ac:dyDescent="0.25">
      <c r="A12" t="str">
        <f t="shared" si="0"/>
        <v>MODERADO-FOFS</v>
      </c>
      <c r="B12" t="s">
        <v>27</v>
      </c>
      <c r="C12" s="43" t="s">
        <v>23</v>
      </c>
      <c r="D12" s="1">
        <v>0.05</v>
      </c>
    </row>
    <row r="13" spans="1:4" x14ac:dyDescent="0.25">
      <c r="A13" t="str">
        <f t="shared" si="0"/>
        <v>MODERADO-DESENVOLVIMENTO</v>
      </c>
      <c r="B13" t="s">
        <v>27</v>
      </c>
      <c r="C13" s="43" t="s">
        <v>24</v>
      </c>
      <c r="D13" s="1">
        <v>0.1</v>
      </c>
    </row>
    <row r="14" spans="1:4" x14ac:dyDescent="0.25">
      <c r="A14" t="str">
        <f t="shared" si="0"/>
        <v>MODERADO-HOTELARIAS</v>
      </c>
      <c r="B14" t="s">
        <v>27</v>
      </c>
      <c r="C14" s="43" t="s">
        <v>25</v>
      </c>
      <c r="D14" s="1">
        <v>0.1</v>
      </c>
    </row>
    <row r="15" spans="1:4" x14ac:dyDescent="0.25">
      <c r="A15" t="str">
        <f t="shared" si="0"/>
        <v>AGRESSIVO-PAPEL</v>
      </c>
      <c r="B15" s="45" t="s">
        <v>28</v>
      </c>
      <c r="C15" s="43" t="s">
        <v>20</v>
      </c>
      <c r="D15" s="1">
        <v>0.5</v>
      </c>
    </row>
    <row r="16" spans="1:4" x14ac:dyDescent="0.25">
      <c r="A16" t="str">
        <f t="shared" si="0"/>
        <v>AGRESSIVO-TIJOLO</v>
      </c>
      <c r="B16" s="45" t="s">
        <v>28</v>
      </c>
      <c r="C16" s="43" t="s">
        <v>21</v>
      </c>
      <c r="D16" s="1">
        <v>0.1</v>
      </c>
    </row>
    <row r="17" spans="1:4" x14ac:dyDescent="0.25">
      <c r="A17" t="str">
        <f t="shared" si="0"/>
        <v>AGRESSIVO-HIBRÍDOS</v>
      </c>
      <c r="B17" s="45" t="s">
        <v>28</v>
      </c>
      <c r="C17" s="43" t="s">
        <v>22</v>
      </c>
      <c r="D17" s="1">
        <v>0.05</v>
      </c>
    </row>
    <row r="18" spans="1:4" x14ac:dyDescent="0.25">
      <c r="A18" t="str">
        <f t="shared" si="0"/>
        <v>AGRESSIVO-FOFS</v>
      </c>
      <c r="B18" s="45" t="s">
        <v>28</v>
      </c>
      <c r="C18" s="43" t="s">
        <v>23</v>
      </c>
      <c r="D18" s="1">
        <v>0.05</v>
      </c>
    </row>
    <row r="19" spans="1:4" x14ac:dyDescent="0.25">
      <c r="A19" t="str">
        <f t="shared" si="0"/>
        <v>AGRESSIVO-DESENVOLVIMENTO</v>
      </c>
      <c r="B19" s="45" t="s">
        <v>28</v>
      </c>
      <c r="C19" s="43" t="s">
        <v>24</v>
      </c>
      <c r="D19" s="1">
        <v>0.1</v>
      </c>
    </row>
    <row r="20" spans="1:4" x14ac:dyDescent="0.25">
      <c r="A20" t="str">
        <f t="shared" si="0"/>
        <v>AGRESSIVO-HOTELARIAS</v>
      </c>
      <c r="B20" s="45" t="s">
        <v>28</v>
      </c>
      <c r="C20" s="43" t="s">
        <v>25</v>
      </c>
      <c r="D20" s="1">
        <v>0.2</v>
      </c>
    </row>
    <row r="21" spans="1:4" x14ac:dyDescent="0.25">
      <c r="B21" s="4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O que é</vt:lpstr>
      <vt:lpstr>Calculadora</vt:lpstr>
      <vt:lpstr>anos</vt:lpstr>
      <vt:lpstr>aporte</vt:lpstr>
      <vt:lpstr>Rendimentos_Carteira</vt:lpstr>
      <vt:lpstr>taxa_rendimento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</dc:creator>
  <cp:lastModifiedBy>Luiz Carlos</cp:lastModifiedBy>
  <dcterms:created xsi:type="dcterms:W3CDTF">2025-06-07T14:36:28Z</dcterms:created>
  <dcterms:modified xsi:type="dcterms:W3CDTF">2025-06-07T16:22:21Z</dcterms:modified>
</cp:coreProperties>
</file>