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T:\Repackaging\Forms\R12-FM-100-010a  Recon Worksheet\"/>
    </mc:Choice>
  </mc:AlternateContent>
  <bookViews>
    <workbookView xWindow="0" yWindow="0" windowWidth="15480" windowHeight="11640" tabRatio="796"/>
  </bookViews>
  <sheets>
    <sheet name="NEW TEMPLATE TO USE!! " sheetId="684" r:id="rId1"/>
    <sheet name="Sheet1" sheetId="491" state="hidden" r:id="rId2"/>
  </sheets>
  <definedNames>
    <definedName name="List">Sheet1!$B$3:$B$12</definedName>
  </definedNames>
  <calcPr calcId="152511"/>
</workbook>
</file>

<file path=xl/calcChain.xml><?xml version="1.0" encoding="utf-8"?>
<calcChain xmlns="http://schemas.openxmlformats.org/spreadsheetml/2006/main">
  <c r="H66" i="684" l="1"/>
  <c r="H52" i="684"/>
  <c r="H51" i="684"/>
  <c r="K50" i="684"/>
  <c r="H50" i="684"/>
  <c r="H49" i="684"/>
  <c r="H48" i="684"/>
  <c r="H47" i="684"/>
  <c r="H46" i="684"/>
  <c r="H45" i="684"/>
  <c r="H44" i="684"/>
  <c r="H39" i="684"/>
  <c r="J38" i="684"/>
  <c r="H38" i="684"/>
  <c r="J37" i="684"/>
  <c r="H37" i="684"/>
  <c r="J36" i="684"/>
  <c r="H36" i="684"/>
  <c r="J35" i="684"/>
  <c r="H35" i="684"/>
  <c r="K34" i="684"/>
  <c r="J34" i="684"/>
  <c r="H34" i="684"/>
  <c r="J33" i="684"/>
  <c r="H33" i="684"/>
  <c r="J32" i="684"/>
  <c r="H32" i="684"/>
  <c r="H31" i="684"/>
  <c r="H30" i="684"/>
  <c r="E27" i="684"/>
  <c r="H27" i="684" s="1"/>
  <c r="E26" i="684"/>
  <c r="H26" i="684" s="1"/>
  <c r="E25" i="684"/>
  <c r="H25" i="684" s="1"/>
  <c r="E24" i="684"/>
  <c r="H24" i="684" s="1"/>
  <c r="E23" i="684"/>
  <c r="H23" i="684" s="1"/>
  <c r="E22" i="684"/>
  <c r="H22" i="684" s="1"/>
  <c r="H21" i="684"/>
  <c r="G21" i="684"/>
  <c r="E20" i="684"/>
  <c r="G20" i="684" s="1"/>
  <c r="E19" i="684"/>
  <c r="H19" i="684" s="1"/>
  <c r="E18" i="684"/>
  <c r="H18" i="684" s="1"/>
  <c r="E17" i="684"/>
  <c r="H17" i="684" s="1"/>
  <c r="H7" i="684"/>
  <c r="K35" i="684" l="1"/>
  <c r="H40" i="684"/>
  <c r="H53" i="684"/>
  <c r="J41" i="684"/>
  <c r="G18" i="684"/>
  <c r="K33" i="684" s="1"/>
  <c r="G25" i="684"/>
  <c r="G17" i="684"/>
  <c r="K32" i="684" s="1"/>
  <c r="G24" i="684"/>
  <c r="H12" i="684"/>
  <c r="H14" i="684" s="1"/>
  <c r="G23" i="684"/>
  <c r="G27" i="684"/>
  <c r="K38" i="684" s="1"/>
  <c r="G19" i="684"/>
  <c r="H20" i="684"/>
  <c r="K53" i="684" s="1"/>
  <c r="G22" i="684"/>
  <c r="G26" i="684"/>
  <c r="K48" i="684"/>
  <c r="M36" i="684" s="1"/>
  <c r="K45" i="684"/>
  <c r="M33" i="684" s="1"/>
  <c r="K37" i="684" l="1"/>
  <c r="K36" i="684"/>
  <c r="K41" i="684"/>
  <c r="K46" i="684"/>
  <c r="M34" i="684" s="1"/>
  <c r="K51" i="684"/>
  <c r="M37" i="684" s="1"/>
  <c r="K49" i="684"/>
  <c r="K52" i="684"/>
  <c r="M38" i="684" s="1"/>
  <c r="I62" i="684"/>
  <c r="I66" i="684"/>
  <c r="G28" i="684"/>
  <c r="K47" i="684"/>
  <c r="M35" i="684" s="1"/>
  <c r="H28" i="684"/>
  <c r="K44" i="684"/>
  <c r="J54" i="684" l="1"/>
  <c r="M41" i="684" s="1"/>
  <c r="M32" i="684"/>
  <c r="H54" i="684"/>
  <c r="I54" i="684" s="1"/>
  <c r="H67" i="684"/>
  <c r="I67" i="684" s="1"/>
</calcChain>
</file>

<file path=xl/sharedStrings.xml><?xml version="1.0" encoding="utf-8"?>
<sst xmlns="http://schemas.openxmlformats.org/spreadsheetml/2006/main" count="141" uniqueCount="74">
  <si>
    <t>Used In Production</t>
  </si>
  <si>
    <t>Pounds</t>
  </si>
  <si>
    <t>% Yield</t>
  </si>
  <si>
    <t>Wt. Each</t>
  </si>
  <si>
    <t xml:space="preserve">50 lb BAGS </t>
  </si>
  <si>
    <t xml:space="preserve"> </t>
  </si>
  <si>
    <t>Matl Handler Hopper</t>
  </si>
  <si>
    <t>Poucher Hopper</t>
  </si>
  <si>
    <t>DATE</t>
  </si>
  <si>
    <t>Number</t>
  </si>
  <si>
    <t>Reviewd By:</t>
  </si>
  <si>
    <t>OF Sacks</t>
  </si>
  <si>
    <t>Bag Wt.</t>
  </si>
  <si>
    <t>Quality</t>
  </si>
  <si>
    <t xml:space="preserve">  </t>
  </si>
  <si>
    <t>A</t>
  </si>
  <si>
    <t>Production</t>
  </si>
  <si>
    <t>Items Produced (including samples and test)</t>
  </si>
  <si>
    <t>PRODUCT</t>
  </si>
  <si>
    <t># Pallets</t>
  </si>
  <si>
    <t>Cases</t>
  </si>
  <si>
    <t># Case</t>
  </si>
  <si>
    <t>Pouches</t>
  </si>
  <si>
    <t>line</t>
  </si>
  <si>
    <t>B</t>
  </si>
  <si>
    <t>Incomplete Pallets</t>
  </si>
  <si>
    <t>Wt/Case</t>
  </si>
  <si>
    <t>Beginning of Day</t>
  </si>
  <si>
    <t>Subtotal</t>
  </si>
  <si>
    <t>C</t>
  </si>
  <si>
    <t>End of Day</t>
  </si>
  <si>
    <t>wt/case</t>
  </si>
  <si>
    <t>D</t>
  </si>
  <si>
    <t>Recoverable (to scrap container)</t>
  </si>
  <si>
    <t>E</t>
  </si>
  <si>
    <t>Un-recoverable (to dumpster)</t>
  </si>
  <si>
    <t>F</t>
  </si>
  <si>
    <t>Unaccounted For</t>
  </si>
  <si>
    <t>G</t>
  </si>
  <si>
    <t>Pallets</t>
  </si>
  <si>
    <t>A1</t>
  </si>
  <si>
    <t>A2</t>
  </si>
  <si>
    <t>A3</t>
  </si>
  <si>
    <t>M1</t>
  </si>
  <si>
    <t>M2</t>
  </si>
  <si>
    <t>CM2</t>
  </si>
  <si>
    <t>CM1</t>
  </si>
  <si>
    <t>A4</t>
  </si>
  <si>
    <t xml:space="preserve">Eaches </t>
  </si>
  <si>
    <t>% Eff</t>
  </si>
  <si>
    <t>$/Ton</t>
  </si>
  <si>
    <t>Vorne</t>
  </si>
  <si>
    <t>Man</t>
  </si>
  <si>
    <t>Total</t>
  </si>
  <si>
    <t>Weekly Totals</t>
  </si>
  <si>
    <t>Tons</t>
  </si>
  <si>
    <t>#'s/Each</t>
  </si>
  <si>
    <t>Weekly/Monthly Efficiency</t>
  </si>
  <si>
    <t>Monthly Totals</t>
  </si>
  <si>
    <t>Line Totals</t>
  </si>
  <si>
    <t>A5</t>
  </si>
  <si>
    <t>tons</t>
  </si>
  <si>
    <t>List</t>
  </si>
  <si>
    <t>1st</t>
  </si>
  <si>
    <t>2nd</t>
  </si>
  <si>
    <t>3rd</t>
  </si>
  <si>
    <t>E+A</t>
  </si>
  <si>
    <t>Rework</t>
  </si>
  <si>
    <t>Blender</t>
  </si>
  <si>
    <r>
      <t xml:space="preserve">Effective Date:  </t>
    </r>
    <r>
      <rPr>
        <b/>
        <sz val="11"/>
        <color rgb="FFFF0000"/>
        <rFont val="Calibri"/>
        <family val="2"/>
        <scheme val="minor"/>
      </rPr>
      <t>08/01/2016</t>
    </r>
    <r>
      <rPr>
        <b/>
        <sz val="11"/>
        <color theme="1"/>
        <rFont val="Calibri"/>
        <family val="2"/>
        <scheme val="minor"/>
      </rPr>
      <t xml:space="preserve">                                      Page:  </t>
    </r>
    <r>
      <rPr>
        <b/>
        <sz val="11"/>
        <color rgb="FFFF0000"/>
        <rFont val="Calibri"/>
        <family val="2"/>
        <scheme val="minor"/>
      </rPr>
      <t>1 of 1</t>
    </r>
  </si>
  <si>
    <t>Controlled Document</t>
  </si>
  <si>
    <t>Only those quality documents viewed through the Giles Chemical electronic Documentation System are officially controlled. All other copies, whether viewed through another computer program or a printed version, are not controlled and, therefore, the Quality Unit at Giles assumes no responsibility for the accuracy of the document.</t>
  </si>
  <si>
    <r>
      <t xml:space="preserve">Title:  </t>
    </r>
    <r>
      <rPr>
        <b/>
        <sz val="11"/>
        <color rgb="FFFF0000"/>
        <rFont val="Calibri"/>
        <family val="2"/>
        <scheme val="minor"/>
      </rPr>
      <t xml:space="preserve">Recon Worksheet                     </t>
    </r>
    <r>
      <rPr>
        <b/>
        <sz val="11"/>
        <color theme="1"/>
        <rFont val="Calibri"/>
        <family val="2"/>
        <scheme val="minor"/>
      </rPr>
      <t xml:space="preserve">                       Number:  </t>
    </r>
    <r>
      <rPr>
        <b/>
        <sz val="11"/>
        <color rgb="FFFF0000"/>
        <rFont val="Calibri"/>
        <family val="2"/>
        <scheme val="minor"/>
      </rPr>
      <t>R12-FM-100-010a</t>
    </r>
  </si>
  <si>
    <r>
      <t xml:space="preserve">Owner: </t>
    </r>
    <r>
      <rPr>
        <b/>
        <sz val="11"/>
        <color rgb="FFFF0000"/>
        <rFont val="Calibri"/>
        <family val="2"/>
        <scheme val="minor"/>
      </rPr>
      <t xml:space="preserve">Ken Jarrell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Revision:</t>
    </r>
    <r>
      <rPr>
        <b/>
        <sz val="11"/>
        <color rgb="FFFF0000"/>
        <rFont val="Calibri"/>
        <family val="2"/>
        <scheme val="minor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</si>
</sst>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/d;@"/>
    <numFmt numFmtId="165" formatCode="0;[Red]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F79D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36">
    <xf numFmtId="0" fontId="0" fillId="0" borderId="0" xfId="0"/>
    <xf numFmtId="0" fontId="3" fillId="0" borderId="1" xfId="1" applyFont="1" applyFill="1" applyBorder="1"/>
    <xf numFmtId="0" fontId="1" fillId="0" borderId="2" xfId="1" applyFill="1" applyBorder="1"/>
    <xf numFmtId="0" fontId="1" fillId="0" borderId="3" xfId="1" applyFill="1" applyBorder="1"/>
    <xf numFmtId="0" fontId="1" fillId="0" borderId="0" xfId="1" applyFill="1"/>
    <xf numFmtId="37" fontId="1" fillId="0" borderId="0" xfId="1" applyNumberFormat="1" applyFill="1" applyBorder="1" applyAlignment="1">
      <alignment horizontal="center"/>
    </xf>
    <xf numFmtId="0" fontId="4" fillId="0" borderId="0" xfId="1" applyFont="1" applyFill="1" applyAlignment="1">
      <alignment horizontal="left"/>
    </xf>
    <xf numFmtId="0" fontId="1" fillId="0" borderId="4" xfId="1" applyFill="1" applyBorder="1"/>
    <xf numFmtId="0" fontId="1" fillId="0" borderId="5" xfId="1" applyFill="1" applyBorder="1"/>
    <xf numFmtId="0" fontId="1" fillId="0" borderId="0" xfId="1" applyFill="1" applyAlignment="1">
      <alignment horizontal="center"/>
    </xf>
    <xf numFmtId="0" fontId="6" fillId="0" borderId="5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/>
    </xf>
    <xf numFmtId="0" fontId="1" fillId="0" borderId="3" xfId="1" applyFill="1" applyBorder="1" applyAlignment="1">
      <alignment horizontal="center"/>
    </xf>
    <xf numFmtId="37" fontId="1" fillId="0" borderId="9" xfId="1" applyNumberFormat="1" applyFill="1" applyBorder="1"/>
    <xf numFmtId="0" fontId="1" fillId="0" borderId="4" xfId="1" applyFont="1" applyFill="1" applyBorder="1" applyAlignment="1">
      <alignment horizontal="center" vertical="center" wrapText="1"/>
    </xf>
    <xf numFmtId="0" fontId="1" fillId="0" borderId="10" xfId="1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12" xfId="1" applyFill="1" applyBorder="1" applyAlignment="1">
      <alignment horizontal="center"/>
    </xf>
    <xf numFmtId="0" fontId="1" fillId="0" borderId="13" xfId="1" applyFill="1" applyBorder="1" applyAlignment="1">
      <alignment horizontal="center"/>
    </xf>
    <xf numFmtId="0" fontId="3" fillId="0" borderId="12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16" fontId="4" fillId="0" borderId="14" xfId="1" applyNumberFormat="1" applyFont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1" fillId="0" borderId="5" xfId="1" applyFont="1" applyFill="1" applyBorder="1"/>
    <xf numFmtId="14" fontId="1" fillId="0" borderId="5" xfId="1" applyNumberFormat="1" applyFill="1" applyBorder="1"/>
    <xf numFmtId="0" fontId="1" fillId="0" borderId="5" xfId="1" applyNumberFormat="1" applyFill="1" applyBorder="1"/>
    <xf numFmtId="0" fontId="0" fillId="0" borderId="5" xfId="0" applyBorder="1" applyAlignment="1">
      <alignment horizontal="center"/>
    </xf>
    <xf numFmtId="164" fontId="2" fillId="0" borderId="5" xfId="1" applyNumberFormat="1" applyFont="1" applyFill="1" applyBorder="1" applyAlignment="1">
      <alignment horizontal="center"/>
    </xf>
    <xf numFmtId="14" fontId="1" fillId="0" borderId="5" xfId="1" applyNumberFormat="1" applyFont="1" applyFill="1" applyBorder="1"/>
    <xf numFmtId="164" fontId="1" fillId="0" borderId="5" xfId="1" applyNumberFormat="1" applyFont="1" applyFill="1" applyBorder="1"/>
    <xf numFmtId="16" fontId="1" fillId="0" borderId="5" xfId="1" applyNumberFormat="1" applyFill="1" applyBorder="1"/>
    <xf numFmtId="0" fontId="2" fillId="0" borderId="0" xfId="1" applyFont="1" applyFill="1" applyAlignment="1">
      <alignment horizontal="right"/>
    </xf>
    <xf numFmtId="0" fontId="3" fillId="0" borderId="7" xfId="1" applyFont="1" applyFill="1" applyBorder="1" applyAlignment="1"/>
    <xf numFmtId="0" fontId="1" fillId="0" borderId="7" xfId="1" applyFill="1" applyBorder="1"/>
    <xf numFmtId="0" fontId="1" fillId="0" borderId="0" xfId="1" applyFont="1" applyFill="1"/>
    <xf numFmtId="37" fontId="1" fillId="0" borderId="0" xfId="1" applyNumberFormat="1" applyFont="1" applyFill="1"/>
    <xf numFmtId="20" fontId="1" fillId="0" borderId="0" xfId="1" applyNumberFormat="1" applyFill="1" applyAlignment="1">
      <alignment horizontal="center"/>
    </xf>
    <xf numFmtId="0" fontId="9" fillId="0" borderId="5" xfId="1" applyFont="1" applyFill="1" applyBorder="1"/>
    <xf numFmtId="0" fontId="4" fillId="0" borderId="5" xfId="2" applyFont="1" applyFill="1" applyBorder="1" applyAlignment="1">
      <alignment horizontal="right"/>
    </xf>
    <xf numFmtId="37" fontId="9" fillId="0" borderId="5" xfId="1" applyNumberFormat="1" applyFont="1" applyFill="1" applyBorder="1"/>
    <xf numFmtId="0" fontId="9" fillId="0" borderId="5" xfId="2" applyFont="1" applyFill="1" applyBorder="1"/>
    <xf numFmtId="0" fontId="4" fillId="0" borderId="0" xfId="2" applyFont="1" applyFill="1" applyBorder="1" applyAlignment="1">
      <alignment horizontal="right"/>
    </xf>
    <xf numFmtId="0" fontId="2" fillId="0" borderId="0" xfId="1" applyFont="1" applyFill="1" applyAlignment="1">
      <alignment horizontal="left"/>
    </xf>
    <xf numFmtId="37" fontId="1" fillId="0" borderId="0" xfId="1" applyNumberFormat="1" applyFill="1" applyBorder="1"/>
    <xf numFmtId="0" fontId="5" fillId="0" borderId="6" xfId="1" applyFont="1" applyFill="1" applyBorder="1" applyAlignment="1">
      <alignment horizontal="left"/>
    </xf>
    <xf numFmtId="0" fontId="5" fillId="0" borderId="7" xfId="1" applyFont="1" applyFill="1" applyBorder="1" applyAlignment="1">
      <alignment horizontal="left"/>
    </xf>
    <xf numFmtId="0" fontId="5" fillId="0" borderId="8" xfId="1" applyFont="1" applyFill="1" applyBorder="1" applyAlignment="1">
      <alignment horizontal="left"/>
    </xf>
    <xf numFmtId="37" fontId="1" fillId="0" borderId="0" xfId="1" applyNumberFormat="1" applyFill="1"/>
    <xf numFmtId="0" fontId="1" fillId="0" borderId="6" xfId="1" applyFill="1" applyBorder="1" applyAlignment="1">
      <alignment horizontal="left"/>
    </xf>
    <xf numFmtId="0" fontId="1" fillId="0" borderId="7" xfId="1" applyFill="1" applyBorder="1" applyAlignment="1">
      <alignment horizontal="left"/>
    </xf>
    <xf numFmtId="0" fontId="1" fillId="0" borderId="8" xfId="1" applyFill="1" applyBorder="1" applyAlignment="1">
      <alignment horizontal="left"/>
    </xf>
    <xf numFmtId="0" fontId="9" fillId="2" borderId="5" xfId="2" applyFont="1" applyFill="1" applyBorder="1"/>
    <xf numFmtId="0" fontId="4" fillId="2" borderId="5" xfId="2" applyFont="1" applyFill="1" applyBorder="1" applyAlignment="1">
      <alignment horizontal="right"/>
    </xf>
    <xf numFmtId="0" fontId="1" fillId="2" borderId="0" xfId="1" applyFill="1"/>
    <xf numFmtId="37" fontId="9" fillId="2" borderId="5" xfId="1" applyNumberFormat="1" applyFont="1" applyFill="1" applyBorder="1"/>
    <xf numFmtId="0" fontId="9" fillId="0" borderId="11" xfId="2" applyFont="1" applyFill="1" applyBorder="1"/>
    <xf numFmtId="0" fontId="0" fillId="0" borderId="0" xfId="0" applyFill="1" applyAlignment="1">
      <alignment horizontal="center"/>
    </xf>
    <xf numFmtId="0" fontId="10" fillId="0" borderId="5" xfId="2" applyFont="1" applyFill="1" applyBorder="1"/>
    <xf numFmtId="0" fontId="1" fillId="0" borderId="2" xfId="1" applyFont="1" applyFill="1" applyBorder="1"/>
    <xf numFmtId="0" fontId="1" fillId="0" borderId="0" xfId="1" applyFill="1" applyBorder="1"/>
    <xf numFmtId="37" fontId="4" fillId="0" borderId="10" xfId="1" applyNumberFormat="1" applyFont="1" applyFill="1" applyBorder="1"/>
    <xf numFmtId="0" fontId="1" fillId="0" borderId="0" xfId="1" applyFont="1" applyFill="1" applyBorder="1"/>
    <xf numFmtId="37" fontId="4" fillId="0" borderId="0" xfId="1" applyNumberFormat="1" applyFont="1" applyFill="1" applyBorder="1"/>
    <xf numFmtId="0" fontId="1" fillId="0" borderId="8" xfId="1" applyFill="1" applyBorder="1"/>
    <xf numFmtId="0" fontId="9" fillId="0" borderId="0" xfId="2" applyFont="1" applyFill="1" applyBorder="1"/>
    <xf numFmtId="37" fontId="9" fillId="0" borderId="7" xfId="1" applyNumberFormat="1" applyFont="1" applyFill="1" applyBorder="1"/>
    <xf numFmtId="0" fontId="4" fillId="0" borderId="0" xfId="1" applyFont="1" applyFill="1" applyBorder="1" applyAlignment="1">
      <alignment horizontal="center"/>
    </xf>
    <xf numFmtId="0" fontId="12" fillId="0" borderId="0" xfId="2" applyFont="1" applyFill="1" applyBorder="1"/>
    <xf numFmtId="0" fontId="13" fillId="0" borderId="0" xfId="2" applyFont="1" applyFill="1" applyBorder="1" applyAlignment="1">
      <alignment horizontal="right"/>
    </xf>
    <xf numFmtId="10" fontId="0" fillId="0" borderId="0" xfId="0" applyNumberFormat="1" applyFill="1" applyAlignment="1">
      <alignment horizontal="center" vertical="top"/>
    </xf>
    <xf numFmtId="0" fontId="1" fillId="0" borderId="0" xfId="1" applyFont="1" applyFill="1" applyBorder="1" applyAlignment="1">
      <alignment horizontal="center"/>
    </xf>
    <xf numFmtId="10" fontId="1" fillId="0" borderId="0" xfId="1" applyNumberFormat="1" applyFill="1" applyAlignment="1">
      <alignment horizontal="center"/>
    </xf>
    <xf numFmtId="0" fontId="1" fillId="0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right"/>
    </xf>
    <xf numFmtId="165" fontId="1" fillId="0" borderId="5" xfId="1" applyNumberFormat="1" applyFont="1" applyFill="1" applyBorder="1"/>
    <xf numFmtId="0" fontId="1" fillId="0" borderId="12" xfId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0" fontId="1" fillId="0" borderId="10" xfId="1" applyFill="1" applyBorder="1"/>
    <xf numFmtId="0" fontId="3" fillId="0" borderId="10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10" fontId="1" fillId="0" borderId="0" xfId="1" applyNumberFormat="1" applyFill="1" applyAlignment="1">
      <alignment horizontal="center" vertical="top"/>
    </xf>
    <xf numFmtId="0" fontId="0" fillId="0" borderId="0" xfId="0" applyFill="1" applyBorder="1"/>
    <xf numFmtId="0" fontId="0" fillId="0" borderId="8" xfId="0" applyBorder="1"/>
    <xf numFmtId="0" fontId="0" fillId="0" borderId="11" xfId="0" applyBorder="1"/>
    <xf numFmtId="0" fontId="2" fillId="0" borderId="27" xfId="1" applyFont="1" applyFill="1" applyBorder="1" applyAlignment="1">
      <alignment horizontal="center"/>
    </xf>
    <xf numFmtId="0" fontId="2" fillId="2" borderId="25" xfId="1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6" xfId="0" applyBorder="1"/>
    <xf numFmtId="0" fontId="2" fillId="0" borderId="24" xfId="0" applyFont="1" applyBorder="1"/>
    <xf numFmtId="0" fontId="0" fillId="0" borderId="30" xfId="0" applyBorder="1"/>
    <xf numFmtId="0" fontId="2" fillId="0" borderId="25" xfId="0" applyFont="1" applyBorder="1"/>
    <xf numFmtId="0" fontId="2" fillId="0" borderId="26" xfId="0" applyFont="1" applyBorder="1"/>
    <xf numFmtId="0" fontId="0" fillId="0" borderId="6" xfId="0" applyBorder="1"/>
    <xf numFmtId="0" fontId="0" fillId="0" borderId="28" xfId="0" applyBorder="1"/>
    <xf numFmtId="0" fontId="0" fillId="0" borderId="29" xfId="0" applyBorder="1"/>
    <xf numFmtId="166" fontId="0" fillId="0" borderId="5" xfId="0" applyNumberFormat="1" applyBorder="1"/>
    <xf numFmtId="0" fontId="14" fillId="0" borderId="5" xfId="0" applyFont="1" applyBorder="1" applyAlignment="1">
      <alignment horizontal="center"/>
    </xf>
    <xf numFmtId="166" fontId="0" fillId="0" borderId="6" xfId="0" applyNumberFormat="1" applyBorder="1"/>
    <xf numFmtId="165" fontId="0" fillId="0" borderId="5" xfId="1" applyNumberFormat="1" applyFont="1" applyFill="1" applyBorder="1"/>
    <xf numFmtId="0" fontId="0" fillId="0" borderId="5" xfId="1" applyFont="1" applyFill="1" applyBorder="1"/>
    <xf numFmtId="0" fontId="0" fillId="0" borderId="0" xfId="0"/>
    <xf numFmtId="0" fontId="5" fillId="0" borderId="5" xfId="1" applyFont="1" applyFill="1" applyBorder="1" applyAlignment="1">
      <alignment horizontal="center"/>
    </xf>
    <xf numFmtId="37" fontId="1" fillId="0" borderId="5" xfId="1" applyNumberFormat="1" applyFill="1" applyBorder="1"/>
    <xf numFmtId="0" fontId="4" fillId="0" borderId="5" xfId="1" applyFont="1" applyFill="1" applyBorder="1" applyAlignment="1">
      <alignment horizontal="center"/>
    </xf>
    <xf numFmtId="20" fontId="5" fillId="0" borderId="5" xfId="1" applyNumberFormat="1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" fontId="4" fillId="0" borderId="5" xfId="2" applyNumberFormat="1" applyFont="1" applyFill="1" applyBorder="1" applyAlignment="1">
      <alignment horizontal="center"/>
    </xf>
    <xf numFmtId="37" fontId="4" fillId="0" borderId="5" xfId="2" applyNumberFormat="1" applyFont="1" applyFill="1" applyBorder="1" applyAlignment="1">
      <alignment horizontal="center"/>
    </xf>
    <xf numFmtId="1" fontId="0" fillId="0" borderId="5" xfId="0" applyNumberFormat="1" applyBorder="1"/>
    <xf numFmtId="1" fontId="0" fillId="0" borderId="32" xfId="0" applyNumberFormat="1" applyBorder="1"/>
    <xf numFmtId="0" fontId="0" fillId="0" borderId="34" xfId="0" applyFill="1" applyBorder="1"/>
    <xf numFmtId="0" fontId="0" fillId="0" borderId="35" xfId="0" applyBorder="1" applyAlignment="1">
      <alignment horizontal="right"/>
    </xf>
    <xf numFmtId="0" fontId="0" fillId="0" borderId="35" xfId="0" applyBorder="1"/>
    <xf numFmtId="1" fontId="0" fillId="0" borderId="36" xfId="0" applyNumberFormat="1" applyBorder="1"/>
    <xf numFmtId="0" fontId="1" fillId="0" borderId="7" xfId="1" applyFont="1" applyFill="1" applyBorder="1" applyAlignment="1">
      <alignment horizontal="left"/>
    </xf>
    <xf numFmtId="0" fontId="0" fillId="0" borderId="35" xfId="0" applyFill="1" applyBorder="1"/>
    <xf numFmtId="166" fontId="0" fillId="0" borderId="32" xfId="0" applyNumberFormat="1" applyBorder="1"/>
    <xf numFmtId="0" fontId="1" fillId="0" borderId="12" xfId="1" applyFont="1" applyFill="1" applyBorder="1" applyAlignment="1"/>
    <xf numFmtId="39" fontId="0" fillId="0" borderId="12" xfId="0" applyNumberFormat="1" applyBorder="1" applyAlignment="1">
      <alignment horizontal="center"/>
    </xf>
    <xf numFmtId="39" fontId="0" fillId="0" borderId="12" xfId="0" applyNumberFormat="1" applyBorder="1"/>
    <xf numFmtId="43" fontId="1" fillId="0" borderId="28" xfId="3" applyNumberFormat="1" applyFill="1" applyBorder="1"/>
    <xf numFmtId="43" fontId="0" fillId="0" borderId="29" xfId="3" applyNumberFormat="1" applyFont="1" applyFill="1" applyBorder="1" applyAlignment="1">
      <alignment horizontal="center"/>
    </xf>
    <xf numFmtId="2" fontId="0" fillId="0" borderId="4" xfId="0" applyNumberFormat="1" applyBorder="1"/>
    <xf numFmtId="2" fontId="0" fillId="0" borderId="6" xfId="0" applyNumberFormat="1" applyBorder="1"/>
    <xf numFmtId="2" fontId="0" fillId="0" borderId="5" xfId="0" applyNumberFormat="1" applyBorder="1" applyAlignment="1">
      <alignment horizontal="center"/>
    </xf>
    <xf numFmtId="2" fontId="0" fillId="0" borderId="36" xfId="0" applyNumberFormat="1" applyBorder="1" applyAlignment="1">
      <alignment horizontal="center"/>
    </xf>
    <xf numFmtId="37" fontId="1" fillId="0" borderId="4" xfId="1" applyNumberFormat="1" applyFill="1" applyBorder="1"/>
    <xf numFmtId="2" fontId="0" fillId="0" borderId="13" xfId="0" applyNumberFormat="1" applyFill="1" applyBorder="1"/>
    <xf numFmtId="2" fontId="0" fillId="0" borderId="33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2" fontId="0" fillId="0" borderId="0" xfId="0" applyNumberFormat="1" applyFill="1" applyBorder="1"/>
    <xf numFmtId="43" fontId="1" fillId="0" borderId="0" xfId="3" applyNumberFormat="1" applyFill="1" applyBorder="1"/>
    <xf numFmtId="43" fontId="0" fillId="0" borderId="0" xfId="3" applyNumberFormat="1" applyFont="1" applyFill="1" applyBorder="1" applyAlignment="1">
      <alignment horizontal="center"/>
    </xf>
    <xf numFmtId="0" fontId="0" fillId="0" borderId="0" xfId="1" applyFont="1" applyFill="1"/>
    <xf numFmtId="1" fontId="0" fillId="0" borderId="14" xfId="0" applyNumberFormat="1" applyBorder="1"/>
    <xf numFmtId="2" fontId="0" fillId="0" borderId="14" xfId="0" applyNumberFormat="1" applyBorder="1" applyAlignment="1">
      <alignment horizontal="center"/>
    </xf>
    <xf numFmtId="0" fontId="0" fillId="0" borderId="40" xfId="0" applyFill="1" applyBorder="1"/>
    <xf numFmtId="0" fontId="0" fillId="0" borderId="0" xfId="0" applyBorder="1"/>
    <xf numFmtId="16" fontId="4" fillId="3" borderId="5" xfId="1" applyNumberFormat="1" applyFont="1" applyFill="1" applyBorder="1" applyAlignment="1">
      <alignment horizontal="center"/>
    </xf>
    <xf numFmtId="16" fontId="0" fillId="3" borderId="5" xfId="1" applyNumberFormat="1" applyFont="1" applyFill="1" applyBorder="1" applyAlignment="1">
      <alignment horizontal="center"/>
    </xf>
    <xf numFmtId="0" fontId="2" fillId="0" borderId="5" xfId="1" applyFont="1" applyFill="1" applyBorder="1" applyAlignment="1">
      <alignment horizontal="right"/>
    </xf>
    <xf numFmtId="0" fontId="15" fillId="4" borderId="5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right"/>
    </xf>
    <xf numFmtId="0" fontId="16" fillId="2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/>
    </xf>
    <xf numFmtId="0" fontId="2" fillId="0" borderId="13" xfId="1" applyFont="1" applyFill="1" applyBorder="1" applyAlignment="1">
      <alignment horizontal="right"/>
    </xf>
    <xf numFmtId="0" fontId="0" fillId="0" borderId="37" xfId="0" applyFill="1" applyBorder="1"/>
    <xf numFmtId="37" fontId="9" fillId="2" borderId="6" xfId="1" applyNumberFormat="1" applyFont="1" applyFill="1" applyBorder="1"/>
    <xf numFmtId="37" fontId="9" fillId="0" borderId="6" xfId="1" applyNumberFormat="1" applyFont="1" applyFill="1" applyBorder="1"/>
    <xf numFmtId="1" fontId="0" fillId="0" borderId="13" xfId="0" applyNumberFormat="1" applyBorder="1"/>
    <xf numFmtId="2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0" borderId="41" xfId="0" applyBorder="1"/>
    <xf numFmtId="1" fontId="0" fillId="0" borderId="8" xfId="0" applyNumberFormat="1" applyBorder="1"/>
    <xf numFmtId="0" fontId="11" fillId="0" borderId="24" xfId="1" applyFont="1" applyFill="1" applyBorder="1" applyAlignment="1">
      <alignment horizontal="center"/>
    </xf>
    <xf numFmtId="0" fontId="11" fillId="0" borderId="25" xfId="1" applyFont="1" applyFill="1" applyBorder="1" applyAlignment="1">
      <alignment horizontal="center"/>
    </xf>
    <xf numFmtId="0" fontId="2" fillId="0" borderId="15" xfId="0" applyFont="1" applyBorder="1"/>
    <xf numFmtId="166" fontId="0" fillId="0" borderId="5" xfId="0" applyNumberFormat="1" applyFill="1" applyBorder="1"/>
    <xf numFmtId="0" fontId="0" fillId="0" borderId="42" xfId="0" applyBorder="1"/>
    <xf numFmtId="166" fontId="0" fillId="0" borderId="0" xfId="0" applyNumberFormat="1" applyFill="1" applyBorder="1"/>
    <xf numFmtId="0" fontId="11" fillId="0" borderId="12" xfId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166" fontId="0" fillId="0" borderId="36" xfId="0" applyNumberFormat="1" applyFill="1" applyBorder="1"/>
    <xf numFmtId="0" fontId="0" fillId="0" borderId="5" xfId="1" applyFont="1" applyFill="1" applyBorder="1" applyAlignment="1">
      <alignment horizontal="center"/>
    </xf>
    <xf numFmtId="37" fontId="4" fillId="0" borderId="5" xfId="1" applyNumberFormat="1" applyFont="1" applyFill="1" applyBorder="1"/>
    <xf numFmtId="0" fontId="2" fillId="0" borderId="43" xfId="0" applyFont="1" applyFill="1" applyBorder="1" applyAlignment="1">
      <alignment horizontal="center"/>
    </xf>
    <xf numFmtId="166" fontId="0" fillId="0" borderId="14" xfId="0" applyNumberFormat="1" applyFill="1" applyBorder="1"/>
    <xf numFmtId="166" fontId="0" fillId="0" borderId="3" xfId="0" applyNumberFormat="1" applyBorder="1"/>
    <xf numFmtId="166" fontId="0" fillId="0" borderId="30" xfId="0" applyNumberFormat="1" applyBorder="1"/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left"/>
    </xf>
    <xf numFmtId="0" fontId="1" fillId="0" borderId="8" xfId="1" applyFont="1" applyFill="1" applyBorder="1" applyAlignment="1">
      <alignment horizontal="left"/>
    </xf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1" fillId="0" borderId="12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/>
    </xf>
    <xf numFmtId="14" fontId="7" fillId="0" borderId="43" xfId="1" applyNumberFormat="1" applyFont="1" applyFill="1" applyBorder="1"/>
    <xf numFmtId="3" fontId="1" fillId="0" borderId="3" xfId="1" applyNumberFormat="1" applyFill="1" applyBorder="1"/>
    <xf numFmtId="0" fontId="1" fillId="0" borderId="14" xfId="1" applyNumberFormat="1" applyFill="1" applyBorder="1"/>
    <xf numFmtId="14" fontId="3" fillId="0" borderId="5" xfId="1" applyNumberFormat="1" applyFont="1" applyFill="1" applyBorder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4" fillId="0" borderId="7" xfId="0" applyFont="1" applyFill="1" applyBorder="1" applyAlignment="1" applyProtection="1">
      <alignment horizontal="center"/>
      <protection locked="0"/>
    </xf>
    <xf numFmtId="0" fontId="4" fillId="0" borderId="8" xfId="0" applyFont="1" applyFill="1" applyBorder="1" applyAlignment="1" applyProtection="1">
      <alignment horizontal="center"/>
      <protection locked="0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6" fillId="2" borderId="2" xfId="1" applyFont="1" applyFill="1" applyBorder="1" applyAlignment="1">
      <alignment horizontal="center"/>
    </xf>
    <xf numFmtId="0" fontId="0" fillId="0" borderId="12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6" fillId="0" borderId="7" xfId="1" applyFont="1" applyFill="1" applyBorder="1" applyAlignment="1">
      <alignment horizontal="center"/>
    </xf>
    <xf numFmtId="0" fontId="6" fillId="0" borderId="8" xfId="1" applyFont="1" applyFill="1" applyBorder="1" applyAlignment="1">
      <alignment horizont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8" xfId="1" applyFont="1" applyFill="1" applyBorder="1" applyAlignment="1">
      <alignment horizontal="center"/>
    </xf>
    <xf numFmtId="0" fontId="2" fillId="0" borderId="31" xfId="1" applyFont="1" applyFill="1" applyBorder="1" applyAlignment="1">
      <alignment horizontal="center"/>
    </xf>
    <xf numFmtId="0" fontId="2" fillId="0" borderId="29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left"/>
    </xf>
    <xf numFmtId="0" fontId="1" fillId="0" borderId="8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</cellXfs>
  <cellStyles count="4">
    <cellStyle name="Comma" xfId="3" builtinId="3"/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colors>
    <mruColors>
      <color rgb="FFCF79DD"/>
      <color rgb="FFB483D9"/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abSelected="1" view="pageLayout" zoomScaleNormal="100" workbookViewId="0">
      <selection activeCell="E2" sqref="E2:K2"/>
    </sheetView>
  </sheetViews>
  <sheetFormatPr defaultRowHeight="15" x14ac:dyDescent="0.25"/>
  <cols>
    <col min="1" max="1" width="11.5703125" style="106" customWidth="1"/>
    <col min="2" max="2" width="8.85546875" style="106" customWidth="1"/>
    <col min="3" max="3" width="11" style="106" customWidth="1"/>
    <col min="4" max="4" width="9.7109375" style="106" bestFit="1" customWidth="1"/>
    <col min="5" max="7" width="9.140625" style="106"/>
    <col min="8" max="8" width="9.7109375" style="106" bestFit="1" customWidth="1"/>
    <col min="9" max="9" width="9.140625" style="106"/>
    <col min="10" max="10" width="9.85546875" style="106" bestFit="1" customWidth="1"/>
    <col min="11" max="11" width="9.5703125" style="106" bestFit="1" customWidth="1"/>
    <col min="12" max="12" width="9.85546875" style="106" customWidth="1"/>
    <col min="13" max="13" width="9.140625" style="106"/>
    <col min="14" max="14" width="11.28515625" style="106" customWidth="1"/>
    <col min="15" max="16384" width="9.140625" style="106"/>
  </cols>
  <sheetData>
    <row r="1" spans="1:14" x14ac:dyDescent="0.25">
      <c r="E1" s="219" t="s">
        <v>72</v>
      </c>
      <c r="F1" s="220"/>
      <c r="G1" s="220"/>
      <c r="H1" s="220"/>
      <c r="I1" s="220"/>
      <c r="J1" s="220"/>
      <c r="K1" s="221"/>
    </row>
    <row r="2" spans="1:14" x14ac:dyDescent="0.25">
      <c r="E2" s="222" t="s">
        <v>73</v>
      </c>
      <c r="F2" s="223"/>
      <c r="G2" s="223"/>
      <c r="H2" s="223"/>
      <c r="I2" s="223"/>
      <c r="J2" s="223"/>
      <c r="K2" s="224"/>
    </row>
    <row r="3" spans="1:14" ht="15.75" thickBot="1" x14ac:dyDescent="0.3">
      <c r="E3" s="225" t="s">
        <v>69</v>
      </c>
      <c r="F3" s="226"/>
      <c r="G3" s="226"/>
      <c r="H3" s="226"/>
      <c r="I3" s="226"/>
      <c r="J3" s="226"/>
      <c r="K3" s="227"/>
    </row>
    <row r="4" spans="1:14" ht="15.75" thickBot="1" x14ac:dyDescent="0.3"/>
    <row r="5" spans="1:14" ht="15.75" thickBot="1" x14ac:dyDescent="0.3">
      <c r="A5" s="1" t="s">
        <v>0</v>
      </c>
      <c r="B5" s="2"/>
      <c r="C5" s="2"/>
      <c r="D5" s="2"/>
      <c r="E5" s="2"/>
      <c r="F5" s="3"/>
      <c r="G5" s="4"/>
      <c r="H5" s="5" t="s">
        <v>1</v>
      </c>
      <c r="I5" s="6" t="s">
        <v>2</v>
      </c>
      <c r="J5" s="228" t="s">
        <v>57</v>
      </c>
      <c r="K5" s="229"/>
      <c r="L5" s="230"/>
      <c r="M5" s="215" t="s">
        <v>54</v>
      </c>
      <c r="N5" s="216"/>
    </row>
    <row r="6" spans="1:14" x14ac:dyDescent="0.25">
      <c r="A6" s="7"/>
      <c r="B6" s="4"/>
      <c r="C6" s="107" t="s">
        <v>63</v>
      </c>
      <c r="D6" s="107" t="s">
        <v>64</v>
      </c>
      <c r="E6" s="107" t="s">
        <v>65</v>
      </c>
      <c r="F6" s="107" t="s">
        <v>3</v>
      </c>
      <c r="G6" s="8"/>
      <c r="H6" s="108">
        <v>0</v>
      </c>
      <c r="I6" s="9"/>
      <c r="J6" s="89" t="s">
        <v>40</v>
      </c>
      <c r="K6" s="88"/>
      <c r="L6" s="129"/>
      <c r="M6" s="94" t="s">
        <v>55</v>
      </c>
      <c r="N6" s="87"/>
    </row>
    <row r="7" spans="1:14" x14ac:dyDescent="0.25">
      <c r="A7" s="217" t="s">
        <v>4</v>
      </c>
      <c r="B7" s="218"/>
      <c r="C7" s="10"/>
      <c r="D7" s="10"/>
      <c r="E7" s="10"/>
      <c r="F7" s="10">
        <v>50</v>
      </c>
      <c r="G7" s="8"/>
      <c r="H7" s="172">
        <f>SUM(C7:E7)*F7</f>
        <v>0</v>
      </c>
      <c r="J7" s="90" t="s">
        <v>41</v>
      </c>
      <c r="K7" s="87"/>
      <c r="L7" s="130"/>
      <c r="M7" s="96" t="s">
        <v>50</v>
      </c>
      <c r="N7" s="87"/>
    </row>
    <row r="8" spans="1:14" ht="15.75" thickBot="1" x14ac:dyDescent="0.3">
      <c r="A8" s="11" t="s">
        <v>5</v>
      </c>
      <c r="B8" s="12"/>
      <c r="C8" s="12"/>
      <c r="D8" s="13"/>
      <c r="E8" s="14" t="s">
        <v>6</v>
      </c>
      <c r="F8" s="15"/>
      <c r="G8" s="4"/>
      <c r="H8" s="16">
        <v>0</v>
      </c>
      <c r="J8" s="90" t="s">
        <v>42</v>
      </c>
      <c r="K8" s="87"/>
      <c r="L8" s="130"/>
      <c r="M8" s="97" t="s">
        <v>56</v>
      </c>
      <c r="N8" s="95"/>
    </row>
    <row r="9" spans="1:14" ht="15.75" thickBot="1" x14ac:dyDescent="0.3">
      <c r="A9" s="17"/>
      <c r="B9" s="18"/>
      <c r="C9" s="18"/>
      <c r="D9" s="19"/>
      <c r="E9" s="20" t="s">
        <v>7</v>
      </c>
      <c r="F9" s="21"/>
      <c r="G9" s="4"/>
      <c r="H9" s="108">
        <v>0</v>
      </c>
      <c r="J9" s="91" t="s">
        <v>47</v>
      </c>
      <c r="K9" s="87"/>
      <c r="L9" s="130"/>
      <c r="M9" s="99" t="s">
        <v>58</v>
      </c>
      <c r="N9" s="100"/>
    </row>
    <row r="10" spans="1:14" x14ac:dyDescent="0.25">
      <c r="A10" s="22" t="s">
        <v>8</v>
      </c>
      <c r="B10" s="23" t="s">
        <v>9</v>
      </c>
      <c r="C10" s="8"/>
      <c r="D10" s="8"/>
      <c r="E10" s="23"/>
      <c r="F10" s="8"/>
      <c r="G10" s="4"/>
      <c r="H10" s="231" t="s">
        <v>10</v>
      </c>
      <c r="I10" s="232"/>
      <c r="J10" s="91" t="s">
        <v>60</v>
      </c>
      <c r="K10" s="87"/>
      <c r="L10" s="103"/>
      <c r="M10" s="94" t="s">
        <v>55</v>
      </c>
      <c r="N10" s="88"/>
    </row>
    <row r="11" spans="1:14" x14ac:dyDescent="0.25">
      <c r="A11" s="24"/>
      <c r="B11" s="193" t="s">
        <v>11</v>
      </c>
      <c r="C11" s="145" t="s">
        <v>63</v>
      </c>
      <c r="D11" s="145" t="s">
        <v>64</v>
      </c>
      <c r="E11" s="146" t="s">
        <v>65</v>
      </c>
      <c r="F11" s="109" t="s">
        <v>12</v>
      </c>
      <c r="G11" s="4"/>
      <c r="H11" s="108"/>
      <c r="I11" s="25"/>
      <c r="J11" s="91" t="s">
        <v>46</v>
      </c>
      <c r="K11" s="87"/>
      <c r="L11" s="87"/>
      <c r="M11" s="96" t="s">
        <v>50</v>
      </c>
      <c r="N11" s="87"/>
    </row>
    <row r="12" spans="1:14" ht="15.75" thickBot="1" x14ac:dyDescent="0.3">
      <c r="A12" s="194"/>
      <c r="B12" s="195"/>
      <c r="C12" s="196"/>
      <c r="D12" s="28"/>
      <c r="E12" s="28"/>
      <c r="F12" s="8">
        <v>2000</v>
      </c>
      <c r="G12" s="34" t="s">
        <v>15</v>
      </c>
      <c r="H12" s="108">
        <f>(SUM(C12:E12)*F12)+H7</f>
        <v>0</v>
      </c>
      <c r="I12" s="29" t="s">
        <v>13</v>
      </c>
      <c r="J12" s="91" t="s">
        <v>45</v>
      </c>
      <c r="K12" s="87"/>
      <c r="L12" s="87"/>
      <c r="M12" s="97" t="s">
        <v>56</v>
      </c>
      <c r="N12" s="87"/>
    </row>
    <row r="13" spans="1:14" ht="15.75" thickBot="1" x14ac:dyDescent="0.3">
      <c r="A13" s="197"/>
      <c r="B13" s="30"/>
      <c r="C13" s="87"/>
      <c r="D13" s="31" t="s">
        <v>14</v>
      </c>
      <c r="E13" s="32" t="s">
        <v>5</v>
      </c>
      <c r="F13" s="8"/>
      <c r="G13" s="34" t="s">
        <v>34</v>
      </c>
      <c r="H13" s="108"/>
      <c r="I13" s="171" t="s">
        <v>67</v>
      </c>
      <c r="J13" s="92" t="s">
        <v>53</v>
      </c>
      <c r="K13" s="87"/>
      <c r="L13" s="98"/>
      <c r="M13" s="93"/>
      <c r="N13" s="87"/>
    </row>
    <row r="14" spans="1:14" x14ac:dyDescent="0.25">
      <c r="A14" s="27"/>
      <c r="B14" s="33"/>
      <c r="C14" s="105" t="s">
        <v>5</v>
      </c>
      <c r="D14" s="26" t="s">
        <v>14</v>
      </c>
      <c r="E14" s="26" t="s">
        <v>5</v>
      </c>
      <c r="F14" s="8"/>
      <c r="G14" s="34" t="s">
        <v>66</v>
      </c>
      <c r="H14" s="108">
        <f>SUM(H7:H13)</f>
        <v>0</v>
      </c>
      <c r="I14" s="102" t="s">
        <v>16</v>
      </c>
    </row>
    <row r="15" spans="1:14" x14ac:dyDescent="0.25">
      <c r="A15" s="35" t="s">
        <v>17</v>
      </c>
      <c r="B15" s="35"/>
      <c r="C15" s="35"/>
      <c r="D15" s="35"/>
      <c r="E15" s="36"/>
      <c r="F15" s="36"/>
      <c r="G15" s="37"/>
      <c r="H15" s="38" t="s">
        <v>5</v>
      </c>
      <c r="I15" s="39"/>
    </row>
    <row r="16" spans="1:14" x14ac:dyDescent="0.25">
      <c r="A16" s="233" t="s">
        <v>18</v>
      </c>
      <c r="B16" s="234"/>
      <c r="C16" s="235"/>
      <c r="D16" s="107" t="s">
        <v>19</v>
      </c>
      <c r="E16" s="107" t="s">
        <v>20</v>
      </c>
      <c r="F16" s="107" t="s">
        <v>21</v>
      </c>
      <c r="G16" s="109" t="s">
        <v>22</v>
      </c>
      <c r="H16" s="108" t="s">
        <v>1</v>
      </c>
      <c r="I16" s="110" t="s">
        <v>23</v>
      </c>
      <c r="J16" s="187"/>
      <c r="K16" s="187"/>
      <c r="L16" s="144"/>
    </row>
    <row r="17" spans="1:14" x14ac:dyDescent="0.25">
      <c r="A17" s="200"/>
      <c r="B17" s="200"/>
      <c r="C17" s="201"/>
      <c r="D17" s="191"/>
      <c r="E17" s="111">
        <f>D17*96</f>
        <v>0</v>
      </c>
      <c r="F17" s="111"/>
      <c r="G17" s="113">
        <f>E17*6</f>
        <v>0</v>
      </c>
      <c r="H17" s="114">
        <f t="shared" ref="H17" si="0">E17*F17</f>
        <v>0</v>
      </c>
      <c r="I17" s="112" t="s">
        <v>40</v>
      </c>
      <c r="J17" s="136"/>
      <c r="K17" s="137"/>
      <c r="L17" s="144"/>
    </row>
    <row r="18" spans="1:14" x14ac:dyDescent="0.25">
      <c r="A18" s="200"/>
      <c r="B18" s="200"/>
      <c r="C18" s="201"/>
      <c r="D18" s="191"/>
      <c r="E18" s="111">
        <f>D18*50</f>
        <v>0</v>
      </c>
      <c r="F18" s="111"/>
      <c r="G18" s="113">
        <f>E18*6</f>
        <v>0</v>
      </c>
      <c r="H18" s="114">
        <f>E18*F18</f>
        <v>0</v>
      </c>
      <c r="I18" s="112" t="s">
        <v>41</v>
      </c>
      <c r="J18" s="136"/>
      <c r="K18" s="137"/>
    </row>
    <row r="19" spans="1:14" x14ac:dyDescent="0.25">
      <c r="A19" s="200"/>
      <c r="B19" s="200"/>
      <c r="C19" s="201"/>
      <c r="D19" s="191"/>
      <c r="E19" s="111">
        <f>D19*63</f>
        <v>0</v>
      </c>
      <c r="F19" s="111"/>
      <c r="G19" s="113">
        <f>E19*6</f>
        <v>0</v>
      </c>
      <c r="H19" s="114">
        <f>E19*F19</f>
        <v>0</v>
      </c>
      <c r="I19" s="112" t="s">
        <v>42</v>
      </c>
      <c r="J19" s="136"/>
      <c r="K19" s="137"/>
    </row>
    <row r="20" spans="1:14" x14ac:dyDescent="0.25">
      <c r="A20" s="200"/>
      <c r="B20" s="200"/>
      <c r="C20" s="201"/>
      <c r="D20" s="191"/>
      <c r="E20" s="111">
        <f>D20*132</f>
        <v>0</v>
      </c>
      <c r="F20" s="111"/>
      <c r="G20" s="113">
        <f>E20*3</f>
        <v>0</v>
      </c>
      <c r="H20" s="114">
        <f t="shared" ref="H20:H27" si="1">E20*F20</f>
        <v>0</v>
      </c>
      <c r="I20" s="112" t="s">
        <v>47</v>
      </c>
    </row>
    <row r="21" spans="1:14" x14ac:dyDescent="0.25">
      <c r="A21" s="200"/>
      <c r="B21" s="200"/>
      <c r="C21" s="201"/>
      <c r="D21" s="191"/>
      <c r="E21" s="111"/>
      <c r="F21" s="111"/>
      <c r="G21" s="113">
        <f>E21*3</f>
        <v>0</v>
      </c>
      <c r="H21" s="114">
        <f t="shared" si="1"/>
        <v>0</v>
      </c>
      <c r="I21" s="112" t="s">
        <v>47</v>
      </c>
    </row>
    <row r="22" spans="1:14" x14ac:dyDescent="0.25">
      <c r="A22" s="200"/>
      <c r="B22" s="200"/>
      <c r="C22" s="201"/>
      <c r="D22" s="191"/>
      <c r="E22" s="111">
        <f>D22*161</f>
        <v>0</v>
      </c>
      <c r="F22" s="111"/>
      <c r="G22" s="113">
        <f t="shared" ref="G22:G23" si="2">E22*4</f>
        <v>0</v>
      </c>
      <c r="H22" s="114">
        <f t="shared" si="1"/>
        <v>0</v>
      </c>
      <c r="I22" s="112" t="s">
        <v>60</v>
      </c>
    </row>
    <row r="23" spans="1:14" x14ac:dyDescent="0.25">
      <c r="A23" s="200"/>
      <c r="B23" s="200"/>
      <c r="C23" s="201"/>
      <c r="D23" s="191"/>
      <c r="E23" s="111">
        <f>D23*161</f>
        <v>0</v>
      </c>
      <c r="F23" s="111"/>
      <c r="G23" s="113">
        <f t="shared" si="2"/>
        <v>0</v>
      </c>
      <c r="H23" s="114">
        <f t="shared" si="1"/>
        <v>0</v>
      </c>
      <c r="I23" s="112" t="s">
        <v>60</v>
      </c>
    </row>
    <row r="24" spans="1:14" x14ac:dyDescent="0.25">
      <c r="A24" s="200"/>
      <c r="B24" s="200"/>
      <c r="C24" s="201"/>
      <c r="D24" s="191"/>
      <c r="E24" s="111">
        <f>D24*100</f>
        <v>0</v>
      </c>
      <c r="F24" s="111"/>
      <c r="G24" s="113">
        <f>E24*12</f>
        <v>0</v>
      </c>
      <c r="H24" s="114">
        <f t="shared" si="1"/>
        <v>0</v>
      </c>
      <c r="I24" s="112" t="s">
        <v>43</v>
      </c>
    </row>
    <row r="25" spans="1:14" x14ac:dyDescent="0.25">
      <c r="A25" s="200"/>
      <c r="B25" s="200"/>
      <c r="C25" s="201"/>
      <c r="D25" s="191"/>
      <c r="E25" s="111">
        <f>D25*100</f>
        <v>0</v>
      </c>
      <c r="F25" s="111"/>
      <c r="G25" s="113">
        <f>E25*12</f>
        <v>0</v>
      </c>
      <c r="H25" s="114">
        <f t="shared" si="1"/>
        <v>0</v>
      </c>
      <c r="I25" s="112" t="s">
        <v>44</v>
      </c>
    </row>
    <row r="26" spans="1:14" x14ac:dyDescent="0.25">
      <c r="A26" s="200"/>
      <c r="B26" s="200"/>
      <c r="C26" s="201"/>
      <c r="D26" s="191"/>
      <c r="E26" s="111">
        <f>D26*100</f>
        <v>0</v>
      </c>
      <c r="F26" s="111"/>
      <c r="G26" s="113">
        <f>E26*12</f>
        <v>0</v>
      </c>
      <c r="H26" s="114">
        <f t="shared" si="1"/>
        <v>0</v>
      </c>
      <c r="I26" s="112" t="s">
        <v>46</v>
      </c>
    </row>
    <row r="27" spans="1:14" x14ac:dyDescent="0.25">
      <c r="A27" s="200"/>
      <c r="B27" s="200"/>
      <c r="C27" s="201"/>
      <c r="D27" s="191"/>
      <c r="E27" s="111">
        <f>D27*100</f>
        <v>0</v>
      </c>
      <c r="F27" s="111"/>
      <c r="G27" s="113">
        <f>E27*12</f>
        <v>0</v>
      </c>
      <c r="H27" s="114">
        <f t="shared" si="1"/>
        <v>0</v>
      </c>
      <c r="I27" s="112" t="s">
        <v>45</v>
      </c>
    </row>
    <row r="28" spans="1:14" x14ac:dyDescent="0.25">
      <c r="D28" s="140" t="s">
        <v>14</v>
      </c>
      <c r="E28" s="4"/>
      <c r="F28" s="4"/>
      <c r="G28" s="133">
        <f>SUM(G17:G27)</f>
        <v>0</v>
      </c>
      <c r="H28" s="16">
        <f>SUBTOTAL(109,(H17:H27))</f>
        <v>0</v>
      </c>
      <c r="I28" s="45" t="s">
        <v>24</v>
      </c>
      <c r="J28" s="138"/>
      <c r="K28" s="139"/>
    </row>
    <row r="29" spans="1:14" x14ac:dyDescent="0.25">
      <c r="H29" s="50"/>
      <c r="J29" s="138"/>
      <c r="K29" s="139"/>
    </row>
    <row r="30" spans="1:14" ht="15.75" thickBot="1" x14ac:dyDescent="0.3">
      <c r="A30" s="47" t="s">
        <v>25</v>
      </c>
      <c r="B30" s="48"/>
      <c r="C30" s="49"/>
      <c r="D30" s="107" t="s">
        <v>19</v>
      </c>
      <c r="E30" s="107" t="s">
        <v>20</v>
      </c>
      <c r="F30" s="107" t="s">
        <v>26</v>
      </c>
      <c r="G30" s="4"/>
      <c r="H30" s="57">
        <f t="shared" ref="H30:H39" si="3">E32*F32</f>
        <v>0</v>
      </c>
    </row>
    <row r="31" spans="1:14" ht="15.75" thickBot="1" x14ac:dyDescent="0.3">
      <c r="A31" s="51" t="s">
        <v>27</v>
      </c>
      <c r="B31" s="52"/>
      <c r="C31" s="53"/>
      <c r="D31" s="8"/>
      <c r="E31" s="8"/>
      <c r="F31" s="8"/>
      <c r="G31" s="4"/>
      <c r="H31" s="57">
        <f t="shared" si="3"/>
        <v>0</v>
      </c>
      <c r="J31" s="164" t="s">
        <v>39</v>
      </c>
      <c r="K31" s="164" t="s">
        <v>48</v>
      </c>
      <c r="L31" s="164" t="s">
        <v>49</v>
      </c>
      <c r="M31" s="164" t="s">
        <v>50</v>
      </c>
      <c r="N31" s="164" t="s">
        <v>51</v>
      </c>
    </row>
    <row r="32" spans="1:14" x14ac:dyDescent="0.25">
      <c r="A32" s="180"/>
      <c r="B32" s="181"/>
      <c r="C32" s="182"/>
      <c r="D32" s="54"/>
      <c r="E32" s="54"/>
      <c r="F32" s="55"/>
      <c r="G32" s="56"/>
      <c r="H32" s="57">
        <f t="shared" si="3"/>
        <v>0</v>
      </c>
      <c r="I32" s="162" t="s">
        <v>40</v>
      </c>
      <c r="J32" s="160">
        <f>SUM(D17:D17)</f>
        <v>0</v>
      </c>
      <c r="K32" s="116">
        <f>SUM(G17:G17)</f>
        <v>0</v>
      </c>
      <c r="L32" s="123"/>
      <c r="M32" s="135" t="e">
        <f>47*16.9/K44</f>
        <v>#DIV/0!</v>
      </c>
      <c r="N32" s="117"/>
    </row>
    <row r="33" spans="1:14" x14ac:dyDescent="0.25">
      <c r="A33" s="202"/>
      <c r="B33" s="203"/>
      <c r="C33" s="204"/>
      <c r="D33" s="58"/>
      <c r="E33" s="43"/>
      <c r="F33" s="41"/>
      <c r="G33" s="4"/>
      <c r="H33" s="57">
        <f t="shared" si="3"/>
        <v>0</v>
      </c>
      <c r="I33" s="163" t="s">
        <v>41</v>
      </c>
      <c r="J33" s="87">
        <f>SUM(D18:D18)</f>
        <v>0</v>
      </c>
      <c r="K33" s="115">
        <f>SUM(G18:G18)</f>
        <v>0</v>
      </c>
      <c r="L33" s="101"/>
      <c r="M33" s="131" t="e">
        <f>94*16.9/K45</f>
        <v>#DIV/0!</v>
      </c>
      <c r="N33" s="118"/>
    </row>
    <row r="34" spans="1:14" x14ac:dyDescent="0.25">
      <c r="A34" s="177"/>
      <c r="B34" s="178"/>
      <c r="C34" s="179"/>
      <c r="D34" s="58"/>
      <c r="E34" s="43"/>
      <c r="F34" s="41"/>
      <c r="G34" s="4"/>
      <c r="H34" s="57">
        <f t="shared" si="3"/>
        <v>0</v>
      </c>
      <c r="I34" s="163" t="s">
        <v>42</v>
      </c>
      <c r="J34" s="87" t="e">
        <f>SUM(#REF!)</f>
        <v>#REF!</v>
      </c>
      <c r="K34" s="115" t="e">
        <f>SUM(#REF!)</f>
        <v>#REF!</v>
      </c>
      <c r="L34" s="101"/>
      <c r="M34" s="131" t="e">
        <f>35.25*16.9/K46</f>
        <v>#DIV/0!</v>
      </c>
      <c r="N34" s="119"/>
    </row>
    <row r="35" spans="1:14" x14ac:dyDescent="0.25">
      <c r="A35" s="180"/>
      <c r="B35" s="181"/>
      <c r="C35" s="182"/>
      <c r="D35" s="43"/>
      <c r="E35" s="43"/>
      <c r="F35" s="41"/>
      <c r="G35" s="4"/>
      <c r="H35" s="57">
        <f t="shared" si="3"/>
        <v>0</v>
      </c>
      <c r="I35" s="163" t="s">
        <v>47</v>
      </c>
      <c r="J35" s="87">
        <f>SUM(D20:D21)</f>
        <v>0</v>
      </c>
      <c r="K35" s="115">
        <f>SUM(G20:G21)</f>
        <v>0</v>
      </c>
      <c r="L35" s="101"/>
      <c r="M35" s="131" t="e">
        <f>79.9*16.9/K47</f>
        <v>#DIV/0!</v>
      </c>
      <c r="N35" s="119"/>
    </row>
    <row r="36" spans="1:14" x14ac:dyDescent="0.25">
      <c r="A36" s="180"/>
      <c r="B36" s="181"/>
      <c r="C36" s="182"/>
      <c r="D36" s="43"/>
      <c r="E36" s="43"/>
      <c r="F36" s="41"/>
      <c r="G36" s="4"/>
      <c r="H36" s="57">
        <f t="shared" si="3"/>
        <v>0</v>
      </c>
      <c r="I36" s="163" t="s">
        <v>60</v>
      </c>
      <c r="J36" s="87">
        <f>SUM(D22:D23)</f>
        <v>0</v>
      </c>
      <c r="K36" s="115">
        <f>SUM(G22:G23)</f>
        <v>0</v>
      </c>
      <c r="L36" s="101"/>
      <c r="M36" s="131" t="e">
        <f>72.85*16.9/K48</f>
        <v>#DIV/0!</v>
      </c>
      <c r="N36" s="119"/>
    </row>
    <row r="37" spans="1:14" x14ac:dyDescent="0.25">
      <c r="A37" s="202"/>
      <c r="B37" s="203"/>
      <c r="C37" s="204"/>
      <c r="D37" s="58"/>
      <c r="E37" s="40"/>
      <c r="F37" s="41"/>
      <c r="G37" s="4"/>
      <c r="H37" s="57">
        <f t="shared" si="3"/>
        <v>0</v>
      </c>
      <c r="I37" s="91" t="s">
        <v>46</v>
      </c>
      <c r="J37" s="106">
        <f>SUM(D24:D25)</f>
        <v>0</v>
      </c>
      <c r="K37" s="115">
        <f>SUM(G24:G25)</f>
        <v>0</v>
      </c>
      <c r="L37" s="101"/>
      <c r="M37" s="131" t="e">
        <f>47*16.9/K51</f>
        <v>#DIV/0!</v>
      </c>
      <c r="N37" s="119"/>
    </row>
    <row r="38" spans="1:14" x14ac:dyDescent="0.25">
      <c r="A38" s="180"/>
      <c r="B38" s="181"/>
      <c r="C38" s="182"/>
      <c r="D38" s="43"/>
      <c r="E38" s="43"/>
      <c r="F38" s="41"/>
      <c r="G38" s="4"/>
      <c r="H38" s="57">
        <f t="shared" si="3"/>
        <v>0</v>
      </c>
      <c r="I38" s="91" t="s">
        <v>45</v>
      </c>
      <c r="J38" s="161">
        <f>SUM(D27:D27)</f>
        <v>0</v>
      </c>
      <c r="K38" s="115">
        <f>SUM(G27:G27)</f>
        <v>0</v>
      </c>
      <c r="L38" s="101"/>
      <c r="M38" s="131" t="e">
        <f>70.5*16.9/K52</f>
        <v>#DIV/0!</v>
      </c>
      <c r="N38" s="122"/>
    </row>
    <row r="39" spans="1:14" x14ac:dyDescent="0.25">
      <c r="A39" s="180"/>
      <c r="B39" s="181"/>
      <c r="C39" s="182"/>
      <c r="D39" s="43"/>
      <c r="E39" s="43"/>
      <c r="F39" s="41"/>
      <c r="G39" s="4"/>
      <c r="H39" s="57">
        <f t="shared" si="3"/>
        <v>0</v>
      </c>
      <c r="I39" s="91" t="s">
        <v>52</v>
      </c>
      <c r="J39" s="161"/>
      <c r="K39" s="115"/>
      <c r="L39" s="165"/>
      <c r="M39" s="131"/>
      <c r="N39" s="122"/>
    </row>
    <row r="40" spans="1:14" x14ac:dyDescent="0.25">
      <c r="A40" s="202"/>
      <c r="B40" s="203"/>
      <c r="C40" s="204"/>
      <c r="D40" s="43"/>
      <c r="E40" s="60"/>
      <c r="F40" s="41"/>
      <c r="G40" s="4"/>
      <c r="H40" s="63">
        <f>SUM(H30:H39)</f>
        <v>0</v>
      </c>
      <c r="I40" s="173" t="s">
        <v>68</v>
      </c>
      <c r="J40" s="175"/>
      <c r="K40" s="141"/>
      <c r="L40" s="174"/>
      <c r="M40" s="142"/>
      <c r="N40" s="143"/>
    </row>
    <row r="41" spans="1:14" ht="15.75" thickBot="1" x14ac:dyDescent="0.3">
      <c r="A41" s="189"/>
      <c r="B41" s="190"/>
      <c r="C41" s="191"/>
      <c r="D41" s="43"/>
      <c r="E41" s="43"/>
      <c r="F41" s="41"/>
      <c r="G41" s="188"/>
      <c r="H41" s="65"/>
      <c r="I41" s="92" t="s">
        <v>53</v>
      </c>
      <c r="J41" s="176" t="e">
        <f>SUM(J32:J40)</f>
        <v>#REF!</v>
      </c>
      <c r="K41" s="120" t="e">
        <f>SUM(K32:K40)</f>
        <v>#REF!</v>
      </c>
      <c r="L41" s="170"/>
      <c r="M41" s="132" t="e">
        <f>650.5*16.9/J54</f>
        <v>#REF!</v>
      </c>
      <c r="N41" s="154"/>
    </row>
    <row r="42" spans="1:14" ht="15.75" thickBot="1" x14ac:dyDescent="0.3">
      <c r="A42" s="188" t="s">
        <v>28</v>
      </c>
      <c r="B42" s="188"/>
      <c r="C42" s="188"/>
      <c r="D42" s="61"/>
      <c r="E42" s="62"/>
      <c r="F42" s="62"/>
      <c r="G42" s="151" t="s">
        <v>29</v>
      </c>
      <c r="H42" s="65"/>
      <c r="I42" s="168"/>
      <c r="J42" s="159"/>
      <c r="K42" s="157"/>
      <c r="L42" s="167"/>
      <c r="M42" s="158"/>
      <c r="N42" s="86"/>
    </row>
    <row r="43" spans="1:14" x14ac:dyDescent="0.25">
      <c r="A43" s="211" t="s">
        <v>25</v>
      </c>
      <c r="B43" s="211"/>
      <c r="C43" s="188"/>
      <c r="D43" s="64"/>
      <c r="E43" s="62"/>
      <c r="F43" s="62"/>
      <c r="G43" s="188"/>
      <c r="H43" s="50"/>
      <c r="I43" s="168"/>
      <c r="J43" s="185" t="s">
        <v>59</v>
      </c>
      <c r="K43" s="186"/>
    </row>
    <row r="44" spans="1:14" x14ac:dyDescent="0.25">
      <c r="A44" s="183" t="s">
        <v>30</v>
      </c>
      <c r="B44" s="121"/>
      <c r="C44" s="184"/>
      <c r="D44" s="8"/>
      <c r="E44" s="8" t="s">
        <v>20</v>
      </c>
      <c r="F44" s="66" t="s">
        <v>31</v>
      </c>
      <c r="G44" s="124" t="s">
        <v>14</v>
      </c>
      <c r="H44" s="155">
        <f t="shared" ref="H44:H52" si="4">E45*F45</f>
        <v>0</v>
      </c>
      <c r="I44" s="168"/>
      <c r="J44" s="125" t="s">
        <v>40</v>
      </c>
      <c r="K44" s="134">
        <f>SUMPRODUCT((I$17:I$27=J44)*H$17:H$27)/2000</f>
        <v>0</v>
      </c>
    </row>
    <row r="45" spans="1:14" x14ac:dyDescent="0.25">
      <c r="A45" s="212"/>
      <c r="B45" s="213"/>
      <c r="C45" s="214"/>
      <c r="D45" s="54"/>
      <c r="E45" s="54"/>
      <c r="F45" s="55"/>
      <c r="G45" s="124"/>
      <c r="H45" s="156">
        <f t="shared" si="4"/>
        <v>0</v>
      </c>
      <c r="I45" s="168"/>
      <c r="J45" s="125" t="s">
        <v>41</v>
      </c>
      <c r="K45" s="134">
        <f>SUMPRODUCT((I$17:I$27=J45)*H$17:H$27)/2000</f>
        <v>0</v>
      </c>
    </row>
    <row r="46" spans="1:14" x14ac:dyDescent="0.25">
      <c r="A46" s="209"/>
      <c r="B46" s="209"/>
      <c r="C46" s="210"/>
      <c r="D46" s="43"/>
      <c r="E46" s="43"/>
      <c r="F46" s="41"/>
      <c r="G46" s="124"/>
      <c r="H46" s="156">
        <f t="shared" si="4"/>
        <v>0</v>
      </c>
      <c r="I46" s="168"/>
      <c r="J46" s="125" t="s">
        <v>42</v>
      </c>
      <c r="K46" s="134">
        <f>SUMPRODUCT((I$17:I$27=J46)*H$17:H$27)/2000</f>
        <v>0</v>
      </c>
    </row>
    <row r="47" spans="1:14" x14ac:dyDescent="0.25">
      <c r="A47" s="202"/>
      <c r="B47" s="203"/>
      <c r="C47" s="204"/>
      <c r="D47" s="58"/>
      <c r="E47" s="43"/>
      <c r="F47" s="41"/>
      <c r="G47" s="37" t="s">
        <v>5</v>
      </c>
      <c r="H47" s="156">
        <f t="shared" si="4"/>
        <v>0</v>
      </c>
      <c r="I47" s="169"/>
      <c r="J47" s="125" t="s">
        <v>47</v>
      </c>
      <c r="K47" s="134">
        <f>SUMPRODUCT((I$17:I$27=J47)*H$17:H$27)/2000</f>
        <v>0</v>
      </c>
    </row>
    <row r="48" spans="1:14" x14ac:dyDescent="0.25">
      <c r="A48" s="202"/>
      <c r="B48" s="203"/>
      <c r="C48" s="204"/>
      <c r="D48" s="43"/>
      <c r="E48" s="43"/>
      <c r="F48" s="41"/>
      <c r="G48" s="4"/>
      <c r="H48" s="156">
        <f t="shared" si="4"/>
        <v>0</v>
      </c>
      <c r="I48" s="169"/>
      <c r="J48" s="125" t="s">
        <v>60</v>
      </c>
      <c r="K48" s="134">
        <f>SUMPRODUCT((I$17:I$23=J48)*H$17:H$23)/2000</f>
        <v>0</v>
      </c>
    </row>
    <row r="49" spans="1:11" x14ac:dyDescent="0.25">
      <c r="A49" s="202"/>
      <c r="B49" s="203"/>
      <c r="C49" s="204"/>
      <c r="D49" s="43"/>
      <c r="E49" s="43"/>
      <c r="F49" s="41"/>
      <c r="G49" s="37" t="s">
        <v>14</v>
      </c>
      <c r="H49" s="156">
        <f t="shared" si="4"/>
        <v>0</v>
      </c>
      <c r="I49" s="169"/>
      <c r="J49" s="125" t="s">
        <v>43</v>
      </c>
      <c r="K49" s="134">
        <f>SUMPRODUCT((I$17:I$27=J49)*H$17:H$27)/2000</f>
        <v>0</v>
      </c>
    </row>
    <row r="50" spans="1:11" x14ac:dyDescent="0.25">
      <c r="A50" s="202"/>
      <c r="B50" s="203"/>
      <c r="C50" s="204"/>
      <c r="D50" s="58"/>
      <c r="E50" s="40"/>
      <c r="F50" s="41"/>
      <c r="G50" s="4"/>
      <c r="H50" s="156">
        <f t="shared" si="4"/>
        <v>0</v>
      </c>
      <c r="I50" s="169"/>
      <c r="J50" s="125" t="s">
        <v>44</v>
      </c>
      <c r="K50" s="134" t="e">
        <f>SUMPRODUCT((#REF!=J50)*#REF!)/2000</f>
        <v>#REF!</v>
      </c>
    </row>
    <row r="51" spans="1:11" x14ac:dyDescent="0.25">
      <c r="A51" s="202"/>
      <c r="B51" s="203"/>
      <c r="C51" s="204"/>
      <c r="D51" s="43"/>
      <c r="E51" s="43"/>
      <c r="F51" s="41"/>
      <c r="G51" s="4"/>
      <c r="H51" s="156">
        <f t="shared" si="4"/>
        <v>0</v>
      </c>
      <c r="I51" s="166"/>
      <c r="J51" s="125" t="s">
        <v>46</v>
      </c>
      <c r="K51" s="134">
        <f>SUMPRODUCT((I$17:I$27=J51)*H$17:H$27)/2000</f>
        <v>0</v>
      </c>
    </row>
    <row r="52" spans="1:11" x14ac:dyDescent="0.25">
      <c r="A52" s="202"/>
      <c r="B52" s="203"/>
      <c r="C52" s="204"/>
      <c r="D52" s="43"/>
      <c r="E52" s="43"/>
      <c r="F52" s="41"/>
      <c r="G52" s="4"/>
      <c r="H52" s="42">
        <f t="shared" si="4"/>
        <v>0</v>
      </c>
      <c r="I52" s="59"/>
      <c r="J52" s="125" t="s">
        <v>45</v>
      </c>
      <c r="K52" s="134">
        <f>SUMPRODUCT((I$17:I$27=J52)*H$17:H$27)/2000</f>
        <v>0</v>
      </c>
    </row>
    <row r="53" spans="1:11" ht="15.75" thickBot="1" x14ac:dyDescent="0.3">
      <c r="A53" s="202"/>
      <c r="B53" s="203"/>
      <c r="C53" s="204"/>
      <c r="D53" s="43"/>
      <c r="E53" s="60"/>
      <c r="F53" s="41"/>
      <c r="G53" s="4"/>
      <c r="H53" s="68">
        <f>SUM(H44:H52)</f>
        <v>0</v>
      </c>
      <c r="I53" s="9"/>
      <c r="J53" s="126" t="s">
        <v>68</v>
      </c>
      <c r="K53" s="134">
        <f>SUMPRODUCT((I$20:I$27=J53)*H$20:H$27)/2000</f>
        <v>0</v>
      </c>
    </row>
    <row r="54" spans="1:11" ht="15.75" thickBot="1" x14ac:dyDescent="0.3">
      <c r="A54" s="205" t="s">
        <v>28</v>
      </c>
      <c r="B54" s="205"/>
      <c r="C54" s="205"/>
      <c r="D54" s="67"/>
      <c r="E54" s="67"/>
      <c r="F54" s="44"/>
      <c r="G54" s="151" t="s">
        <v>32</v>
      </c>
      <c r="H54" s="50">
        <f>H28-H40+H53</f>
        <v>0</v>
      </c>
      <c r="I54" s="72" t="e">
        <f>H54/H12</f>
        <v>#DIV/0!</v>
      </c>
      <c r="J54" s="127" t="e">
        <f>SUM(K44:K53)</f>
        <v>#REF!</v>
      </c>
      <c r="K54" s="128" t="s">
        <v>61</v>
      </c>
    </row>
    <row r="55" spans="1:11" x14ac:dyDescent="0.25">
      <c r="A55" s="69"/>
      <c r="B55" s="69"/>
      <c r="C55" s="69"/>
      <c r="D55" s="67"/>
      <c r="E55" s="70"/>
      <c r="F55" s="71"/>
      <c r="G55" s="151"/>
      <c r="H55" s="50"/>
      <c r="I55" s="74"/>
    </row>
    <row r="56" spans="1:11" x14ac:dyDescent="0.25">
      <c r="A56" s="69"/>
      <c r="B56" s="69"/>
      <c r="C56" s="69"/>
      <c r="D56" s="67"/>
      <c r="E56" s="67"/>
      <c r="F56" s="44"/>
      <c r="G56" s="73" t="s">
        <v>5</v>
      </c>
      <c r="H56" s="46"/>
      <c r="I56" s="74"/>
    </row>
    <row r="57" spans="1:11" x14ac:dyDescent="0.25">
      <c r="A57" s="75" t="s">
        <v>14</v>
      </c>
      <c r="B57" s="76"/>
      <c r="C57" s="206" t="s">
        <v>33</v>
      </c>
      <c r="D57" s="206"/>
      <c r="E57" s="206"/>
      <c r="G57" s="148"/>
      <c r="H57" s="78"/>
      <c r="I57" s="74"/>
    </row>
    <row r="58" spans="1:11" x14ac:dyDescent="0.25">
      <c r="A58" s="192"/>
      <c r="B58" s="81"/>
      <c r="C58" s="150"/>
      <c r="D58" s="150"/>
      <c r="E58" s="150"/>
      <c r="F58" s="21"/>
      <c r="G58" s="149"/>
      <c r="H58" s="78"/>
      <c r="I58" s="74"/>
    </row>
    <row r="59" spans="1:11" x14ac:dyDescent="0.25">
      <c r="A59" s="192"/>
      <c r="B59" s="81"/>
      <c r="C59" s="150"/>
      <c r="D59" s="150"/>
      <c r="E59" s="150"/>
      <c r="F59" s="21"/>
      <c r="G59" s="149"/>
      <c r="H59" s="78"/>
      <c r="I59" s="74"/>
    </row>
    <row r="60" spans="1:11" x14ac:dyDescent="0.25">
      <c r="A60" s="207"/>
      <c r="B60" s="80"/>
      <c r="C60" s="81"/>
      <c r="E60" s="188"/>
      <c r="F60" s="21"/>
      <c r="G60" s="149"/>
      <c r="H60" s="104"/>
    </row>
    <row r="61" spans="1:11" x14ac:dyDescent="0.25">
      <c r="A61" s="207"/>
      <c r="B61" s="80"/>
      <c r="C61" s="81"/>
      <c r="D61" s="188"/>
      <c r="E61" s="188"/>
      <c r="F61" s="21"/>
      <c r="G61" s="149"/>
      <c r="H61" s="78"/>
    </row>
    <row r="62" spans="1:11" x14ac:dyDescent="0.25">
      <c r="A62" s="207"/>
      <c r="B62" s="80"/>
      <c r="C62" s="81"/>
      <c r="D62" s="188"/>
      <c r="E62" s="188"/>
      <c r="F62" s="152" t="s">
        <v>34</v>
      </c>
      <c r="G62" s="149"/>
      <c r="H62" s="104"/>
      <c r="I62" s="74" t="e">
        <f>H62/H14</f>
        <v>#DIV/0!</v>
      </c>
    </row>
    <row r="63" spans="1:11" x14ac:dyDescent="0.25">
      <c r="A63" s="207"/>
      <c r="B63" s="80"/>
      <c r="C63" s="208" t="s">
        <v>35</v>
      </c>
      <c r="D63" s="208"/>
      <c r="E63" s="208"/>
      <c r="F63" s="21"/>
      <c r="G63" s="147" t="s">
        <v>63</v>
      </c>
      <c r="H63" s="78"/>
    </row>
    <row r="64" spans="1:11" x14ac:dyDescent="0.25">
      <c r="A64" s="207"/>
      <c r="B64" s="80"/>
      <c r="C64" s="81"/>
      <c r="D64" s="188"/>
      <c r="E64" s="188"/>
      <c r="F64" s="21"/>
      <c r="G64" s="77" t="s">
        <v>64</v>
      </c>
      <c r="H64" s="78"/>
    </row>
    <row r="65" spans="1:14" x14ac:dyDescent="0.25">
      <c r="A65" s="79"/>
      <c r="B65" s="80"/>
      <c r="C65" s="80"/>
      <c r="D65" s="188"/>
      <c r="E65" s="188"/>
      <c r="F65" s="153" t="s">
        <v>36</v>
      </c>
      <c r="G65" s="77" t="s">
        <v>65</v>
      </c>
      <c r="H65" s="78"/>
      <c r="L65" s="106" t="s">
        <v>5</v>
      </c>
    </row>
    <row r="66" spans="1:14" x14ac:dyDescent="0.25">
      <c r="A66" s="79"/>
      <c r="B66" s="80"/>
      <c r="C66" s="80"/>
      <c r="D66" s="188"/>
      <c r="E66" s="188"/>
      <c r="F66" s="21"/>
      <c r="G66" s="77" t="s">
        <v>36</v>
      </c>
      <c r="H66" s="104">
        <f>SUM(H63:H65)</f>
        <v>0</v>
      </c>
      <c r="I66" s="74" t="e">
        <f>H66/$H$14</f>
        <v>#DIV/0!</v>
      </c>
    </row>
    <row r="67" spans="1:14" x14ac:dyDescent="0.25">
      <c r="A67" s="7"/>
      <c r="B67" s="82"/>
      <c r="C67" s="82"/>
      <c r="D67" s="83" t="s">
        <v>37</v>
      </c>
      <c r="E67" s="83"/>
      <c r="F67" s="84"/>
      <c r="G67" s="77" t="s">
        <v>38</v>
      </c>
      <c r="H67" s="108">
        <f>+H28-H12-H40+H53+H62+H66</f>
        <v>0</v>
      </c>
      <c r="I67" s="85" t="e">
        <f>H67/H14</f>
        <v>#DIV/0!</v>
      </c>
    </row>
    <row r="69" spans="1:14" x14ac:dyDescent="0.25">
      <c r="E69" s="198" t="s">
        <v>70</v>
      </c>
      <c r="F69" s="198"/>
      <c r="G69" s="198"/>
      <c r="H69" s="198"/>
      <c r="I69" s="198"/>
      <c r="J69" s="198"/>
    </row>
    <row r="70" spans="1:14" ht="26.25" customHeight="1" x14ac:dyDescent="0.25">
      <c r="A70" s="199" t="s">
        <v>71</v>
      </c>
      <c r="B70" s="199"/>
      <c r="C70" s="199"/>
      <c r="D70" s="199"/>
      <c r="E70" s="199"/>
      <c r="F70" s="199"/>
      <c r="G70" s="199"/>
      <c r="H70" s="199"/>
      <c r="I70" s="199"/>
      <c r="J70" s="199"/>
      <c r="K70" s="199"/>
      <c r="L70" s="199"/>
      <c r="M70" s="199"/>
      <c r="N70" s="199"/>
    </row>
  </sheetData>
  <mergeCells count="38">
    <mergeCell ref="M5:N5"/>
    <mergeCell ref="A7:B7"/>
    <mergeCell ref="A22:C22"/>
    <mergeCell ref="E1:K1"/>
    <mergeCell ref="E2:K2"/>
    <mergeCell ref="E3:K3"/>
    <mergeCell ref="J5:L5"/>
    <mergeCell ref="H10:I10"/>
    <mergeCell ref="A16:C16"/>
    <mergeCell ref="A18:C18"/>
    <mergeCell ref="A20:C20"/>
    <mergeCell ref="A21:C21"/>
    <mergeCell ref="A48:C48"/>
    <mergeCell ref="A49:C49"/>
    <mergeCell ref="A50:C50"/>
    <mergeCell ref="A51:C51"/>
    <mergeCell ref="A23:C23"/>
    <mergeCell ref="A33:C33"/>
    <mergeCell ref="A37:C37"/>
    <mergeCell ref="A40:C40"/>
    <mergeCell ref="A43:B43"/>
    <mergeCell ref="A45:C45"/>
    <mergeCell ref="E69:J69"/>
    <mergeCell ref="A70:N70"/>
    <mergeCell ref="A17:C17"/>
    <mergeCell ref="A19:C19"/>
    <mergeCell ref="A24:C24"/>
    <mergeCell ref="A25:C25"/>
    <mergeCell ref="A26:C26"/>
    <mergeCell ref="A27:C27"/>
    <mergeCell ref="A52:C52"/>
    <mergeCell ref="A53:C53"/>
    <mergeCell ref="A54:C54"/>
    <mergeCell ref="C57:E57"/>
    <mergeCell ref="A60:A64"/>
    <mergeCell ref="C63:E63"/>
    <mergeCell ref="A46:C46"/>
    <mergeCell ref="A47:C47"/>
  </mergeCells>
  <dataValidations count="1">
    <dataValidation type="list" showInputMessage="1" showErrorMessage="1" errorTitle="Sorry..." error="We don't have that machine." sqref="I17:I27">
      <formula1>List</formula1>
    </dataValidation>
  </dataValidations>
  <pageMargins left="0.7" right="0.7" top="0.75" bottom="0.75" header="0.3" footer="0.3"/>
  <pageSetup scale="65" orientation="portrait" r:id="rId1"/>
  <headerFooter>
    <oddHeader>&amp;C&amp;"-,Bold"GILES CHEMICAL ~ PREMIER MAGNESIA   &amp;"-,Regular"
 Company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B2:B12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106" t="s">
        <v>62</v>
      </c>
    </row>
    <row r="3" spans="2:2" x14ac:dyDescent="0.25">
      <c r="B3" s="106" t="s">
        <v>40</v>
      </c>
    </row>
    <row r="4" spans="2:2" x14ac:dyDescent="0.25">
      <c r="B4" s="106" t="s">
        <v>41</v>
      </c>
    </row>
    <row r="5" spans="2:2" x14ac:dyDescent="0.25">
      <c r="B5" s="106" t="s">
        <v>42</v>
      </c>
    </row>
    <row r="6" spans="2:2" x14ac:dyDescent="0.25">
      <c r="B6" s="106" t="s">
        <v>47</v>
      </c>
    </row>
    <row r="7" spans="2:2" x14ac:dyDescent="0.25">
      <c r="B7" s="106" t="s">
        <v>60</v>
      </c>
    </row>
    <row r="8" spans="2:2" x14ac:dyDescent="0.25">
      <c r="B8" s="106" t="s">
        <v>43</v>
      </c>
    </row>
    <row r="9" spans="2:2" x14ac:dyDescent="0.25">
      <c r="B9" s="106" t="s">
        <v>44</v>
      </c>
    </row>
    <row r="10" spans="2:2" x14ac:dyDescent="0.25">
      <c r="B10" s="106" t="s">
        <v>46</v>
      </c>
    </row>
    <row r="11" spans="2:2" x14ac:dyDescent="0.25">
      <c r="B11" s="106" t="s">
        <v>45</v>
      </c>
    </row>
    <row r="12" spans="2:2" x14ac:dyDescent="0.25">
      <c r="B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NEW TEMPLATE TO USE!! </vt:lpstr>
      <vt:lpstr>Sheet1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Support</dc:creator>
  <cp:lastModifiedBy>Rick Hall</cp:lastModifiedBy>
  <cp:lastPrinted>2016-08-05T15:02:36Z</cp:lastPrinted>
  <dcterms:created xsi:type="dcterms:W3CDTF">2014-12-24T16:02:31Z</dcterms:created>
  <dcterms:modified xsi:type="dcterms:W3CDTF">2016-08-17T20:29:39Z</dcterms:modified>
</cp:coreProperties>
</file>