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基础技能" sheetId="5" r:id="rId2"/>
    <sheet name="升星技能" sheetId="3" r:id="rId3"/>
    <sheet name="Sheet2" sheetId="7" r:id="rId4"/>
    <sheet name="升星技能（真）" sheetId="6" r:id="rId5"/>
    <sheet name="ID测试表" sheetId="4" r:id="rId6"/>
    <sheet name="计算辅助表" sheetId="2" r:id="rId7"/>
  </sheets>
  <definedNames>
    <definedName name="_xlnm._FilterDatabase" localSheetId="0" hidden="1">Sheet1!$A$1:$F$267</definedName>
    <definedName name="_xlnm._FilterDatabase" localSheetId="5" hidden="1">ID测试表!$A$1:$U$44</definedName>
    <definedName name="_xlnm._FilterDatabase" localSheetId="2" hidden="1">升星技能!$A$1:$O$47</definedName>
  </definedNames>
  <calcPr calcId="144525"/>
</workbook>
</file>

<file path=xl/sharedStrings.xml><?xml version="1.0" encoding="utf-8"?>
<sst xmlns="http://schemas.openxmlformats.org/spreadsheetml/2006/main" count="2829">
  <si>
    <t>英雄ID</t>
  </si>
  <si>
    <t>英雄名称</t>
  </si>
  <si>
    <t>英雄星级</t>
  </si>
  <si>
    <t>攻击系数</t>
  </si>
  <si>
    <t>防御系数</t>
  </si>
  <si>
    <t>生命系数</t>
  </si>
  <si>
    <t>速度系数</t>
  </si>
  <si>
    <t>雕文插槽</t>
  </si>
  <si>
    <t>攻击百分比</t>
  </si>
  <si>
    <t>生命百分比</t>
  </si>
  <si>
    <t>最大等级</t>
  </si>
  <si>
    <t>升星材料</t>
  </si>
  <si>
    <t>额外材料</t>
  </si>
  <si>
    <t>被动1名称</t>
  </si>
  <si>
    <t>被动1</t>
  </si>
  <si>
    <t>被动1描述</t>
  </si>
  <si>
    <t>被动2名称</t>
  </si>
  <si>
    <t>被动2</t>
  </si>
  <si>
    <t>被动2描述</t>
  </si>
  <si>
    <t>被动3名称</t>
  </si>
  <si>
    <t>被动3</t>
  </si>
  <si>
    <t>被动3描述</t>
  </si>
  <si>
    <t>怒气名称</t>
  </si>
  <si>
    <t>怒气</t>
  </si>
  <si>
    <t>怒气描述</t>
  </si>
  <si>
    <t>主宰者</t>
  </si>
  <si>
    <t>巴德</t>
  </si>
  <si>
    <t>死誓</t>
  </si>
  <si>
    <t>艾丹</t>
  </si>
  <si>
    <t>格伦</t>
  </si>
  <si>
    <t>卡尔玛</t>
  </si>
  <si>
    <t>敛骨者</t>
  </si>
  <si>
    <t>鲁特兹</t>
  </si>
  <si>
    <t>沃尔特</t>
  </si>
  <si>
    <t>菲尔德</t>
  </si>
  <si>
    <t>克里斯蒂安</t>
  </si>
  <si>
    <t>荣耀守卫</t>
  </si>
  <si>
    <t>塞拉</t>
  </si>
  <si>
    <t>布利</t>
  </si>
  <si>
    <t>OD-01</t>
  </si>
  <si>
    <t>奥玛斯</t>
  </si>
  <si>
    <t>罗伊</t>
  </si>
  <si>
    <t>幻影</t>
  </si>
  <si>
    <t>冰闪</t>
  </si>
  <si>
    <t>美树</t>
  </si>
  <si>
    <t>巴洛克领主</t>
  </si>
  <si>
    <t>古斯塔</t>
  </si>
  <si>
    <t>丹特里安</t>
  </si>
  <si>
    <t>毁灭者</t>
  </si>
  <si>
    <t>阿勒里亚</t>
  </si>
  <si>
    <t>玛格丽特</t>
  </si>
  <si>
    <t>诺玛</t>
  </si>
  <si>
    <t>克里姆</t>
  </si>
  <si>
    <t>女王</t>
  </si>
  <si>
    <t>肥姆</t>
  </si>
  <si>
    <t>屠龙者</t>
  </si>
  <si>
    <t>格鲁</t>
  </si>
  <si>
    <t>星光</t>
  </si>
  <si>
    <t>泰勒</t>
  </si>
  <si>
    <t>泽基斯</t>
  </si>
  <si>
    <t>罗萨</t>
  </si>
  <si>
    <t>灰眼</t>
  </si>
  <si>
    <t>无面者</t>
  </si>
  <si>
    <t>恶魔猎手</t>
  </si>
  <si>
    <t>马拉萨</t>
  </si>
  <si>
    <t>不眠者</t>
  </si>
  <si>
    <t>黑暗阿辛多</t>
  </si>
  <si>
    <t>黑暗之灵</t>
  </si>
  <si>
    <t>阿斯莫德</t>
  </si>
  <si>
    <t>神圣之灵</t>
  </si>
  <si>
    <t>基尔克</t>
  </si>
  <si>
    <t>放置名称</t>
  </si>
  <si>
    <t>软泥怪</t>
  </si>
  <si>
    <t>阿呆</t>
  </si>
  <si>
    <t>11011012</t>
  </si>
  <si>
    <t>软泥冲击</t>
  </si>
  <si>
    <t>怒气技能：对单个敌人造成125%伤害，并有30%概率眩晕敌人2回合</t>
  </si>
  <si>
    <t/>
  </si>
  <si>
    <t>石像鬼</t>
  </si>
  <si>
    <t>链锤</t>
  </si>
  <si>
    <t>11023012</t>
  </si>
  <si>
    <t>石突打击</t>
  </si>
  <si>
    <t>怒气技能：对敌方后排随机2名角色造成90%攻击伤害，并有25%概率石化目标1回合</t>
  </si>
  <si>
    <t>"11023114"</t>
  </si>
  <si>
    <t>反击</t>
  </si>
  <si>
    <t>被动效果：受到攻击身体会渐渐硬化，防御提升5%，持续1回合</t>
  </si>
  <si>
    <t>獠牙猎手</t>
  </si>
  <si>
    <t>冰巨魔</t>
  </si>
  <si>
    <t>11033012</t>
  </si>
  <si>
    <t>寒冰打击</t>
  </si>
  <si>
    <t>怒气技能：对血量最少的敌人造成160%攻击伤害，并使得英雄命中提升20%，持续2回合</t>
  </si>
  <si>
    <t>"11033111"</t>
  </si>
  <si>
    <t>防御</t>
  </si>
  <si>
    <t>被动效果：受到攻击时30%概率反击，造成60%攻击伤害</t>
  </si>
  <si>
    <t>被动效果：受到暴击伤害时，恢复英雄50%攻击的生命</t>
  </si>
  <si>
    <t>巨镰马洛萨</t>
  </si>
  <si>
    <t>暴躁的尸体</t>
  </si>
  <si>
    <t>11044012</t>
  </si>
  <si>
    <t>骸骨旋风</t>
  </si>
  <si>
    <t>怒气技能：对血量最少的敌人造成180%攻击伤害，并偷取敌人20%护甲2回合</t>
  </si>
  <si>
    <t>"11044114"</t>
  </si>
  <si>
    <t>生机迸发</t>
  </si>
  <si>
    <t>被动效果：受到伤害，提升英雄10%格挡，持续1回合</t>
  </si>
  <si>
    <t>"11044211"</t>
  </si>
  <si>
    <t>生命</t>
  </si>
  <si>
    <t>被动效果：拥有坚韧的身躯，使得自身生命增加30%</t>
  </si>
  <si>
    <t>11045012</t>
  </si>
  <si>
    <t>怒气技能：对血量最少的敌人造成200%攻击伤害，并偷取敌人30%护甲2回合</t>
  </si>
  <si>
    <t>"11045114"</t>
  </si>
  <si>
    <t>被动效果：受到伤害，提升英雄15%格挡，持续1回合</t>
  </si>
  <si>
    <t>"11045211"</t>
  </si>
  <si>
    <t>被动效果：拥有坚韧的身躯，使得自身生命增加40%</t>
  </si>
  <si>
    <t>骷髅王扎卡</t>
  </si>
  <si>
    <t>梦魇骑士</t>
  </si>
  <si>
    <t>11054012</t>
  </si>
  <si>
    <t>流星打击</t>
  </si>
  <si>
    <t>怒气技能：对敌方后排随机3名敌人造成125%攻击伤害，并使自己暴击提升10%，持续2回合</t>
  </si>
  <si>
    <t>"11054114"</t>
  </si>
  <si>
    <t>破防之力</t>
  </si>
  <si>
    <t>被动效果：骷髅王血量提升20%，攻击提升15%</t>
  </si>
  <si>
    <t>"11054211","11054221"</t>
  </si>
  <si>
    <t>骷髅意志</t>
  </si>
  <si>
    <t>被动效果：受到伤害时25%概率反击，造成50%攻击伤害</t>
  </si>
  <si>
    <t>11055012</t>
  </si>
  <si>
    <t>怒气技能：对敌方后排敌人造成130%攻击伤害，并使自己暴击提升15%，持续2回合</t>
  </si>
  <si>
    <t>"11055114"</t>
  </si>
  <si>
    <t>被动效果：骷髅王血量提升25%，攻击提升20%</t>
  </si>
  <si>
    <t>"11055211","11055221"</t>
  </si>
  <si>
    <t>被动效果：受到伤害时30%概率反击，造成60%攻击伤害</t>
  </si>
  <si>
    <t>缝合收割者</t>
  </si>
  <si>
    <t>骸骨将军</t>
  </si>
  <si>
    <t>11064012</t>
  </si>
  <si>
    <t>腐蚀软泥</t>
  </si>
  <si>
    <t>怒气技能：对后排敌人造成100%攻击伤害，并有50%概率使其受到30%流血伤害持续2回合</t>
  </si>
  <si>
    <t>"11064114"</t>
  </si>
  <si>
    <t>奇异身体</t>
  </si>
  <si>
    <t>被动效果：防御提升25%</t>
  </si>
  <si>
    <t>"11064214"</t>
  </si>
  <si>
    <t>孤注一掷</t>
  </si>
  <si>
    <t>被动效果：每当我方英雄死亡，伤害减免增加7%</t>
  </si>
  <si>
    <t>11065012</t>
  </si>
  <si>
    <t>怒气技能：对后排敌人造成120%攻击伤害，并有50%概率使其受到50%流血伤害持续2回合</t>
  </si>
  <si>
    <t>"11065114"</t>
  </si>
  <si>
    <t>被动效果：防御提升35%</t>
  </si>
  <si>
    <t>"11065214"</t>
  </si>
  <si>
    <t>被动效果：每当我方英雄死亡，伤害减免增加10%</t>
  </si>
  <si>
    <t>冰霜骨龙</t>
  </si>
  <si>
    <t>11075012</t>
  </si>
  <si>
    <t>冰霜吐息</t>
  </si>
  <si>
    <t>怒气技能：对敌方后排造成自身攻击76%的伤害并恢复自身78%攻击的等量生命</t>
  </si>
  <si>
    <t>"11075111","11075121"</t>
  </si>
  <si>
    <t>不死亡灵</t>
  </si>
  <si>
    <t>被动效果：冰霜巨龙转化为的亡灵生物，身体强度大幅增加，生命增加24%，命中增加20%</t>
  </si>
  <si>
    <t>"11075214"</t>
  </si>
  <si>
    <t>生命仪式</t>
  </si>
  <si>
    <t>被动效果：敌方英雄发生格挡时，吸收敌方生命，使自己恢复44%攻击的等量生命（受控不触发）</t>
  </si>
  <si>
    <t>"11075314"</t>
  </si>
  <si>
    <t>源生之血</t>
  </si>
  <si>
    <t>被动效果：冰霜骨龙身体里流淌着原生之血，每次普攻恢复自己24%攻击等量生命</t>
  </si>
  <si>
    <t>11076012</t>
  </si>
  <si>
    <t>冰霜吐息2</t>
  </si>
  <si>
    <t>怒气技能：对敌方后排造成自身攻击100%的伤害并恢复自身100%攻击的等量生命</t>
  </si>
  <si>
    <t>"11076111","11076121"</t>
  </si>
  <si>
    <t>不死亡灵2</t>
  </si>
  <si>
    <t>被动效果：冰霜巨龙转化为的亡灵生物，身体强度大幅增加，生命增加36%，命中增加20%</t>
  </si>
  <si>
    <t>"11076214"</t>
  </si>
  <si>
    <t>生命仪式2</t>
  </si>
  <si>
    <t>被动效果：敌方英雄发生格挡时，吸收敌方生命，使自己恢复66%攻击的等量生命（受控不触发）</t>
  </si>
  <si>
    <t>"11076314"</t>
  </si>
  <si>
    <t>源生之血2</t>
  </si>
  <si>
    <t>被动效果：冰霜骨龙身体里流淌着原生之血，每次普攻恢复自己36%攻击等量生命</t>
  </si>
  <si>
    <t>亡灵领主</t>
  </si>
  <si>
    <t>11085012</t>
  </si>
  <si>
    <t>死寂重斩</t>
  </si>
  <si>
    <t>怒气技能：对敌方生命最少的目标造成自身攻击180%的伤害并降低目标24.5%攻击2回合</t>
  </si>
  <si>
    <t>"11085111","11085121"</t>
  </si>
  <si>
    <t>被动效果：人类领主转化为的亡灵生物，身体强度大幅增加，生命增加24%，破防增加20%</t>
  </si>
  <si>
    <t>"11085214","11085224"</t>
  </si>
  <si>
    <t>狂暴意志</t>
  </si>
  <si>
    <t>被动效果：站得住才有输出！每次普攻提升自己8.8%破防和8.8%暴击</t>
  </si>
  <si>
    <t>11086012</t>
  </si>
  <si>
    <t>死寂重斩2</t>
  </si>
  <si>
    <t>怒气技能：对敌方生命最少的目标造成自身攻击210%的伤害并降低其28.5%攻击2回合</t>
  </si>
  <si>
    <t>"11086111","11086121"</t>
  </si>
  <si>
    <t>被动效果：人类领主转化为的亡灵生物，身体强度大幅增加，生命增加36%，破防增加28%</t>
  </si>
  <si>
    <t>"11086214","11086224"</t>
  </si>
  <si>
    <t>狂暴意志2</t>
  </si>
  <si>
    <t>被动效果：站得住才有输出！每次普攻提升自己11.1%破防11.1%暴击</t>
  </si>
  <si>
    <t>"11086314"</t>
  </si>
  <si>
    <t>伤痛咆哮2</t>
  </si>
  <si>
    <t>被动效果：自身生命低于50%，亡灵领主将伤痛转化为力量，提升自己攻击63.3%，持续3回合（只触发一次）</t>
  </si>
  <si>
    <t>噩梦女妖</t>
  </si>
  <si>
    <t>雪莉</t>
  </si>
  <si>
    <t>12013012</t>
  </si>
  <si>
    <t>尖叫冲击</t>
  </si>
  <si>
    <t>怒气技能：对后排敌人造成100%攻击的伤害</t>
  </si>
  <si>
    <t>"12013114"</t>
  </si>
  <si>
    <t>冰冻</t>
  </si>
  <si>
    <t>被动效果：巫妖转换后的身体，使得攻击提升18%，血量提升15%</t>
  </si>
  <si>
    <t>"12013211"</t>
  </si>
  <si>
    <t>攻击</t>
  </si>
  <si>
    <t>骸骨法师</t>
  </si>
  <si>
    <t>12024012</t>
  </si>
  <si>
    <t>死亡尖叫</t>
  </si>
  <si>
    <t>怒气技能：对敌方随机2名目标造成自身攻击145%的伤害，每回合额外造成自身攻击10%的伤害，直至目标死亡</t>
  </si>
  <si>
    <t>"12024114"</t>
  </si>
  <si>
    <t>死亡火焰</t>
  </si>
  <si>
    <t>被动效果：普攻有100%概率施放点燃灵魂的火焰，使目标燃烧，每回合造成8%攻击的伤害，直至敌方英雄死亡</t>
  </si>
  <si>
    <t>"12024214"</t>
  </si>
  <si>
    <t>冥火斗篷</t>
  </si>
  <si>
    <t>被动效果：穿有用冥火制造的斗篷，受到攻击时100%概率使目标燃烧，每回合造成11%攻击的伤害，直至敌方英雄死亡</t>
  </si>
  <si>
    <t>12025012</t>
  </si>
  <si>
    <t>怒气技能：对敌方随机3名目标造成120%攻击伤害，每回合额外造成20%攻击的伤害，直至敌方英雄死亡</t>
  </si>
  <si>
    <t>"12025114"</t>
  </si>
  <si>
    <t>被动效果：普攻有100%概率施放点燃灵魂的火焰，使目标燃烧，每回合造成16%攻击的伤害，直至敌方英雄死亡</t>
  </si>
  <si>
    <t>"12025214"</t>
  </si>
  <si>
    <t>被动效果：穿有用冥火制造的斗篷，受到攻击时100%概率使目标燃烧，每回合造成13%攻击的伤害，直至敌方英雄死亡</t>
  </si>
  <si>
    <t>12026012</t>
  </si>
  <si>
    <t>死亡尖叫2</t>
  </si>
  <si>
    <t>怒气技能：对敌方随机4名目标造成100%攻击伤害，每回合额外造成30%攻击的伤害，直至敌方英雄死亡</t>
  </si>
  <si>
    <t>"12026114"</t>
  </si>
  <si>
    <t>死亡火焰2</t>
  </si>
  <si>
    <t>被动效果：普攻有100%概率施放点燃灵魂的火焰，使目标燃烧，每回合造成22%攻击的伤害，直至敌方英雄死亡</t>
  </si>
  <si>
    <t>"12026214"</t>
  </si>
  <si>
    <t>冥火斗篷2</t>
  </si>
  <si>
    <t>被动效果：穿有用冥火制造的斗篷，受到攻击时100%概率使目标燃烧，每回合造成15%攻击的伤害，直至敌方英雄死亡</t>
  </si>
  <si>
    <t>"12026314"</t>
  </si>
  <si>
    <t>无烬燃烧2</t>
  </si>
  <si>
    <t>被动效果：英雄死亡时创造出不会熄灭的火焰，可使所有敌人燃烧，每回合造成25%攻击伤害，直至敌方英雄死亡</t>
  </si>
  <si>
    <t>血衣骨法</t>
  </si>
  <si>
    <t>12035012</t>
  </si>
  <si>
    <t>暗影射线</t>
  </si>
  <si>
    <t>怒气技能：对敌方全体造成77%攻击的伤害并有78%概率使战士目标禁魔2回合</t>
  </si>
  <si>
    <t>"12035114","12035124"</t>
  </si>
  <si>
    <t>亡灵意志</t>
  </si>
  <si>
    <t>被动效果：我方英雄死亡时，产生亡灵的意志，提升自己15.7%破防和10.2%攻击</t>
  </si>
  <si>
    <t>"12035211","12035221","12035231"</t>
  </si>
  <si>
    <t>疯狂之力</t>
  </si>
  <si>
    <t>被动效果：拥有狂暴之心，破防增加32%，生命增加24%，攻击增加24%</t>
  </si>
  <si>
    <t>12036012</t>
  </si>
  <si>
    <t>暗影射线2</t>
  </si>
  <si>
    <t>怒气技能：对敌方全体造成92%攻击的伤害并有78%概率使战士目标禁魔2回合</t>
  </si>
  <si>
    <t>"12036114","12035124"</t>
  </si>
  <si>
    <t>亡灵意志2</t>
  </si>
  <si>
    <t>被动效果：我方英雄死亡时，产生亡灵的意志，提升自己19.5%破防和15%攻击</t>
  </si>
  <si>
    <t>"12036211","12036221","12036231"</t>
  </si>
  <si>
    <t>疯狂之力2</t>
  </si>
  <si>
    <t>"12036314"</t>
  </si>
  <si>
    <t>死亡波动2</t>
  </si>
  <si>
    <t>被动效果：英雄死亡时，血衣骨法发出死亡波动，使全体敌方每回合受到28%攻击灼烧伤害，持续3回合</t>
  </si>
  <si>
    <t>亡灵侍卫</t>
  </si>
  <si>
    <t>马克娜</t>
  </si>
  <si>
    <t>13012012</t>
  </si>
  <si>
    <t>邪恶火焰</t>
  </si>
  <si>
    <t>怒气技能：对所有敌人造成40%伤害</t>
  </si>
  <si>
    <t>"13012114"</t>
  </si>
  <si>
    <t>毒性攻击</t>
  </si>
  <si>
    <t>被动效果：释放怒气技能时摄取敌人生命之力，使我方所有英雄恢复35%攻击的生命</t>
  </si>
  <si>
    <t>黑暗牧师</t>
  </si>
  <si>
    <t>暗黑牧师</t>
  </si>
  <si>
    <t>13023012</t>
  </si>
  <si>
    <t>神秘能量</t>
  </si>
  <si>
    <t>怒气技能：对敌方前排造成120%攻击伤害，并回复我方前排英雄55%攻击的血量</t>
  </si>
  <si>
    <t>"13023114"</t>
  </si>
  <si>
    <t>沉默</t>
  </si>
  <si>
    <t>被动效果：普攻有15%概率释放出黑暗震击，使目标眩晕，持续1回合</t>
  </si>
  <si>
    <t>凋零法师</t>
  </si>
  <si>
    <t>13034012</t>
  </si>
  <si>
    <t>凋零冲击</t>
  </si>
  <si>
    <t>怒气技能：对敌方前排造成125%攻击伤害并有32%的概率冰冻2回合，使生命最少的友军恢复100%攻击的等量生命</t>
  </si>
  <si>
    <t>"13034111","13034121"</t>
  </si>
  <si>
    <t>被动效果：使用了自己调制的混合药剂，使生命增加18%，命中增加15%</t>
  </si>
  <si>
    <t>"13034214"</t>
  </si>
  <si>
    <t>神秘解放</t>
  </si>
  <si>
    <t>被动效果：自身生命低于30%时，解放神秘的力量，提升自己攻击55%，持续3回合（只能触发一次）</t>
  </si>
  <si>
    <t>13035012</t>
  </si>
  <si>
    <t>怒气技能：对敌方前排造成136%攻击伤害并有36%的概率冰冻2回合，使生命最少的友军恢复140%攻击的等量生命</t>
  </si>
  <si>
    <t>"13035111","13035121"</t>
  </si>
  <si>
    <t>被动效果：使用了自己调制的混合药剂，使生命增加24%，命中增加20%</t>
  </si>
  <si>
    <t>"13035214"</t>
  </si>
  <si>
    <t>被动效果：自身生命低于30%时，解放神秘的力量，提升自己攻击66%，持续3回合（只能触发一次）</t>
  </si>
  <si>
    <t>13036012</t>
  </si>
  <si>
    <t>凋零冲击2</t>
  </si>
  <si>
    <t>怒气技能：对敌方前排造成147%攻击伤害并有40%的概率冰冻2回合，使生命最少的友军恢复180%攻击的等量生命</t>
  </si>
  <si>
    <t>"13036111","13036121"</t>
  </si>
  <si>
    <t>被动效果：使用了自己调制的混合药剂，使生命增加32%，命中增加30%</t>
  </si>
  <si>
    <t>"13036214"</t>
  </si>
  <si>
    <t>神秘解放2</t>
  </si>
  <si>
    <t>被动效果：自身生命低于30%时，解放神秘的力量，提升自己攻击88%，持续3回合（只能触发一次）</t>
  </si>
  <si>
    <t>"13036314"</t>
  </si>
  <si>
    <t>疗伤2</t>
  </si>
  <si>
    <t>被动效果：凋零法师领悟到了魔法的真谛，普攻有100%概率使随机1名友军恢复88%自身攻击的等量生命</t>
  </si>
  <si>
    <t>亡魂医者</t>
  </si>
  <si>
    <t>13045012</t>
  </si>
  <si>
    <t>石化能量</t>
  </si>
  <si>
    <t>怒气技能：对敌方后排造成115%攻击伤害并有20%概率使目标石化2回合</t>
  </si>
  <si>
    <t>"13045114"</t>
  </si>
  <si>
    <t>集中打击</t>
  </si>
  <si>
    <t>被动效果：就算是亡魂，也有不喜欢杀戮的存在，医者将普通攻击变为攻击前排敌人，效果为88%的攻击伤害，并减少目标12%格挡3回合</t>
  </si>
  <si>
    <t>"13045211","13045221"</t>
  </si>
  <si>
    <t>命中打击</t>
  </si>
  <si>
    <t>被动效果：身为医者，能准确的激发自身的潜力，使得自身命中增加25%，攻击增加24%</t>
  </si>
  <si>
    <t>"13045314"</t>
  </si>
  <si>
    <t>伤痛咆哮</t>
  </si>
  <si>
    <t>完全激发了自身的潜力，自身生命低于50%，提升自己攻击61.1%，持续3回合（只触发一次）</t>
  </si>
  <si>
    <t>13046012</t>
  </si>
  <si>
    <t>石化能量2</t>
  </si>
  <si>
    <t>怒气技能：对敌方后排造成140%攻击伤害并有35%概率使目标石化2回合</t>
  </si>
  <si>
    <t>"13046114"</t>
  </si>
  <si>
    <t>集中打击2</t>
  </si>
  <si>
    <t>被动效果：就算是亡魂，也有不喜欢杀戮的存在，医者将普通攻击变为攻击前排敌人，效果为99%的攻击伤害，并减少目标18%格挡3回合</t>
  </si>
  <si>
    <t>"13046211","13046221"</t>
  </si>
  <si>
    <t>命中打击2</t>
  </si>
  <si>
    <t>被动效果：身为医者，能准确的激发自身的潜力，使得自身命中增加35%，攻击增加36%</t>
  </si>
  <si>
    <t>"13046314"</t>
  </si>
  <si>
    <t>完全激发了自身的潜力，自身生命低于50%，提升自己攻击78.8%，持续3回合（只触发一次）</t>
  </si>
  <si>
    <t>食尸鬼</t>
  </si>
  <si>
    <t>毒舌</t>
  </si>
  <si>
    <t>14013012</t>
  </si>
  <si>
    <t>腐蚀重击</t>
  </si>
  <si>
    <t>怒气技能：对敌方单体造成160%攻击伤害，并使敌人流血3回合，每回合造成45%攻击伤害</t>
  </si>
  <si>
    <t>"14013114"</t>
  </si>
  <si>
    <t>被动效果：生活在阴暗世界的食尸鬼，啃噬生命精华，攻击永久增加25%</t>
  </si>
  <si>
    <t>暗影收割者</t>
  </si>
  <si>
    <t>14024012</t>
  </si>
  <si>
    <t>暗影之袭</t>
  </si>
  <si>
    <t>怒气技能：对敌方随机1名后排目标造成202%攻击伤害并增加自身12%破防2回合</t>
  </si>
  <si>
    <t>"14024111"</t>
  </si>
  <si>
    <t>破防</t>
  </si>
  <si>
    <t>被动效果：手中武器极其锋利，提升收割者40%的破防</t>
  </si>
  <si>
    <t>"14024214"</t>
  </si>
  <si>
    <t>狂暴</t>
  </si>
  <si>
    <t>被动效果：敌方的死亡使得自己变得狂暴，提升自己暴击12%</t>
  </si>
  <si>
    <t>怒气技能：对敌方随机2名后排目标造成156%攻击伤害并增加自身24%破防2回合</t>
  </si>
  <si>
    <t>"14025111"</t>
  </si>
  <si>
    <t>被动效果：手中武器极其锋利，提升收割者64%的破防</t>
  </si>
  <si>
    <t>"14025214"</t>
  </si>
  <si>
    <t>被动效果：敌方的死亡使得自己变得狂暴，提升自己暴击18%</t>
  </si>
  <si>
    <t>14026012</t>
  </si>
  <si>
    <t>暗影之袭2</t>
  </si>
  <si>
    <t>怒气技能：对敌方随机2名后排目标造成195%攻击伤害并增加自身24%破防2回合</t>
  </si>
  <si>
    <t>"14026111","14026121"</t>
  </si>
  <si>
    <t>破防2</t>
  </si>
  <si>
    <t>被动效果：手中武器极其锋利，提升收割者64%的破防，及12%的生命</t>
  </si>
  <si>
    <t>"14026214"</t>
  </si>
  <si>
    <t>狂暴2</t>
  </si>
  <si>
    <t>被动效果：敌方的死亡使得自己变得狂暴，提升自己暴击24%</t>
  </si>
  <si>
    <t>"14026314"</t>
  </si>
  <si>
    <t>越战越勇2</t>
  </si>
  <si>
    <t>被动效果：对于力量掌握到了极致，每次普攻提升自己22.2%暴击伤害</t>
  </si>
  <si>
    <t>死亡刺客</t>
  </si>
  <si>
    <t>14035012</t>
  </si>
  <si>
    <t>疾影突袭</t>
  </si>
  <si>
    <t>怒气技能：对敌方随机3名目标造成120%攻击伤害，对法师类目标有75%概率眩晕2回合</t>
  </si>
  <si>
    <t>"14035111","14035121"</t>
  </si>
  <si>
    <t>刺客之心</t>
  </si>
  <si>
    <t>被动效果：拥有刺客之心，抛弃一切恐惧，破防增加32%，攻击增加24%</t>
  </si>
  <si>
    <t>"14035214"</t>
  </si>
  <si>
    <t>追击</t>
  </si>
  <si>
    <t>被动效果：追杀弱小的猎物，普通攻击变成攻击敌方生命最少的英雄，伤害为101%攻击效果，并减少目标12%防御</t>
  </si>
  <si>
    <t>14036012</t>
  </si>
  <si>
    <t>疾影突袭2</t>
  </si>
  <si>
    <t>怒气技能：对敌方随机4名目标造成136%攻击伤害，对法师类目标有75%概率眩晕2回合</t>
  </si>
  <si>
    <t>"14036111","14036121","14036131"</t>
  </si>
  <si>
    <t>刺客之心2</t>
  </si>
  <si>
    <t>被动效果：拥有刺客之心，抛弃一切恐惧，破防增加36%，攻击增加24%，生命增加12%</t>
  </si>
  <si>
    <t>"14036214"</t>
  </si>
  <si>
    <t>追击2</t>
  </si>
  <si>
    <t>被动效果：追杀弱小的猎物，普通攻击变成攻击敌方生命最少的英雄，伤害为111%攻击效果，并减少目标16%防御</t>
  </si>
  <si>
    <t>"14036314","14036324"</t>
  </si>
  <si>
    <t>血腥狂舞2</t>
  </si>
  <si>
    <t>被动效果：行走在死亡的边缘，自身生命低于80%，提升自己破防33%，并持续回复自己303%攻击的等量生命5回合（只触发一次）</t>
  </si>
  <si>
    <t>幽冥狼王</t>
  </si>
  <si>
    <t>狼牙天冲</t>
  </si>
  <si>
    <t>怒气技能：对随机1名后排敌人造成181%攻击伤害，每回合额外造成35%中毒伤害，持续6回合，并有35%概率眩晕目标2回合。</t>
  </si>
  <si>
    <t>"14045111","14045121","14045131","14045114"</t>
  </si>
  <si>
    <t>毒刃锁定</t>
  </si>
  <si>
    <t>被动技能：天生拥有狼之敏锐，破防增加11%，攻击增加19%，生命增加8.5%，对中毒目标伤害增加10.5%</t>
  </si>
  <si>
    <t>"14045214"</t>
  </si>
  <si>
    <t>野性咆哮</t>
  </si>
  <si>
    <t>被动效果：体内携带特殊的病毒，普攻有100%概率使目标中毒，每回合持续造成32.5%攻击伤害持续6回合。</t>
  </si>
  <si>
    <t>"14045314"</t>
  </si>
  <si>
    <t>幽冥护体</t>
  </si>
  <si>
    <t>被动效果：损失的鲜血，要用敌人的鲜血偿还，当生命低于60%时，使敌方后排随机2名目标中毒，每回合造成80%的攻击伤害，持续4回合。（只触发1次）</t>
  </si>
  <si>
    <t>狼牙天冲2</t>
  </si>
  <si>
    <t>怒气技能：对随机2名后排敌人造成192%攻击伤害，每回合额外造成45%中毒伤害，持续6回合，并有42.5%概率眩晕目标2回合。</t>
  </si>
  <si>
    <t>"14046111","14046121","14046131","14046114"</t>
  </si>
  <si>
    <t>毒刃锁定2</t>
  </si>
  <si>
    <t>被动技能：天生拥有狼之敏锐，破防增加16%，攻击增加29%，生命增加12.5%，对中毒目标伤害增加15.5%</t>
  </si>
  <si>
    <t>"14046214"</t>
  </si>
  <si>
    <t>野性咆哮2</t>
  </si>
  <si>
    <t>被动效果：体内携带特殊的病毒，普攻有100%概率使目标中毒，每回合持续造成42.5%攻击伤害持续6回合。</t>
  </si>
  <si>
    <t>"14046314"</t>
  </si>
  <si>
    <t>幽冥护体2</t>
  </si>
  <si>
    <t>被动效果：损失的鲜血，要用敌人的鲜血偿还，当生命低于60%时，使敌方后排随机2名目标中毒，每回合造成130%的攻击伤害，持续4回合。（只触发1次）</t>
  </si>
  <si>
    <t>鲜血女王</t>
  </si>
  <si>
    <t>巴博</t>
  </si>
  <si>
    <t>15014012</t>
  </si>
  <si>
    <t>血腥穿刺</t>
  </si>
  <si>
    <t>怒气技能：对全体敌人造成50%攻击伤害，并使自己伤害增加30%，持续2回合</t>
  </si>
  <si>
    <t>"15014114","15014124"</t>
  </si>
  <si>
    <t>攻守一体</t>
  </si>
  <si>
    <t>被动效果：攻击提升20%</t>
  </si>
  <si>
    <t>"15014214"</t>
  </si>
  <si>
    <t>流血</t>
  </si>
  <si>
    <t>被动效果：每当我方英雄死亡，英雄技能伤害提升15%</t>
  </si>
  <si>
    <t>15015012</t>
  </si>
  <si>
    <t>怒气技能：对全体敌人造成65%攻击伤害，并使自己伤害增加40%，持续2回合</t>
  </si>
  <si>
    <t>"15015114","15015124"</t>
  </si>
  <si>
    <t>"15015214"</t>
  </si>
  <si>
    <t>地穴领主</t>
  </si>
  <si>
    <t>兰姆</t>
  </si>
  <si>
    <t>15024012</t>
  </si>
  <si>
    <t>地穴突袭</t>
  </si>
  <si>
    <t>怒气技能：对敌方前排造成145%攻击伤害并有45%概率沉默目标1回合</t>
  </si>
  <si>
    <t>"15024111","15024121"</t>
  </si>
  <si>
    <t>射手之心</t>
  </si>
  <si>
    <t>被动效果：普攻有20%概率眩晕目标1回合</t>
  </si>
  <si>
    <t>"15024214"</t>
  </si>
  <si>
    <t>战土克星</t>
  </si>
  <si>
    <t>被动效果：破防提升15%，暴击提升15%</t>
  </si>
  <si>
    <t>15025012</t>
  </si>
  <si>
    <t>怒气技能：对敌方前排造成155%攻击伤害并有25%概率沉默目标2回合</t>
  </si>
  <si>
    <t>"15025111","15025121"</t>
  </si>
  <si>
    <t>"15025214"</t>
  </si>
  <si>
    <t>暗影猎手</t>
  </si>
  <si>
    <t>15035012</t>
  </si>
  <si>
    <t>致命箭雨</t>
  </si>
  <si>
    <t>怒气技能：对敌方随机3名目标造成100%攻击伤害并有66%概率使刺客类目标眩晕2回合</t>
  </si>
  <si>
    <t>"15035114"</t>
  </si>
  <si>
    <t>眩晕</t>
  </si>
  <si>
    <t>被动效果：敏锐的猎手，擅长找到敌人的弱点，普攻有36%概率使目标眩晕，持续1回合</t>
  </si>
  <si>
    <t>"15035214"</t>
  </si>
  <si>
    <t>乘胜追击</t>
  </si>
  <si>
    <t>被动效果：对眩晕的目标乘胜追击，增加55%的额外伤害</t>
  </si>
  <si>
    <t>"15035311","15035321"</t>
  </si>
  <si>
    <t>被动效果：天生猎手，专找弱点，破防增加32%，攻击增加22%</t>
  </si>
  <si>
    <t>15036012</t>
  </si>
  <si>
    <t>致命箭雨2</t>
  </si>
  <si>
    <t>怒气技能：对敌方随机4名目标造成99%攻击伤害并有77%概率使刺客类目标眩晕2回合</t>
  </si>
  <si>
    <t>"15036114"</t>
  </si>
  <si>
    <t>眩晕2</t>
  </si>
  <si>
    <t>被动效果：敏锐的猎手，擅长找到敌人的弱点，普攻有48%概率使目标眩晕，持续1回合</t>
  </si>
  <si>
    <t>"15036214"</t>
  </si>
  <si>
    <t>乘胜追击2</t>
  </si>
  <si>
    <t>被动效果：对眩晕的目标乘胜追击，增加77%的额外伤害</t>
  </si>
  <si>
    <t>"15036311","15036321"</t>
  </si>
  <si>
    <t>射手之心2</t>
  </si>
  <si>
    <t>被动效果：天生猎手，专找弱点，破防增加32%，攻击增加33%</t>
  </si>
  <si>
    <t>山丘领主</t>
  </si>
  <si>
    <t>风暴战斧</t>
  </si>
  <si>
    <t>21014012</t>
  </si>
  <si>
    <t>重锤雷击</t>
  </si>
  <si>
    <t>怒气技能：对随机3个目标造成140%攻击伤害，并使自己伤害减免提升10%持续2回合</t>
  </si>
  <si>
    <t>"21014111"</t>
  </si>
  <si>
    <t>被动效果：身披重甲，伤害减免增加10%，生命增加10%</t>
  </si>
  <si>
    <t>"21014214"</t>
  </si>
  <si>
    <t>生命之力</t>
  </si>
  <si>
    <t>被动技能：普攻有40%概率眩晕目标1回合</t>
  </si>
  <si>
    <t>21015012</t>
  </si>
  <si>
    <t>怒气技能：对随机3个目标造成150%攻击伤害，并使自己伤害减免提升15%持续2回合</t>
  </si>
  <si>
    <t>"21015111"</t>
  </si>
  <si>
    <t>"21015214"</t>
  </si>
  <si>
    <t>山岩巨人</t>
  </si>
  <si>
    <t>钢铁斑比</t>
  </si>
  <si>
    <t>21024012</t>
  </si>
  <si>
    <t>巨岩打击</t>
  </si>
  <si>
    <t>怒气技能：对敌方后排造成自身攻击110%的伤害，并使自己伤害减免提升10%持续2回合</t>
  </si>
  <si>
    <t>"21024111"</t>
  </si>
  <si>
    <t>被动效果：岩石组成的身躯，防御提升35%</t>
  </si>
  <si>
    <t>"21024214"</t>
  </si>
  <si>
    <t>岩石防御</t>
  </si>
  <si>
    <t>被动效果：普攻提升自身护甲20%，持续2回合</t>
  </si>
  <si>
    <t>21025012</t>
  </si>
  <si>
    <t>怒气技能：对敌方后排造成自身攻击120%的伤害，并使自己伤害减免提升15%持续2回合</t>
  </si>
  <si>
    <t>"21025111"</t>
  </si>
  <si>
    <t>被动效果：岩石组成的身躯，防御提升55%</t>
  </si>
  <si>
    <t>"21025214"</t>
  </si>
  <si>
    <t>被动效果：普攻提升自身护甲40%，持续2回合</t>
  </si>
  <si>
    <t>奥丁战神</t>
  </si>
  <si>
    <t>21034012</t>
  </si>
  <si>
    <t>守护圣击</t>
  </si>
  <si>
    <t>怒气技能：对敌方生命最少的目标造成180%攻击伤害并对刺客类目标造成53%攻击的额外伤害</t>
  </si>
  <si>
    <t>"21034111","21034121"</t>
  </si>
  <si>
    <t>战斗血液</t>
  </si>
  <si>
    <t>被动效果：战斗的热血使得自身攻击增加12%，生命增加14%</t>
  </si>
  <si>
    <t>"21034214"</t>
  </si>
  <si>
    <t>禁魔</t>
  </si>
  <si>
    <t>被动效果：强大的战士不需要懂得魔法！普攻有22%概率使目标禁魔，持续2回合</t>
  </si>
  <si>
    <t>21035012</t>
  </si>
  <si>
    <t>怒气技能：对敌方生命最少的目标造成200%攻击伤害并对刺客类目标造成83%攻击的额外伤害</t>
  </si>
  <si>
    <t>"21035111","21035121"</t>
  </si>
  <si>
    <t>被动效果：战斗的热血使得自身攻击增加22%，生命增加24%</t>
  </si>
  <si>
    <t>"21035214"</t>
  </si>
  <si>
    <t>被动效果：强大的战士不需要懂得魔法！普攻有33%概率使目标禁魔，持续2回合</t>
  </si>
  <si>
    <t>21036012</t>
  </si>
  <si>
    <t>守护圣击2</t>
  </si>
  <si>
    <t>怒气技能：对敌方生命最少的目标造成216%攻击伤害并对刺客类目标造成100%额外伤害</t>
  </si>
  <si>
    <t>"21036111","21036121"</t>
  </si>
  <si>
    <t>战斗血液2</t>
  </si>
  <si>
    <t>被动效果：战斗的热血使得自身攻击增加28%，生命增加32%</t>
  </si>
  <si>
    <t>"21036214"</t>
  </si>
  <si>
    <t>禁魔2</t>
  </si>
  <si>
    <t>被动效果：强大的战士不需要懂得魔法！普攻有44%概率使目标禁魔，持续2回合</t>
  </si>
  <si>
    <t>"21036314"</t>
  </si>
  <si>
    <t>身坚如铁2</t>
  </si>
  <si>
    <t>被动效果：想干掉我？没这么容易！自身生命低于50%，提高自己伤害减免24.5%，持续4回合（只触发一次）</t>
  </si>
  <si>
    <t>暴风领主</t>
  </si>
  <si>
    <t>烈焰之剑</t>
  </si>
  <si>
    <t>怒气技能：对敌方后排造成77%攻击伤害并有18%概率使目标眩晕2回合</t>
  </si>
  <si>
    <t>"21045111","21045121"</t>
  </si>
  <si>
    <t>被动效果：身为守卫者，强大的意志使得自身防御增加33%，生命增加24%</t>
  </si>
  <si>
    <t>"21045214"</t>
  </si>
  <si>
    <t>被动效果：你打疼我了！受到暴击有100%概率发动一次反击，造成99%的攻击伤害</t>
  </si>
  <si>
    <t>21046012</t>
  </si>
  <si>
    <t>烈焰之剑2</t>
  </si>
  <si>
    <t>怒气技能：对敌方后排造成88%攻击伤害并有28%概率使目标眩晕2回合</t>
  </si>
  <si>
    <t>"21046111","21046121"</t>
  </si>
  <si>
    <t>被动效果：身为守卫者，强大的意志使得自身防御增加44%，生命增加32%</t>
  </si>
  <si>
    <t>"21046214"</t>
  </si>
  <si>
    <t>反击2</t>
  </si>
  <si>
    <t>被动效果：你打疼我了！受到暴击有100%概率发动一次反击，造成120%的攻击伤害</t>
  </si>
  <si>
    <t>"21046314"</t>
  </si>
  <si>
    <t>守护圣光2</t>
  </si>
  <si>
    <t>被动效果：我的领民由我守护！自身生命低于50%，提升友军防御62.1%，持续3回合（只触发一次）</t>
  </si>
  <si>
    <t>虚灵飞龙</t>
  </si>
  <si>
    <t>灰袍法师</t>
  </si>
  <si>
    <t>22012012</t>
  </si>
  <si>
    <t>法力吸取</t>
  </si>
  <si>
    <t>怒气技能：对随机1名敌人造成160%伤害，并有50%概率冰冻敌人1回合</t>
  </si>
  <si>
    <t>"22012111"</t>
  </si>
  <si>
    <t>被动效果：身体介于虚无与真实之间，生命永久提升25%</t>
  </si>
  <si>
    <t>火焰凤凰</t>
  </si>
  <si>
    <t>时间法师</t>
  </si>
  <si>
    <t>22024012</t>
  </si>
  <si>
    <t>烈焰冲击</t>
  </si>
  <si>
    <t>怒气技能：对随机3名敌人造成125%攻击伤害，并使自身攻击增加10%，持续2回合</t>
  </si>
  <si>
    <t>"22024111","22024121"</t>
  </si>
  <si>
    <t>奥术之心</t>
  </si>
  <si>
    <t>被动效果：领会了奥术，自身攻击增加20%</t>
  </si>
  <si>
    <t>被动效果：英雄死亡时使得全体敌人燃烧2回合，造成45%攻击伤害</t>
  </si>
  <si>
    <t>22025012</t>
  </si>
  <si>
    <t>怒气技能：对随机4名敌人造成125%攻击伤害，并使自身攻击增加20%，持续2回合</t>
  </si>
  <si>
    <t>"22025111","22025121"</t>
  </si>
  <si>
    <t>"22025214"</t>
  </si>
  <si>
    <t>烈焰溅射</t>
  </si>
  <si>
    <t>寒冰法师</t>
  </si>
  <si>
    <t>22034012</t>
  </si>
  <si>
    <t>冰冻箭雨</t>
  </si>
  <si>
    <t>怒气技能：对敌方全体造成50%攻击伤害并有10%概率使目标冰冻2回合</t>
  </si>
  <si>
    <t>"22034111","22034121"</t>
  </si>
  <si>
    <t>被动效果：拥有魔法师的意志，攻击增加24%，生命增加18%</t>
  </si>
  <si>
    <t>"22034214"</t>
  </si>
  <si>
    <t>被动效果：运用寒冰之力，普攻有12%概率使目标冰冻，持续1回合</t>
  </si>
  <si>
    <t>22035012</t>
  </si>
  <si>
    <t>怒气技能：对敌方全体造成57%攻击伤害并有16%概率使目标冰冻2回合</t>
  </si>
  <si>
    <t>"22035111","22035121"</t>
  </si>
  <si>
    <t>被动效果：拥有魔法师的意志，攻击增加32%，生命增加28%</t>
  </si>
  <si>
    <t>"22035214"</t>
  </si>
  <si>
    <t>被动效果：运用寒冰之力，普攻有24%概率使目标冰冻，持续1回合</t>
  </si>
  <si>
    <t>22036012</t>
  </si>
  <si>
    <t>冰冻箭雨2</t>
  </si>
  <si>
    <t>怒气技能：对敌方全体造成69%攻击伤害并有24%概率使目标冰冻2回合</t>
  </si>
  <si>
    <t>"22036111","22036121"</t>
  </si>
  <si>
    <t>奥术之心2</t>
  </si>
  <si>
    <t>"22036214"</t>
  </si>
  <si>
    <t>冰冻2</t>
  </si>
  <si>
    <t>"22036314"</t>
  </si>
  <si>
    <t>冰冻诅咒2</t>
  </si>
  <si>
    <t>被动效果：英雄死亡时诅咒敌方全体，有11.1%概率使所有敌人冰冻，持续2回合</t>
  </si>
  <si>
    <t>守望法师</t>
  </si>
  <si>
    <t>22045012</t>
  </si>
  <si>
    <t>能量轰炸</t>
  </si>
  <si>
    <t>怒气技能：对敌方随机3名目标造成120%攻击伤害并有20%概率使目标眩晕2回合</t>
  </si>
  <si>
    <t>"22045111","22045121"</t>
  </si>
  <si>
    <t>被动效果：拥有魔法师的意志，攻击增加18%，生命增加18%</t>
  </si>
  <si>
    <t>"22045214"</t>
  </si>
  <si>
    <t>奥术爆破</t>
  </si>
  <si>
    <t>被动效果：英雄死亡后运用奥术，18%的机率使敌方后排目标眩晕，持续2回合</t>
  </si>
  <si>
    <t>22046012</t>
  </si>
  <si>
    <t>能量轰炸2</t>
  </si>
  <si>
    <t>怒气技能：对敌方随机4名目标造成120%攻击伤害并有30%概率使目标眩晕2回合</t>
  </si>
  <si>
    <t>"22046111","22046121"</t>
  </si>
  <si>
    <t>被动效果：拥有魔法师的意志，攻击增加18%，生命增加32%</t>
  </si>
  <si>
    <t>"22046214"</t>
  </si>
  <si>
    <t>奥术爆破2</t>
  </si>
  <si>
    <t>被动效果：英雄死亡后运用奥术，30%的机率使敌方后排目标眩晕，持续2回合</t>
  </si>
  <si>
    <t>"22046314"</t>
  </si>
  <si>
    <t>被动效果：掌握了时灵时不灵的魔法力量，普攻有25%概率使目标眩晕，持续2回合</t>
  </si>
  <si>
    <t>冰蓝巨龙</t>
  </si>
  <si>
    <t>22055012</t>
  </si>
  <si>
    <t>蓝龙吐息</t>
  </si>
  <si>
    <t>怒气技能：对敌方全体造成90%攻击伤害并有70%概率使辅助类目标禁魔3回合</t>
  </si>
  <si>
    <t>"22055114"</t>
  </si>
  <si>
    <t>巨龙秘法</t>
  </si>
  <si>
    <t>被动效果：施展巨龙族的的秘法，普攻时降低目标4%的攻击，持续3回合</t>
  </si>
  <si>
    <t>"22055211","22055221","22055231"</t>
  </si>
  <si>
    <t>巨龙之力</t>
  </si>
  <si>
    <t>被动效果：身为巨龙之一，自身的技能伤害增加60%，生命增加24%，命中增加10%</t>
  </si>
  <si>
    <t>"22055314","22055324"</t>
  </si>
  <si>
    <t>奥术秘法</t>
  </si>
  <si>
    <t>被动效果：龙族天生拥有魔法亲和，普攻有33%概率降低目标12%暴击，并提升自己22%攻击，持续2回合，可叠加</t>
  </si>
  <si>
    <t>22056012</t>
  </si>
  <si>
    <t>蓝龙吐息2</t>
  </si>
  <si>
    <t>怒气技能：对敌方全体造成110%攻击伤害并有80%概率使辅助类目标禁魔3回合</t>
  </si>
  <si>
    <t>"22056114"</t>
  </si>
  <si>
    <t>巨龙秘法2</t>
  </si>
  <si>
    <t>被动效果：施展巨龙族的的秘法，普攻时降低目标8%的攻击，持续3回合</t>
  </si>
  <si>
    <t>"22056211","22056221","22056231"</t>
  </si>
  <si>
    <t>巨龙之力2</t>
  </si>
  <si>
    <t>被动效果：身为巨龙之一，自身的技能伤害增加75%，生命增加36%，命中增加20%</t>
  </si>
  <si>
    <t>"22056314","22056324"</t>
  </si>
  <si>
    <t>奥术秘法2</t>
  </si>
  <si>
    <t>被动效果：龙族天生拥有魔法亲和，普攻有77%概率降低目标12%暴击，并提升自己22%攻击，持续3回合</t>
  </si>
  <si>
    <t>木精灵</t>
  </si>
  <si>
    <t>雷吉</t>
  </si>
  <si>
    <t>生命之光</t>
  </si>
  <si>
    <t>怒气技能：对随机2名敌人造成120%攻击伤害，并恢复我方血量最少英雄85%攻击生命</t>
  </si>
  <si>
    <t>"23013114"</t>
  </si>
  <si>
    <t>命中削弱</t>
  </si>
  <si>
    <t>被动效果：受到大自然的眷顾，每次普攻恢复25%攻击的生命</t>
  </si>
  <si>
    <t>灵魂祭祀</t>
  </si>
  <si>
    <t>泰拉的仆人</t>
  </si>
  <si>
    <t>23023012</t>
  </si>
  <si>
    <t>奥术火球</t>
  </si>
  <si>
    <t>怒气技能：对敌方后排造成90%攻击伤害，并恢复我方后排40%攻击生命</t>
  </si>
  <si>
    <t>"23023111"</t>
  </si>
  <si>
    <t>法术精通</t>
  </si>
  <si>
    <t>被动效果：对灵魂之力的精通使自身每次普攻后恢复30%攻击的生命</t>
  </si>
  <si>
    <t>"23023214"</t>
  </si>
  <si>
    <t>削弱</t>
  </si>
  <si>
    <t>奥赛隆</t>
  </si>
  <si>
    <t>23035012</t>
  </si>
  <si>
    <t>潮汐海浪</t>
  </si>
  <si>
    <t>怒气技能：对敌方随机1名后排目标造成111%攻击伤害并持续恢复全体友军60%攻击效果的生命3回合</t>
  </si>
  <si>
    <t>"23035114","23035124"</t>
  </si>
  <si>
    <t>治疗</t>
  </si>
  <si>
    <t>被动效果：水生种族，普攻有100%概率对目标造成33%攻击的额外伤害并持续恢复随机1名友军24%攻击的等量生命，持续3回合</t>
  </si>
  <si>
    <t>"23035211","23035221"</t>
  </si>
  <si>
    <t>潮汐之力</t>
  </si>
  <si>
    <t>被动效果：借用潮汐的力量，自身生命增加22%，攻击增加22%</t>
  </si>
  <si>
    <t>"23035314"</t>
  </si>
  <si>
    <t>水系治愈</t>
  </si>
  <si>
    <t>被动效果：当自身生命低于50%时，回复己方全体150%攻击的等量生命（只触发一次）</t>
  </si>
  <si>
    <t>23036012</t>
  </si>
  <si>
    <t>潮汐海浪2</t>
  </si>
  <si>
    <t>怒气技能：对敌方随机2名后排目标造成85%攻击伤害并持续恢复全体友军80%攻击效果的生命3回合</t>
  </si>
  <si>
    <t>"23036114","23036124"</t>
  </si>
  <si>
    <t>治疗2</t>
  </si>
  <si>
    <t>被动效果：水生种族，普攻有100%概率对目标造成44%攻击的额外伤害并持续恢复随机1名友军36%攻击的等量生命，持续3回合</t>
  </si>
  <si>
    <t>"23036211","23036221"</t>
  </si>
  <si>
    <t>潮汐之力2</t>
  </si>
  <si>
    <t>被动效果：借用潮汐的力量，自身生命增加31.5%，攻击增加19.5%</t>
  </si>
  <si>
    <t>"23036314"</t>
  </si>
  <si>
    <t>水系治愈2</t>
  </si>
  <si>
    <t>被动效果：当自身生命低于50%时，回复己方全体200%攻击的等量生命（只触发一次）</t>
  </si>
  <si>
    <t>虚灵贤者</t>
  </si>
  <si>
    <t>卡佛</t>
  </si>
  <si>
    <t>24013012</t>
  </si>
  <si>
    <t>虚灵冲击</t>
  </si>
  <si>
    <t>怒气技能：对敌方后排随机2名角色造成160%攻击伤害，并使敌人护甲降低30%持续2回合</t>
  </si>
  <si>
    <t>"24013114"</t>
  </si>
  <si>
    <t>奥术破防</t>
  </si>
  <si>
    <t>被动效果：血量提升10%，闪避提升10%</t>
  </si>
  <si>
    <t>虚空刺客</t>
  </si>
  <si>
    <t>24024012</t>
  </si>
  <si>
    <t>破防烈焰</t>
  </si>
  <si>
    <t>怒气技能：对敌方后排造成88%攻击伤害并降低其16%防御2回合</t>
  </si>
  <si>
    <t>"24024111","24024121"</t>
  </si>
  <si>
    <t>神秘力量</t>
  </si>
  <si>
    <t>被动效果：释放体内神秘的力量，使得自身格挡增加20%，攻击增加28%</t>
  </si>
  <si>
    <t>24025012</t>
  </si>
  <si>
    <t>怒气技能：对敌方后排造成111%攻击伤害并降低其19%防御2回合</t>
  </si>
  <si>
    <t>"24025111","24025121"</t>
  </si>
  <si>
    <t>被动效果：释放体内神秘的力量，使得自身格挡增加20%，攻击增加32%</t>
  </si>
  <si>
    <t>"24025214"</t>
  </si>
  <si>
    <t>被动效果：一击杀不死，也能让你流血流死！普攻有50%概率使目标流血，每回合造成44%的攻击伤害，持续2回合</t>
  </si>
  <si>
    <t>24026012</t>
  </si>
  <si>
    <t>破防烈焰2</t>
  </si>
  <si>
    <t>怒气技能：对敌方后排造成111%攻击伤害并降低其24.5%防御2回合</t>
  </si>
  <si>
    <t>"24026111","24026121"</t>
  </si>
  <si>
    <t>神秘力量2</t>
  </si>
  <si>
    <t>被动效果：释放体内神秘的力量，使得自身格挡增加20%，攻击增加36%</t>
  </si>
  <si>
    <t>"24026214"</t>
  </si>
  <si>
    <t>流血2</t>
  </si>
  <si>
    <t>被动效果：一击杀不死，也能让你流血流死！普攻有50%概率使目标流血，每回合造成66%的攻击伤害，持续2回合</t>
  </si>
  <si>
    <t>"24026314"</t>
  </si>
  <si>
    <t>虚无之力2</t>
  </si>
  <si>
    <t>被动效果：化身虚无，格挡成功时，提升自己攻击12.5%，持续3回合</t>
  </si>
  <si>
    <t>虚灵杀手蟹</t>
  </si>
  <si>
    <t>24035012</t>
  </si>
  <si>
    <t>冷焰冲击</t>
  </si>
  <si>
    <t>怒气技能：对敌方随机2名后排目标造成101%攻击伤害，每回合额外造成66%攻击伤害，持续2回合</t>
  </si>
  <si>
    <t>"24035114"</t>
  </si>
  <si>
    <t>被动效果：硕大的蟹钳，普攻有54%概率使目标流血，每回合造成55%攻击伤害，持续2回合</t>
  </si>
  <si>
    <t>"24035211","24035221"</t>
  </si>
  <si>
    <t>巨蟹之力</t>
  </si>
  <si>
    <t>被动效果：巨蟹一族的力量，自身格挡增加25%，攻击增加22%</t>
  </si>
  <si>
    <t>24036012</t>
  </si>
  <si>
    <t>冷焰冲击2</t>
  </si>
  <si>
    <t>怒气技能：对敌方随机2名后排目标造成151%攻击伤害，每回合额外造成88%攻击伤害，持续2回合</t>
  </si>
  <si>
    <t>"24036114"</t>
  </si>
  <si>
    <t>被动效果：硕大的蟹钳，普攻有72%概率使目标流血，每回合造成66%的攻击伤害，持续2回合</t>
  </si>
  <si>
    <t>"24036211","24036221"</t>
  </si>
  <si>
    <t>巨蟹之力2</t>
  </si>
  <si>
    <t>被动效果：巨蟹一族的力量，自身格挡增加30%，攻击增加33%</t>
  </si>
  <si>
    <t>"24036314"</t>
  </si>
  <si>
    <t>力量窃取2</t>
  </si>
  <si>
    <t>被动效果：专门欺负弱小，普通攻击变成攻击敌方生命最少的英雄，并窃取目标11.1%攻击3回合</t>
  </si>
  <si>
    <t>皇家狮鹫</t>
  </si>
  <si>
    <t>老矿工</t>
  </si>
  <si>
    <t>25011012</t>
  </si>
  <si>
    <t>俯身直冲</t>
  </si>
  <si>
    <t>怒气技能：对单个敌人造成160%伤害，并有30%概率冰冻敌人2回合</t>
  </si>
  <si>
    <t>火焰元素</t>
  </si>
  <si>
    <t>火拳</t>
  </si>
  <si>
    <t>25023012</t>
  </si>
  <si>
    <t>火焰投掷</t>
  </si>
  <si>
    <t>怒气技能：对敌方随机3个目标造成75%伤害，并使得敌人流血2回合，每回合造成35%攻击伤害</t>
  </si>
  <si>
    <t>"25023111"</t>
  </si>
  <si>
    <t>格挡</t>
  </si>
  <si>
    <t>"25023211","25023221"</t>
  </si>
  <si>
    <t>火焰身躯</t>
  </si>
  <si>
    <t>水滴元素</t>
  </si>
  <si>
    <t>MK-05</t>
  </si>
  <si>
    <t>25033012</t>
  </si>
  <si>
    <t>寒冰侵袭</t>
  </si>
  <si>
    <t>怒气技能：对敌方随机3个目标造成95%攻击伤害，并降低敌人护甲15%，持续1回合。如果对方是法师，则有40%概率冰冻对方1回合</t>
  </si>
  <si>
    <t>"25033114"</t>
  </si>
  <si>
    <t>石化</t>
  </si>
  <si>
    <t>被动效果：受到伤害有50%概率恢复英雄30%攻击的生命</t>
  </si>
  <si>
    <t>探险家</t>
  </si>
  <si>
    <t>烈酒</t>
  </si>
  <si>
    <t>25044012</t>
  </si>
  <si>
    <t>绝命射击</t>
  </si>
  <si>
    <t>怒气技能：对随机2名后排敌人造成90%攻击伤害，每回合造成50%流血伤害，并使自己命中提升10%持续2回合。</t>
  </si>
  <si>
    <t>"25044114"</t>
  </si>
  <si>
    <t>压制</t>
  </si>
  <si>
    <t>被动效果：格挡提升10%，破防提升10%</t>
  </si>
  <si>
    <t>"25044211","25044221","25044231"</t>
  </si>
  <si>
    <t>勇者之心</t>
  </si>
  <si>
    <t>被动效果：暴击提升20%</t>
  </si>
  <si>
    <t>25045012</t>
  </si>
  <si>
    <t>怒气技能：对随机2名后排敌人造成100%攻击伤害，每回合造成60%流血伤害，并使自己命中提升20%持续2回合。</t>
  </si>
  <si>
    <t>"25045114"</t>
  </si>
  <si>
    <t>被动效果：格挡提升15%，破防提升15%</t>
  </si>
  <si>
    <t>"25045211","25045221","25045231"</t>
  </si>
  <si>
    <t>被动效果：暴击提升30%</t>
  </si>
  <si>
    <t>虚灵狼</t>
  </si>
  <si>
    <t>LM-02</t>
  </si>
  <si>
    <t>25054012</t>
  </si>
  <si>
    <t>幻影绞杀</t>
  </si>
  <si>
    <t>怒气技能：普攻对随机3个敌人造成120%攻击伤害，并每回合造成35%流血伤害持续2回合</t>
  </si>
  <si>
    <t>"25054114","25054124"</t>
  </si>
  <si>
    <t>狼族天赋</t>
  </si>
  <si>
    <t>被动效果：攻击提升10%，格挡提升10%</t>
  </si>
  <si>
    <t>"25054214"</t>
  </si>
  <si>
    <t>被动效果：每当我方英雄死亡，增加10%格挡概率</t>
  </si>
  <si>
    <t>25055012</t>
  </si>
  <si>
    <t>怒气技能：普攻对随机3个敌人造成140%攻击伤害，并每回合造成50%流血伤害持续2回合</t>
  </si>
  <si>
    <t>"25055114","25055124"</t>
  </si>
  <si>
    <t>被动效果：攻击提升15%，格挡提升15%</t>
  </si>
  <si>
    <t>"25055214"</t>
  </si>
  <si>
    <t>风领主</t>
  </si>
  <si>
    <t>25065012</t>
  </si>
  <si>
    <t>风灵突袭</t>
  </si>
  <si>
    <t>怒气技能：对敌方后排造成95%攻击伤害并有25%概率使目标冰冻2回合</t>
  </si>
  <si>
    <t>"25065111","25065121"</t>
  </si>
  <si>
    <t>风灵力量</t>
  </si>
  <si>
    <t>被动效果：风灵的力量让自身破防增加32%，攻击增加22%</t>
  </si>
  <si>
    <t>"25065214","25065224"</t>
  </si>
  <si>
    <t>御风</t>
  </si>
  <si>
    <t>被动效果：统御狂风，受到攻击时降低攻击者3.3%攻击并增加自己3.3%攻击，持续3回合</t>
  </si>
  <si>
    <t>"25065314"</t>
  </si>
  <si>
    <t>风灵秘技</t>
  </si>
  <si>
    <t>被动效果：掌握风雪的力量，对冰冻的目标，增加38%的额外伤害</t>
  </si>
  <si>
    <t>25066012</t>
  </si>
  <si>
    <t>风灵突袭2</t>
  </si>
  <si>
    <t>怒气技能：对敌方全体造成120%攻击伤害并有25%概率使目标冰冻2回合</t>
  </si>
  <si>
    <t>"25066111","25066121"</t>
  </si>
  <si>
    <t>风灵力量2</t>
  </si>
  <si>
    <t>被动效果：风灵的力量让自身破防增加32%，攻击增加33%</t>
  </si>
  <si>
    <t>"25066214","25066224"</t>
  </si>
  <si>
    <t>御风2</t>
  </si>
  <si>
    <t>被动效果：统御狂风，受到攻击时降低攻击者7.7%攻击并增加自己7.7%攻击，持续3回合</t>
  </si>
  <si>
    <t>"25066314"</t>
  </si>
  <si>
    <t>风灵秘技2</t>
  </si>
  <si>
    <t>被动效果：掌握风雪的力量，对冰冻的目标，增加62%的额外伤害</t>
  </si>
  <si>
    <t>奥秘管理员</t>
  </si>
  <si>
    <t>25075012</t>
  </si>
  <si>
    <t>奥术冲击</t>
  </si>
  <si>
    <t>怒气技能：对敌方前排造成150%攻击伤害并增加自身22.5%攻击2回合</t>
  </si>
  <si>
    <t>"25075111","25075121","25075131"</t>
  </si>
  <si>
    <t>机械能量</t>
  </si>
  <si>
    <t>被动效果：使用科技力量打造的机械身躯，使得格挡增加25%，速度增加40，生命增加12%</t>
  </si>
  <si>
    <t>"25075214"</t>
  </si>
  <si>
    <t>自我修复</t>
  </si>
  <si>
    <t>被动效果：每次格挡时自我修复，回复自身120%攻击等量生命（受控不触发）</t>
  </si>
  <si>
    <t>"25075314"</t>
  </si>
  <si>
    <t>乱攻</t>
  </si>
  <si>
    <t>被动效果：我都不知道我能打着谁，普通攻击变为攻击敌方随机1名目标，同时减少目标9.9%命中2回合</t>
  </si>
  <si>
    <t>25076012</t>
  </si>
  <si>
    <t>奥术冲击2</t>
  </si>
  <si>
    <t>怒气技能：对敌方前排造成225%攻击伤害并增加自身45%攻击2回合</t>
  </si>
  <si>
    <t>"25076111","25076121","25076131"</t>
  </si>
  <si>
    <t>机械能量2</t>
  </si>
  <si>
    <t>被动效果：使用科技力量打造的机械身躯，使得格挡增加30%，速度增加50，生命增加16%</t>
  </si>
  <si>
    <t>"25076214"</t>
  </si>
  <si>
    <t>自我修复2</t>
  </si>
  <si>
    <t>被动效果：每次格挡时自我修复，回复自身156%攻击等量生命（受控不触发）</t>
  </si>
  <si>
    <t>"25076314"</t>
  </si>
  <si>
    <t>乱攻2</t>
  </si>
  <si>
    <t>被动效果：我都不知道我能打着谁，普通攻击变为攻击前排敌人，伤害为88%攻击效果，同时减少目标16%命中2回合</t>
  </si>
  <si>
    <t>暗影行者</t>
  </si>
  <si>
    <t>强森</t>
  </si>
  <si>
    <t>31012012</t>
  </si>
  <si>
    <t>深渊之拳</t>
  </si>
  <si>
    <t>怒气技能：对单个敌人造成140%伤害，并使敌人防御降低35%，持续2回合</t>
  </si>
  <si>
    <t>"31012111"</t>
  </si>
  <si>
    <t>被动效果：祭祀邪能之力，生命永久提升25%</t>
  </si>
  <si>
    <t>邪能石魔</t>
  </si>
  <si>
    <t>深渊守卫</t>
  </si>
  <si>
    <t>31023012</t>
  </si>
  <si>
    <t>地狱重击</t>
  </si>
  <si>
    <t>怒气技能：对敌方血量最少的目标造成140%攻击伤害，并使自己攻击增加10%，持续3回合</t>
  </si>
  <si>
    <t>"31023111","31023121"</t>
  </si>
  <si>
    <t>恶魔之心</t>
  </si>
  <si>
    <t>被动效果：护甲提升35%</t>
  </si>
  <si>
    <t>双头地狱犬</t>
  </si>
  <si>
    <t>烈焰红唇</t>
  </si>
  <si>
    <t>31033012</t>
  </si>
  <si>
    <t>熔犬头槌</t>
  </si>
  <si>
    <t>怒气技能：对敌方单个目标造成160%攻击伤害，并使自己格挡提升15%，持续2回合</t>
  </si>
  <si>
    <t>"31033114"</t>
  </si>
  <si>
    <t>被动效果：攻击永久提升20%</t>
  </si>
  <si>
    <t>魔王格莱斯顿</t>
  </si>
  <si>
    <t>坦纳</t>
  </si>
  <si>
    <t>31044012</t>
  </si>
  <si>
    <t>邪能火球</t>
  </si>
  <si>
    <t>怒气技能：对随机单个敌人造成160%攻击伤害，并增加自身10%免伤2回合</t>
  </si>
  <si>
    <t>"31044111","31044121"</t>
  </si>
  <si>
    <t>被动效果：防御增加35%</t>
  </si>
  <si>
    <t>"31044214"</t>
  </si>
  <si>
    <t>不屈之心</t>
  </si>
  <si>
    <t>被动效果：魔王从不屈服，受到伤害有50%几率恢复70%攻击的生命（受控触发）</t>
  </si>
  <si>
    <t>31045012</t>
  </si>
  <si>
    <t>怒气技能：对随机单个敌人造成180%攻击伤害，并增加自身15%免伤2回合</t>
  </si>
  <si>
    <t>"31045111","31045121"</t>
  </si>
  <si>
    <t>被动效果：防御增加45%</t>
  </si>
  <si>
    <t>"31045214"</t>
  </si>
  <si>
    <t>被动效果：魔王从不屈服，受到伤害有50%几率恢复120%攻击的生命（受控触发）</t>
  </si>
  <si>
    <t>深渊机甲</t>
  </si>
  <si>
    <t>雷蒙盖顿</t>
  </si>
  <si>
    <t>31054012</t>
  </si>
  <si>
    <t>魔能爆裂</t>
  </si>
  <si>
    <t>怒气技能：对敌方后排造成90%攻击伤害，并有40%概率沉默目标1回合</t>
  </si>
  <si>
    <t>"31054114"</t>
  </si>
  <si>
    <t>特殊防御</t>
  </si>
  <si>
    <t>被动效果：每次普攻提升自己10%暴击率</t>
  </si>
  <si>
    <t>"31054214","31054224"</t>
  </si>
  <si>
    <t>魔能吸收</t>
  </si>
  <si>
    <t>被动效果：暴击提升10%，攻击提升15%</t>
  </si>
  <si>
    <t>31055012</t>
  </si>
  <si>
    <t>怒气技能：对敌方后排造成100%攻击伤害，并有30%概率沉默目标2回合</t>
  </si>
  <si>
    <t>"31055114"</t>
  </si>
  <si>
    <t>"31055214","31055224"</t>
  </si>
  <si>
    <t>颤栗魔王</t>
  </si>
  <si>
    <t>伊姆拉图斯</t>
  </si>
  <si>
    <t>31064012</t>
  </si>
  <si>
    <t>邪能冲击</t>
  </si>
  <si>
    <t>怒气技能：对敌方后排造成100%攻击伤害，如果敌人是法师则造成额外60%伤害</t>
  </si>
  <si>
    <t>"31064111"</t>
  </si>
  <si>
    <t>被动效果：如果魔王普攻的目标格挡，则对目标造成60%流血伤害，持续2回合</t>
  </si>
  <si>
    <t>"31064214"</t>
  </si>
  <si>
    <t>精通</t>
  </si>
  <si>
    <t>被动效果：格挡增加10%，攻击增加10%</t>
  </si>
  <si>
    <t>31065012</t>
  </si>
  <si>
    <t>怒气技能：对敌方后排造成120%攻击伤害，如果敌人是法师则造成额外90%伤害</t>
  </si>
  <si>
    <t>"31065111"</t>
  </si>
  <si>
    <t>被动效果：如果魔王普攻的目标格挡，则对目标造成80%流血伤害，持续2回合</t>
  </si>
  <si>
    <t>"31065214"</t>
  </si>
  <si>
    <t>理查兹领主</t>
  </si>
  <si>
    <t>31075012</t>
  </si>
  <si>
    <t>火焰雨</t>
  </si>
  <si>
    <t>怒气技能：对敌方单个目标造成253%攻击伤害并使生命最少的友军回复181%攻击等量生命</t>
  </si>
  <si>
    <t>"31075114"</t>
  </si>
  <si>
    <t>恐惧</t>
  </si>
  <si>
    <t>被动效果：让敌人感到恐惧，受到攻击降低攻击者10%暴击，持续3回合</t>
  </si>
  <si>
    <t>"31075211","31075221"</t>
  </si>
  <si>
    <t>被动效果：强大的恶魔身躯，使得自身防御增加31%，生命增加22%</t>
  </si>
  <si>
    <t>"31075314"</t>
  </si>
  <si>
    <t>恶魔铠甲</t>
  </si>
  <si>
    <t>被动效果：穿着恶魔铠甲，使得自身生命低于30%时，提升自己防御63%，持续3回合（只触发一次）</t>
  </si>
  <si>
    <t>31076012</t>
  </si>
  <si>
    <t>火焰雨2</t>
  </si>
  <si>
    <t>怒气技能：对敌方单个目标造成281%攻击伤害并使生命最少的友军回复253%攻击等量生命</t>
  </si>
  <si>
    <t>"31076114"</t>
  </si>
  <si>
    <t>恐惧2</t>
  </si>
  <si>
    <t>被动效果：让敌人感到恐惧，受到攻击降低攻击者16%暴击，持续3回合</t>
  </si>
  <si>
    <t>"31076211","31076221"</t>
  </si>
  <si>
    <t>恶魔之心2</t>
  </si>
  <si>
    <t>被动效果：强大的恶魔身躯，使得自身防御增加31%，生命增加29%</t>
  </si>
  <si>
    <t>"31076314"</t>
  </si>
  <si>
    <t>恶魔铠甲2</t>
  </si>
  <si>
    <t>被动效果：穿着恶魔铠甲，使得自身生命低于30%时，提升自己防御102%，持续3回合（只触发一次）</t>
  </si>
  <si>
    <t>毁灭巨龙</t>
  </si>
  <si>
    <t>31085012</t>
  </si>
  <si>
    <t>死亡吐息</t>
  </si>
  <si>
    <t>怒气技能：对敌方后排造成76%攻击伤害并有25%概率使目标眩晕2回合</t>
  </si>
  <si>
    <t>"31085111","31085121"</t>
  </si>
  <si>
    <t>被动效果：恶魔的身躯非常强大，自身的防御增加33%，生命增加19%</t>
  </si>
  <si>
    <t>"31085214"</t>
  </si>
  <si>
    <t>被动效果：你咬疼我了，蚂蚁！受到暴击有100%概率发动一次反击，造成152%的攻击伤害</t>
  </si>
  <si>
    <t>31086012</t>
  </si>
  <si>
    <t>死亡吐息2</t>
  </si>
  <si>
    <t>怒气技能：对敌方后排造成91%攻击伤害并有29%概率使目标眩晕2回合</t>
  </si>
  <si>
    <t>"31086111","31086121"</t>
  </si>
  <si>
    <t>被动效果：恶魔的身躯非常强大，自身的防御增加34%，生命增加28%</t>
  </si>
  <si>
    <t>"31086214"</t>
  </si>
  <si>
    <t>被动效果：你咬疼我了，蚂蚁！受到暴击有100%概率发动一次反击，造成243%的攻击伤害</t>
  </si>
  <si>
    <t>"31086314"</t>
  </si>
  <si>
    <t>魔力护体2</t>
  </si>
  <si>
    <t>被动效果：自身生命低于75%时，施放魔力守护自己，提升自己减伤34%，持续3回合（只触发一次）</t>
  </si>
  <si>
    <t>黑暗骑士</t>
  </si>
  <si>
    <t>炎枪爆裂</t>
  </si>
  <si>
    <t>怒气技能：对随机2名敌人造成170%攻击伤害，每回合额外造成30%燃烧伤害，持续4回合</t>
  </si>
  <si>
    <t>"31095111","31095124"</t>
  </si>
  <si>
    <t>骑士荣誉</t>
  </si>
  <si>
    <t>被动效果：伤害减免增加6%。黑锋骑士攻击时，如果目标是游侠，则造成额外60%伤害。</t>
  </si>
  <si>
    <t>"31095211","31095214"</t>
  </si>
  <si>
    <t>枪术精通</t>
  </si>
  <si>
    <t>被动效果：攻击永久增加15%，每次出手伤害增加20%，持续6回合</t>
  </si>
  <si>
    <t>"31095311","31095314","31095321"</t>
  </si>
  <si>
    <t>不屈</t>
  </si>
  <si>
    <t>被动效果：防御增加30%，生命增加30%，受到任何攻击恢复生命上限1%生命（受控不触发）</t>
  </si>
  <si>
    <t>炎枪爆裂2</t>
  </si>
  <si>
    <t>怒气技能：对随机3名敌人造成185%攻击伤害，每回合额外造成50%燃烧伤害，持续4回合</t>
  </si>
  <si>
    <t>"31096111","31096124"</t>
  </si>
  <si>
    <t>骑士荣誉2</t>
  </si>
  <si>
    <t>被动效果：伤害减免增加9%。黑锋骑士攻击时，如果目标是游侠，则造成额外80%伤害。</t>
  </si>
  <si>
    <t>"31096211","31096214"</t>
  </si>
  <si>
    <t>枪术精通2</t>
  </si>
  <si>
    <t>被动效果：攻击永久增加20%，每次出手伤害增加30%，持续6回合</t>
  </si>
  <si>
    <t>"31096311","31096314","31096321"</t>
  </si>
  <si>
    <t>不屈2</t>
  </si>
  <si>
    <t>被动效果：防御增加35%，生命增加40%，受到任何攻击恢复生命上限2%生命（受控不触发）</t>
  </si>
  <si>
    <t>火焰小鬼</t>
  </si>
  <si>
    <t>火焰之子</t>
  </si>
  <si>
    <t>32011012</t>
  </si>
  <si>
    <t>火球轰炸</t>
  </si>
  <si>
    <t>怒气技能：对后排敌人造成90%伤害</t>
  </si>
  <si>
    <t>地狱守卫者</t>
  </si>
  <si>
    <t>狂暴兽</t>
  </si>
  <si>
    <t>32023012</t>
  </si>
  <si>
    <t>火焰爆炸</t>
  </si>
  <si>
    <t>怒气技能：对前排敌人造成120%攻击伤害，并使得目标护甲降低25%，持续2回合</t>
  </si>
  <si>
    <t>"32023114"</t>
  </si>
  <si>
    <t>吸血</t>
  </si>
  <si>
    <t>被动效果：每次普攻恢复自身30%攻击的生命</t>
  </si>
  <si>
    <t>逐日法师</t>
  </si>
  <si>
    <t>32034012</t>
  </si>
  <si>
    <t>邪能射线</t>
  </si>
  <si>
    <t>怒气技能：对敌方全体造成70%攻击伤害</t>
  </si>
  <si>
    <t>"32034114"</t>
  </si>
  <si>
    <t>越战越勇</t>
  </si>
  <si>
    <t>被动效果：身体里流淌着逐日者家族的血液，每次普攻增加自己11%攻击</t>
  </si>
  <si>
    <t>32035012</t>
  </si>
  <si>
    <t>怒气技能：对敌方全体造成76%攻击伤害</t>
  </si>
  <si>
    <t>"32035114"</t>
  </si>
  <si>
    <t>"32035214"</t>
  </si>
  <si>
    <t>热忱</t>
  </si>
  <si>
    <t>被动效果：掌控火焰的力量，对燃烧的目标，增加24%的额外伤害</t>
  </si>
  <si>
    <t>32036012</t>
  </si>
  <si>
    <t>邪能射线2</t>
  </si>
  <si>
    <t>怒气技能：对敌方全体造成85%攻击伤害</t>
  </si>
  <si>
    <t>"32036111"</t>
  </si>
  <si>
    <t>被动效果：身体里流淌着逐日者家族的血液，攻击增加21%</t>
  </si>
  <si>
    <t>"32036214"</t>
  </si>
  <si>
    <t>热忱2</t>
  </si>
  <si>
    <t>被动效果：掌控火焰的力量，对燃烧的目标，增加36%的额外伤害</t>
  </si>
  <si>
    <t>"32036314"</t>
  </si>
  <si>
    <t>沸腾之血2</t>
  </si>
  <si>
    <t>被动效果：英雄死亡释放逐日之力，使得全体敌方每回合受到68%伤害，持续3回合</t>
  </si>
  <si>
    <t>毁灭之主</t>
  </si>
  <si>
    <t>32044012</t>
  </si>
  <si>
    <t>死亡一击</t>
  </si>
  <si>
    <t>怒气技能：对敌方随机2名目标造成185%攻击伤害并对刺客类目标造成61%额外伤害</t>
  </si>
  <si>
    <t>"32044114","32044124"</t>
  </si>
  <si>
    <t>吸攻</t>
  </si>
  <si>
    <t>被动效果：外域生物，能够控制灵魂的力量，普攻时偷取目标15%攻击</t>
  </si>
  <si>
    <t>32045012</t>
  </si>
  <si>
    <t>怒气技能：对敌方随机3名目标造成166%攻击伤害并对刺客类目标造成61%额外伤害</t>
  </si>
  <si>
    <t>"32045114","32045124"</t>
  </si>
  <si>
    <t>被动效果：外域生物，能够控制灵魂的力量，普攻时偷取目标19%攻击</t>
  </si>
  <si>
    <t>"32045214"</t>
  </si>
  <si>
    <t>刺客杀手</t>
  </si>
  <si>
    <t>被动效果：作为刺客的克星，对刺客增加21%的额外伤害</t>
  </si>
  <si>
    <t>32046012</t>
  </si>
  <si>
    <t>死亡一击2</t>
  </si>
  <si>
    <t>怒气技能：对敌方随机4名目标造成141%攻击伤害并对刺客类目标造成61%额外伤害</t>
  </si>
  <si>
    <t>"32046114","32046124"</t>
  </si>
  <si>
    <t>吸攻2</t>
  </si>
  <si>
    <t>"32046214"</t>
  </si>
  <si>
    <t>刺客杀手2</t>
  </si>
  <si>
    <t>被动效果：作为刺客的克星，对刺客增加31%的额外伤害</t>
  </si>
  <si>
    <t>"32046314"</t>
  </si>
  <si>
    <t>恶魔之血2</t>
  </si>
  <si>
    <t>被动效果：自身生命低于50%，激发恶魔的血液，提升自己暴击12%，持续3回合（只触发一次）</t>
  </si>
  <si>
    <t>火焰魔王</t>
  </si>
  <si>
    <t>32055012</t>
  </si>
  <si>
    <t>火焰大爆炸</t>
  </si>
  <si>
    <t>怒气技能：对敌方随机4名目标造成51%攻击伤害，每回合额外造成54%攻击伤害，持续3回合</t>
  </si>
  <si>
    <t>"32055114"</t>
  </si>
  <si>
    <t>火毒</t>
  </si>
  <si>
    <t>被动效果：不只是单纯的火焰，普攻有72%概率使目标中毒，每回合造成64%攻击伤害，持续2回合</t>
  </si>
  <si>
    <t>"32055214"</t>
  </si>
  <si>
    <t>火毒爆裂</t>
  </si>
  <si>
    <t>被动效果：英雄死亡后将自身献祭，使敌方全体中毒，每回合造成56%攻击伤害，持续3回合</t>
  </si>
  <si>
    <t>32056012</t>
  </si>
  <si>
    <t>火焰大爆炸2</t>
  </si>
  <si>
    <t>怒气技能：对敌方全体造成43%攻击伤害，每回合额外造成61%攻击伤害，持续3回合</t>
  </si>
  <si>
    <t>"32056114"</t>
  </si>
  <si>
    <t>火毒2</t>
  </si>
  <si>
    <t>被动效果：不只是单纯的火焰，普攻有81%概率使目标中毒，每回合造成71%攻击伤害，持续2回合</t>
  </si>
  <si>
    <t>"32056214"</t>
  </si>
  <si>
    <t>火毒爆裂2</t>
  </si>
  <si>
    <t>被动效果：英雄死亡后将自身献祭，使敌方全体中毒，每回合造成64%攻击伤害，持续3回合</t>
  </si>
  <si>
    <t>"32056314"</t>
  </si>
  <si>
    <t>毒性皮肤2</t>
  </si>
  <si>
    <t>被动效果：皮肤含有毒素，受到攻击时61%概率使目标中毒，每回合造成53%攻击伤害，持续3回合</t>
  </si>
  <si>
    <t>魅影女妖</t>
  </si>
  <si>
    <t>罗格</t>
  </si>
  <si>
    <t>33014012</t>
  </si>
  <si>
    <t>痛苦流星</t>
  </si>
  <si>
    <t>怒气技能：对敌方前排造成120%攻击伤害，并恢复我方前排英雄75%攻击生命</t>
  </si>
  <si>
    <t>"33014111"</t>
  </si>
  <si>
    <t>被动效果：拥有美丽的外表，每次普攻增加5%攻击，5%暴击，持续6回合</t>
  </si>
  <si>
    <t>"33014214"</t>
  </si>
  <si>
    <t>流星火雨</t>
  </si>
  <si>
    <t>被动效果：魅影女妖魅惑敌人，普攻有50%概率降低对方攻击20%，持续2回合</t>
  </si>
  <si>
    <t>33015012</t>
  </si>
  <si>
    <t>怒气技能：对敌方随机3个目标130%攻击伤害，并恢复我方前排英雄85%攻击生命</t>
  </si>
  <si>
    <t>"33015111"</t>
  </si>
  <si>
    <t>被动效果：拥有美丽的外表，每次普攻增加10%攻击，10%暴击，持续6回合</t>
  </si>
  <si>
    <t>"33015214"</t>
  </si>
  <si>
    <t>邪灵术士</t>
  </si>
  <si>
    <t>33024012</t>
  </si>
  <si>
    <t>生命虹吸</t>
  </si>
  <si>
    <t>怒气技能：对敌方生命最少的目标造成145%攻击伤害并回复生命最少的友军攻击181%生命</t>
  </si>
  <si>
    <t>"33024114"</t>
  </si>
  <si>
    <t>赋予生机</t>
  </si>
  <si>
    <t>被动效果：身为术士，拥有各种奇特的攻击手段，普攻有51%概率赋予友军生机，使生命最少的友军恢复49%攻击等量生命</t>
  </si>
  <si>
    <t>"33024214"</t>
  </si>
  <si>
    <t>自愈</t>
  </si>
  <si>
    <t>被动效果：在自己身上做的实验太多了，身体已经变异了，受到攻击时100%概率使自己恢复36%攻击等量生命</t>
  </si>
  <si>
    <t>33025012</t>
  </si>
  <si>
    <t>怒气技能：对敌方生命最少的目标造成154%攻击伤害并回复生命最少的友军攻击281%生命</t>
  </si>
  <si>
    <t>"33025114"</t>
  </si>
  <si>
    <t>被动效果：身为术士，拥有各种奇特的攻击手段，普攻有51%概率赋予友军生机，使生命最少的友军恢复91%攻击等量生命</t>
  </si>
  <si>
    <t>"33025214"</t>
  </si>
  <si>
    <t>被动效果：在自己身上做的实验太多了，身体已经变异了，受到攻击时100%概率使自己恢复44%攻击等量生命（受控触发）</t>
  </si>
  <si>
    <t>33026012</t>
  </si>
  <si>
    <t>生命虹吸2</t>
  </si>
  <si>
    <t>怒气技能：对敌方生命最少的目标造成172%攻击伤害并回复生命最少的友军402%攻击等量生命</t>
  </si>
  <si>
    <t>"33026114"</t>
  </si>
  <si>
    <t>赋予生机2</t>
  </si>
  <si>
    <t>被动效果：身为术士，拥有各种奇特的攻击手段，普攻有51%概率赋予友军生机，使生命最少的友军恢复112%攻击等量生命</t>
  </si>
  <si>
    <t>"33026214"</t>
  </si>
  <si>
    <t>自愈2</t>
  </si>
  <si>
    <t>被动效果：在自己身上做的实验太多了，身体已经变异了，受到攻击时100%概率使自己恢复52%攻击等量生命（受控触发）</t>
  </si>
  <si>
    <t>"33026311","33026321"</t>
  </si>
  <si>
    <t>邪能之力2</t>
  </si>
  <si>
    <t>被动效果：掌握了邪能的奥秘，攻击增加21%，生命增加16%</t>
  </si>
  <si>
    <t>莎拉夫人</t>
  </si>
  <si>
    <t>阿卡莎</t>
  </si>
  <si>
    <t>34014012</t>
  </si>
  <si>
    <t>暗影腐蚀</t>
  </si>
  <si>
    <t>怒气技能：对随机1名敌人造成220%攻击伤害，并使敌人护甲降低30%，持续2回合</t>
  </si>
  <si>
    <t>"34014111"</t>
  </si>
  <si>
    <t>恶魔力量</t>
  </si>
  <si>
    <t>被动效果：身体里有恶魔的力量，技能伤害增加25%</t>
  </si>
  <si>
    <t>"34014214"</t>
  </si>
  <si>
    <t>点燃</t>
  </si>
  <si>
    <t>被动效果：每次普攻增加自身破防10%，持续5回合</t>
  </si>
  <si>
    <t>34015012</t>
  </si>
  <si>
    <t>怒气技能：对随机2名敌人造成150%攻击伤害，并使敌人护甲降低35%，持续2回合</t>
  </si>
  <si>
    <t>"34015111","34015121"</t>
  </si>
  <si>
    <t>被动效果：身体里有恶魔的力量，技能伤害增加30%</t>
  </si>
  <si>
    <t>"34015214"</t>
  </si>
  <si>
    <t>恶魔刺客</t>
  </si>
  <si>
    <t>34025012</t>
  </si>
  <si>
    <t>噬魂斩击</t>
  </si>
  <si>
    <t>怒气技能：对敌方生命最少的目标造成202%攻击伤害并吸取其21%攻击2回合</t>
  </si>
  <si>
    <t>"34025111","34025121","34025131"</t>
  </si>
  <si>
    <t>被动效果：身体里隐藏着强大的魔王之力，攻击增加21%，暴击增加20%，生命增加11%</t>
  </si>
  <si>
    <t>"34025214"</t>
  </si>
  <si>
    <t>力量窃取</t>
  </si>
  <si>
    <t>被动效果：恶魔刺客最喜欢敌人的鲜血，敌方英雄死亡时，吸收其力量增加自己16%攻击</t>
  </si>
  <si>
    <t>34026012</t>
  </si>
  <si>
    <t>噬魂斩击2</t>
  </si>
  <si>
    <t>怒气技能：对敌方随机2名后排目标造成182%攻击伤害并吸取其22%攻击2回合</t>
  </si>
  <si>
    <t>"34026111","34026121","34026131"</t>
  </si>
  <si>
    <t>恶魔力量2</t>
  </si>
  <si>
    <t>被动效果：身体里隐藏着强大的魔王之力，攻击增加26%，暴击增加30%，生命增加16%</t>
  </si>
  <si>
    <t>"34026214"</t>
  </si>
  <si>
    <t>被动效果：恶魔刺客最喜欢敌人的鲜血，敌方英雄死亡时，吸收其力量增加自己21%攻击</t>
  </si>
  <si>
    <t>"34026314"</t>
  </si>
  <si>
    <t>虚弱打击2</t>
  </si>
  <si>
    <t>被动效果：专门欺负弱小，普通攻击变成攻击敌方生命最少的英雄，效果为113%</t>
  </si>
  <si>
    <t>独眼魔</t>
  </si>
  <si>
    <t>魅魔</t>
  </si>
  <si>
    <t>35013012</t>
  </si>
  <si>
    <t>邪能黑球</t>
  </si>
  <si>
    <t>怒气技能：对随机3名敌人造成80%攻击伤害，并有20%概率眩晕目标1回合</t>
  </si>
  <si>
    <t>"35013111"</t>
  </si>
  <si>
    <t>"35013214"</t>
  </si>
  <si>
    <t>邪能压制</t>
  </si>
  <si>
    <t>被动效果：普攻有60%概率沉默目标1回合</t>
  </si>
  <si>
    <t>火焰守卫</t>
  </si>
  <si>
    <t>米尔科</t>
  </si>
  <si>
    <t>35023012</t>
  </si>
  <si>
    <t>烈焰焚烧</t>
  </si>
  <si>
    <t>怒气技能：对敌方全体造成45%伤害，使自己护甲提升20%，持续1回合</t>
  </si>
  <si>
    <t>"35023111"</t>
  </si>
  <si>
    <t>被动效果：普攻有100%概率降低敌方护甲20%，持续1回合</t>
  </si>
  <si>
    <t>"35023214"</t>
  </si>
  <si>
    <t>火焰皮肤</t>
  </si>
  <si>
    <t>深渊猎手</t>
  </si>
  <si>
    <t>35035012</t>
  </si>
  <si>
    <t>死亡激射</t>
  </si>
  <si>
    <t>怒气技能：对敌方全体造成92%攻击伤害并降低目标19%暴击，持续3回合</t>
  </si>
  <si>
    <t>"35035114","35035124","35035134"</t>
  </si>
  <si>
    <t>以暴制暴</t>
  </si>
  <si>
    <t>被动效果：酷爱以暴制暴，每次普攻提升自己12%暴击，降低目标9%暴击，持续3回合，并有32%概率提升自己16%暴击伤害，持续2回合</t>
  </si>
  <si>
    <t>"35035211","35035221","35035231"</t>
  </si>
  <si>
    <t>被动效果：天生的猎手，攻击增加31%，暴击伤害增加10%，生命增加7.5%</t>
  </si>
  <si>
    <t>"35035314"</t>
  </si>
  <si>
    <t>被动效果：来打我呀！受到攻击时36%概率发动一次反击，造成72%的攻击伤害</t>
  </si>
  <si>
    <t>35036012</t>
  </si>
  <si>
    <t>死亡激射2</t>
  </si>
  <si>
    <t>怒气技能：对敌方全体造成103%攻击伤害并降低其25%暴击，持续3回合</t>
  </si>
  <si>
    <t>"35036114","35036124","35036134"</t>
  </si>
  <si>
    <t>以暴制暴2</t>
  </si>
  <si>
    <t>被动效果：酷爱以暴制暴，每次普攻提升自己18%暴击，降低目标13%暴击，持续4回合，并有39%概率提升自己21%暴击伤害，持续2回合</t>
  </si>
  <si>
    <t>"35036211","35036221","35036231"</t>
  </si>
  <si>
    <t>被动效果：天生的猎手，攻击增加41.5%，暴击伤害增加20%，生命增加11%</t>
  </si>
  <si>
    <t>"35036314"</t>
  </si>
  <si>
    <t>被动效果：来打我呀！受到攻击时100%概率发动一次反击造成83%的攻击伤害</t>
  </si>
  <si>
    <t>黑暗阿西卡</t>
  </si>
  <si>
    <t>35045012</t>
  </si>
  <si>
    <t>深渊咆哮</t>
  </si>
  <si>
    <t>怒气技能：对敌方前排造成141%攻击伤害，每回合额外造成43%攻击伤害，持续2回合</t>
  </si>
  <si>
    <t>"35045111","35045121"</t>
  </si>
  <si>
    <t>被动效果：身体里有恶魔的力量，攻击增加21%，生命增加14%</t>
  </si>
  <si>
    <t>"35045214"</t>
  </si>
  <si>
    <t>被动效果：操控火焰的恶魔，普攻有36%概率点燃目标，使目标燃烧，每回合造成79%攻击伤害，持续2回合</t>
  </si>
  <si>
    <t>35046012</t>
  </si>
  <si>
    <t>深渊咆哮2</t>
  </si>
  <si>
    <t>怒气技能：对敌方随机3名目标造成154%攻击伤害，每回合额外造成43%攻击伤害，持续2回合</t>
  </si>
  <si>
    <t>"35046111","35046121"</t>
  </si>
  <si>
    <t>被动效果：身体里有恶魔的力量，攻击增加26%，生命增加19%</t>
  </si>
  <si>
    <t>"35046214"</t>
  </si>
  <si>
    <t>点燃2</t>
  </si>
  <si>
    <t>被动效果：操控火焰的恶魔，普攻有56%概率点燃目标，使目标燃烧，每回合造成91%攻击伤害，持续2回合</t>
  </si>
  <si>
    <t>"35046314"</t>
  </si>
  <si>
    <t>火焰皮肤2</t>
  </si>
  <si>
    <t>被动效果：皮肤上附着火焰，受到攻击时82%概率使目标燃烧，每回合造成81%攻击伤害，持续1回合</t>
  </si>
  <si>
    <t>豺狼人战士</t>
  </si>
  <si>
    <t>安多米尔</t>
  </si>
  <si>
    <t>41013012</t>
  </si>
  <si>
    <t>火焰打击</t>
  </si>
  <si>
    <t>怒气技能：对后排敌人造成70%攻击伤害，并使其技能伤害降低5%</t>
  </si>
  <si>
    <t>"41013114","41013124"</t>
  </si>
  <si>
    <t>能屈能伸</t>
  </si>
  <si>
    <t>被动效果：狡诈的狼人，生命永久提升15%，速度提升10点</t>
  </si>
  <si>
    <t>半人马护卫</t>
  </si>
  <si>
    <t>弗雷</t>
  </si>
  <si>
    <t>41023012</t>
  </si>
  <si>
    <t>致命打击</t>
  </si>
  <si>
    <t>怒气技能：对随机3名敌人造成80%攻击伤害，并恢复英雄50%攻击生命</t>
  </si>
  <si>
    <t>"41023114"</t>
  </si>
  <si>
    <t>被动效果：血量永久提升20%</t>
  </si>
  <si>
    <t>武僧</t>
  </si>
  <si>
    <t>酋长</t>
  </si>
  <si>
    <t>41034012</t>
  </si>
  <si>
    <t>爆破流星</t>
  </si>
  <si>
    <t>怒气技能：对血量最少的敌人造成180%攻击伤害，并使敌人流血3回合，每回合造成45%攻击伤害</t>
  </si>
  <si>
    <t>"41034114"</t>
  </si>
  <si>
    <t>酒气</t>
  </si>
  <si>
    <t>被动效果：血量提升15%，防御提升15%</t>
  </si>
  <si>
    <t>"41034214"</t>
  </si>
  <si>
    <t>愈体</t>
  </si>
  <si>
    <t>被动效果：经过艰苦的修炼，武僧能轻易看破对方弱点，每次受到伤害使得敌人攻击降低15%，持续2回合</t>
  </si>
  <si>
    <t>41035012</t>
  </si>
  <si>
    <t>怒气技能：对血量最少的敌人造成200%击伤害，并使敌人流血3回合，每回合造成60%攻击伤害</t>
  </si>
  <si>
    <t>"41035114"</t>
  </si>
  <si>
    <t>"41035214"</t>
  </si>
  <si>
    <t>岩石祖母</t>
  </si>
  <si>
    <t>卡加斯</t>
  </si>
  <si>
    <t>41044012</t>
  </si>
  <si>
    <t>岩石爆破</t>
  </si>
  <si>
    <t>怒气技能：对敌方前排造成130%攻击伤害，如果敌人是战士，则有30%概率石化目标1回合</t>
  </si>
  <si>
    <t>"41044114"</t>
  </si>
  <si>
    <t>搏命</t>
  </si>
  <si>
    <t>被动效果：破防提升20%，血量提升20%</t>
  </si>
  <si>
    <t>"41044214"</t>
  </si>
  <si>
    <t>被动效果：普攻使敌人护甲降低35%，持续2回合</t>
  </si>
  <si>
    <t>41045012</t>
  </si>
  <si>
    <t>怒气技能：对敌方前排造成150%攻击伤害，如果敌人是战士，则有20%概率石化目标2回合</t>
  </si>
  <si>
    <t>"41045114"</t>
  </si>
  <si>
    <t>"41045214"</t>
  </si>
  <si>
    <t>被动效果：普攻使敌人护甲降低45%，持续2回合</t>
  </si>
  <si>
    <t>火焰女王</t>
  </si>
  <si>
    <t>41055012</t>
  </si>
  <si>
    <t>烈焰流星雨</t>
  </si>
  <si>
    <t>怒气技能：对敌方全体造成72%攻击伤害，每回合额外造成26%攻击伤害，持续3回合</t>
  </si>
  <si>
    <t>"41055111","41055121"</t>
  </si>
  <si>
    <t>女王防御</t>
  </si>
  <si>
    <t>被动效果：女王穿着专属防御，自身生命增加21%，防御增加23%</t>
  </si>
  <si>
    <t>"41055214"</t>
  </si>
  <si>
    <t>备受鼓舞</t>
  </si>
  <si>
    <t>被动效果：我方英雄暴击时，受到鼓舞，使自己恢复36%攻击等量生命</t>
  </si>
  <si>
    <t>"41055314","41055324"</t>
  </si>
  <si>
    <t>禁忌领域</t>
  </si>
  <si>
    <t>被动效果：创造出禁忌领域，受到攻击降低目标12%破防并燃烧，每回合造成25%攻击伤害，持续6回合</t>
  </si>
  <si>
    <t>41056012</t>
  </si>
  <si>
    <t>烈焰流星雨2</t>
  </si>
  <si>
    <t>怒气技能：对敌方全体造成89%攻击伤害，每回合额外造成38%攻击伤害，持续3回合</t>
  </si>
  <si>
    <t>"41056111","41056121"</t>
  </si>
  <si>
    <t>女王防御2</t>
  </si>
  <si>
    <t>被动效果：女王穿着专属防御，自身生命增加32%，防御增加32%</t>
  </si>
  <si>
    <t>"41056214"</t>
  </si>
  <si>
    <t>备受鼓舞2</t>
  </si>
  <si>
    <t>被动效果：我方英雄暴击时，受到鼓舞，使自己恢复47%攻击等量生命</t>
  </si>
  <si>
    <t>"41056314","41056324"</t>
  </si>
  <si>
    <t>禁忌领域2</t>
  </si>
  <si>
    <t>被动效果：创造出禁忌领域，受到攻击降低目标14%破防并燃烧，每回合造成34%攻击伤害，持续6回合</t>
  </si>
  <si>
    <t>牛头人酋长</t>
  </si>
  <si>
    <t>41065012</t>
  </si>
  <si>
    <t>图腾爆裂</t>
  </si>
  <si>
    <t>怒气技能：对敌方前排造成118%攻击伤害并吸取目标22%防御2回合</t>
  </si>
  <si>
    <t>"41065114","41065124"</t>
  </si>
  <si>
    <t>牛头意志</t>
  </si>
  <si>
    <t>被动效果：身为酋长，拥有上位者的威严，受到攻击时降低目标9%攻击，11%暴击，持续2回合</t>
  </si>
  <si>
    <t>"41065211","41065221"</t>
  </si>
  <si>
    <t>自然坚韧</t>
  </si>
  <si>
    <t>被动效果：自然坚韧的品性，使得自身生命增加26%，防御增加33%</t>
  </si>
  <si>
    <t>"41065314"</t>
  </si>
  <si>
    <t>被动效果：来打我呀！受到攻击时59%概率发动一次反击，造成102%的攻击伤害</t>
  </si>
  <si>
    <t>41066012</t>
  </si>
  <si>
    <t>图腾爆裂2</t>
  </si>
  <si>
    <t>怒气技能：对敌方前排造成150%攻击伤害并吸取目标27%防御2回合</t>
  </si>
  <si>
    <t>"41066114","41066124"</t>
  </si>
  <si>
    <t>牛头意志2</t>
  </si>
  <si>
    <t>被动效果：身为酋长，拥有上位者的威严，受到攻击时降低目标12%攻击，16%暴击，持续2回合</t>
  </si>
  <si>
    <t>"41066211","41066221"</t>
  </si>
  <si>
    <t>自然坚韧2</t>
  </si>
  <si>
    <t>被动效果：自然坚韧的品性，使得自身生命增加33%，伤害减免增加20%</t>
  </si>
  <si>
    <t>"41066314"</t>
  </si>
  <si>
    <t>被动效果：来打我呀！受到攻击时72%概率发动一次反击，造成143%的攻击伤害</t>
  </si>
  <si>
    <t>元素萨满</t>
  </si>
  <si>
    <t>42015012</t>
  </si>
  <si>
    <t>闪电链</t>
  </si>
  <si>
    <t>怒气技能：对敌方后排造成124%攻击伤害并有41%概率使战士类目标眩晕2回合</t>
  </si>
  <si>
    <t>"42015114"</t>
  </si>
  <si>
    <t>电流打击</t>
  </si>
  <si>
    <t>被动效果：用电流打击敌人，普攻攻击变为对敌方随机2名目标造成81%攻击伤害，并有12%概率眩晕目标2回合</t>
  </si>
  <si>
    <t>"42015211","42015221","42015231"</t>
  </si>
  <si>
    <t>兽族天赋</t>
  </si>
  <si>
    <t>被动效果：身为兽族，暴击增加30%，攻击增加31%，生命增加9.5%</t>
  </si>
  <si>
    <t>42016012</t>
  </si>
  <si>
    <t>闪电链2</t>
  </si>
  <si>
    <t>怒气技能：对敌方后排造成125%攻击伤害并有62%概率使战士类目标眩晕2回合</t>
  </si>
  <si>
    <t>"42016114"</t>
  </si>
  <si>
    <t>电流打击2</t>
  </si>
  <si>
    <t>被动效果：用电流打击敌人，普攻攻击变为对敌方随机2名目标造成97%攻击伤害，并有13%概率眩晕目标2回合</t>
  </si>
  <si>
    <t>"42016211","42016221","42016231"</t>
  </si>
  <si>
    <t>兽族天赋2</t>
  </si>
  <si>
    <t>被动效果：身为兽族，暴击增加30%，攻击增加36.5%，生命增加14.5%</t>
  </si>
  <si>
    <t>"42016314"</t>
  </si>
  <si>
    <t>灵魂共振2</t>
  </si>
  <si>
    <t>被动效果：萨满掌握了灵魂的奥秘，当敌方英雄死亡时，恢复己方生命最低的单位19%生命上限的生命</t>
  </si>
  <si>
    <t>鱼人先知</t>
  </si>
  <si>
    <t>树精</t>
  </si>
  <si>
    <t>43012012</t>
  </si>
  <si>
    <t>雷电冲击</t>
  </si>
  <si>
    <t>怒气技能：对前排敌人造成110%伤害，并回复英雄80%攻击血量</t>
  </si>
  <si>
    <t>"43012114"</t>
  </si>
  <si>
    <t>被动效果：普攻有20%概率沉默对手2回合</t>
  </si>
  <si>
    <t>深林贤者</t>
  </si>
  <si>
    <t>蓝萨满</t>
  </si>
  <si>
    <t>43023012</t>
  </si>
  <si>
    <t>生命祝福</t>
  </si>
  <si>
    <t>怒气技能：对敌方血量最少的目标造成120%攻击伤害，并恢复我方随机3个目标35%攻击生命，持续2回合</t>
  </si>
  <si>
    <t>"43023114"</t>
  </si>
  <si>
    <t>被动效果：受到大自然的眷顾，每次普攻恢复自己25%攻击生命</t>
  </si>
  <si>
    <t>自然贤者</t>
  </si>
  <si>
    <t>树精长老</t>
  </si>
  <si>
    <t>43034012</t>
  </si>
  <si>
    <t>自然能量</t>
  </si>
  <si>
    <t>怒气技能：对血量最少的敌人造成150%攻击伤害，并恢复我方血量最少的英雄120%攻击生命</t>
  </si>
  <si>
    <t>"43034114"</t>
  </si>
  <si>
    <t>弱点打击</t>
  </si>
  <si>
    <t>被动效果：每次普攻恢复我方前排英雄15%攻击的生命</t>
  </si>
  <si>
    <t>"43034214"</t>
  </si>
  <si>
    <t>被动效果：每当我方英雄死亡，恢复我方所有英雄10%攻击生命</t>
  </si>
  <si>
    <t>43035012</t>
  </si>
  <si>
    <t>怒气技能：对血量最少的敌人造成170%攻击伤害，并恢复我方血量最少的英雄140%攻击生命</t>
  </si>
  <si>
    <t>"43035114"</t>
  </si>
  <si>
    <t>"43035214"</t>
  </si>
  <si>
    <t>月之女神</t>
  </si>
  <si>
    <t>43044012</t>
  </si>
  <si>
    <t>治愈之光</t>
  </si>
  <si>
    <t>怒气技能：对敌方前排造成71%攻击伤害并使我方英雄恢复43%攻击等量生命，持续3回合</t>
  </si>
  <si>
    <t>"43044111","43044121"</t>
  </si>
  <si>
    <t>自然之力</t>
  </si>
  <si>
    <t>被动效果：掌握自然的力量，攻击增加31.5%，暴击增加30%</t>
  </si>
  <si>
    <t>43045012</t>
  </si>
  <si>
    <t>怒气技能：对敌方全体造成46%攻击伤害并使我方英雄恢复56%攻击等量生命，持续3回合</t>
  </si>
  <si>
    <t>"43045111","43045121"</t>
  </si>
  <si>
    <t>"43045214"</t>
  </si>
  <si>
    <t>法术掌握</t>
  </si>
  <si>
    <t>被动效果：每次普攻提升自己对法术的掌握，增加自己23%对敌人造成的伤害</t>
  </si>
  <si>
    <t>43046012</t>
  </si>
  <si>
    <t>治愈之光2</t>
  </si>
  <si>
    <t>怒气技能：对敌方全体造成55%攻击伤害并使我方英雄恢复63%攻击等量生命，持续3回合</t>
  </si>
  <si>
    <t>"43046111","43046121"</t>
  </si>
  <si>
    <t>自然之力2</t>
  </si>
  <si>
    <t>"43046214"</t>
  </si>
  <si>
    <t>法术掌握2</t>
  </si>
  <si>
    <t>被动效果：每次普攻提升自己对法术的掌握，增加自己25%对敌人造成的伤害</t>
  </si>
  <si>
    <t>"43046314"</t>
  </si>
  <si>
    <t>暗月反击2</t>
  </si>
  <si>
    <t>被动效果：当生命低于50%时，使用暗月反击敌人，给敌方全体附加暴击印记，印记暴击后触发造成58%攻击伤害（只触发一次）</t>
  </si>
  <si>
    <t>深林之神</t>
  </si>
  <si>
    <t>43054012</t>
  </si>
  <si>
    <t>光能爆破</t>
  </si>
  <si>
    <t>怒气技能：对敌方随机2名后排目标造成133%攻击伤害并回复随机2名后排友军攻击161%生命</t>
  </si>
  <si>
    <t>"43054114"</t>
  </si>
  <si>
    <t>被动效果：掌控着大自然的力量，普攻有100%概率使随机1名前排友军恢复36%攻击等量生命</t>
  </si>
  <si>
    <t>"43054214","43054224"</t>
  </si>
  <si>
    <t>灵魂助力</t>
  </si>
  <si>
    <t>被动效果：英雄死亡时，借助灵魂的力量，可使己方全体恢复71%攻击等量生命并增加6%暴击3回合</t>
  </si>
  <si>
    <t>43055012</t>
  </si>
  <si>
    <t>怒气技能：对敌方后排造成71%攻击伤害并回复后排友军攻击172%生命</t>
  </si>
  <si>
    <t>"43055114"</t>
  </si>
  <si>
    <t>被动效果：掌控着大自然的力量，普攻有100%概率使前排友军恢复54%攻击等量生命</t>
  </si>
  <si>
    <t>"43055214","43055224"</t>
  </si>
  <si>
    <t>被动效果：英雄死亡时，借助灵魂的力量，可使己方全体恢复94%攻击等量生命并增加9%暴击3回合</t>
  </si>
  <si>
    <t>43056012</t>
  </si>
  <si>
    <t>光能爆破2</t>
  </si>
  <si>
    <t>怒气技能：对敌方全体造成75%攻击伤害并使我方英雄恢复186%攻击等量生命</t>
  </si>
  <si>
    <t>"43056114"</t>
  </si>
  <si>
    <t>被动效果：掌控着大自然的力量，普攻有100%概率使前排友军恢复76%攻击等量生命</t>
  </si>
  <si>
    <t>"43056214","43056224"</t>
  </si>
  <si>
    <t>灵魂助力2</t>
  </si>
  <si>
    <t>被动效果：英雄死亡时，借助灵魂的力量，使己方全体恢复122%攻击量生命并增加12%的暴击3回合</t>
  </si>
  <si>
    <t>"43056311"</t>
  </si>
  <si>
    <t>生命2</t>
  </si>
  <si>
    <t>被动效果：集合了自然生物的信仰之力，使得自身生命增加32%</t>
  </si>
  <si>
    <t>卡琳娜</t>
  </si>
  <si>
    <t>自然律动</t>
  </si>
  <si>
    <t>怒气技能：对所有敌人造成60%攻击伤害，增加全体友军12%攻击3回合。</t>
  </si>
  <si>
    <t>"43065114","43065124"</t>
  </si>
  <si>
    <t>祝福与诅咒</t>
  </si>
  <si>
    <t>被动效果：每次普攻释放祝福与诅咒，全体友军破防增加12%，降低全体敌人9%攻击，持续3回合</t>
  </si>
  <si>
    <t>"43065214"</t>
  </si>
  <si>
    <t>自然守护</t>
  </si>
  <si>
    <t>被动效果：每次出手增加自己10%格挡，持续3回合</t>
  </si>
  <si>
    <t>"43065311","43065314"</t>
  </si>
  <si>
    <t>生命誓言</t>
  </si>
  <si>
    <t>被动效果：生命永久增加20%；当生命低于60%时，提升我方友军25%护甲，持续3回合（只触发一次）</t>
  </si>
  <si>
    <t>自然律动2</t>
  </si>
  <si>
    <t>怒气技能：对所有敌人造成65%攻击伤害，增加全体友军18.5%攻击3回合。</t>
  </si>
  <si>
    <t>"43066114","43066124"</t>
  </si>
  <si>
    <t>祝福与诅咒2</t>
  </si>
  <si>
    <t>被动效果：每次普攻释放祝福与诅咒，全体友军破防增加15%，降低全体敌人12%攻击，持续3回合</t>
  </si>
  <si>
    <t>"43066214"</t>
  </si>
  <si>
    <t>自然守护2</t>
  </si>
  <si>
    <t>被动效果：每次出手增加自己15%格挡，持续3回合</t>
  </si>
  <si>
    <t>"43066311","43066314"</t>
  </si>
  <si>
    <t>生命誓言2</t>
  </si>
  <si>
    <t>被动效果：生命永久增加30%；当生命低于60%时，提升我方友军35%护甲，持续3回合（只触发一次）</t>
  </si>
  <si>
    <t>海妖战士</t>
  </si>
  <si>
    <t>贝拉</t>
  </si>
  <si>
    <t>44011012</t>
  </si>
  <si>
    <t>大力怒斩</t>
  </si>
  <si>
    <t>怒气技能：对单个敌人造成160%伤害，并有50%概率石化目标1回合</t>
  </si>
  <si>
    <t>豹骑士凯伦</t>
  </si>
  <si>
    <t>猎头者</t>
  </si>
  <si>
    <t>44024012</t>
  </si>
  <si>
    <t>利刃回旋</t>
  </si>
  <si>
    <t>怒气技能：对敌方随机1个后排造成220%攻击伤害</t>
  </si>
  <si>
    <t>"44024114"</t>
  </si>
  <si>
    <t>毒镖</t>
  </si>
  <si>
    <t>被动效果：破防提升20%，攻击提升20%</t>
  </si>
  <si>
    <t>"44024214"</t>
  </si>
  <si>
    <t>虚弱打击</t>
  </si>
  <si>
    <t>被动效果：每次普攻增加自己25%破防，持续2回合</t>
  </si>
  <si>
    <t>44025012</t>
  </si>
  <si>
    <t>怒气技能：对敌方随机2个后排造成180%攻击伤害</t>
  </si>
  <si>
    <t>"44025114"</t>
  </si>
  <si>
    <t>"44025214"</t>
  </si>
  <si>
    <t>被动效果：每次普攻增加自己30%破防，持续2回合</t>
  </si>
  <si>
    <t>影袭刺客</t>
  </si>
  <si>
    <t>44034012</t>
  </si>
  <si>
    <t>暗影瞬杀</t>
  </si>
  <si>
    <t>怒气技能：对敌方生命最少的目标造成182%攻击伤害，如果是法师，每回合额外造成45%攻击伤害，持续2回合</t>
  </si>
  <si>
    <t>"44034114","44034124","44034134"</t>
  </si>
  <si>
    <t>能量窃取</t>
  </si>
  <si>
    <t>被动效果：善于偷袭的刺客，普攻有100%概率偷取目标21点怒气并增加自己对敌人造成的伤害21%</t>
  </si>
  <si>
    <t>"44034214"</t>
  </si>
  <si>
    <t>后排打击</t>
  </si>
  <si>
    <t>被动效果：专治不敢露头的远程英雄，普通攻击变为攻击敌方随机1名后排目标</t>
  </si>
  <si>
    <t>44035012</t>
  </si>
  <si>
    <t>怒气技能：对敌方生命最少的目标造成199%攻击伤害，如果是法师，每回合额外造成63%攻击伤害，持续2回合</t>
  </si>
  <si>
    <t>"44035114","44035124","44035134"</t>
  </si>
  <si>
    <t>被动效果：善于偷袭的刺客，普攻有100%概率偷取目标32点怒气增加自己对敌人造成的伤害27%</t>
  </si>
  <si>
    <t>"44035214"</t>
  </si>
  <si>
    <t>"44035311","44035321"</t>
  </si>
  <si>
    <t>灰眼之力</t>
  </si>
  <si>
    <t>被动效果：影袭刺客的灰眼具有特别的力量，命中增加10%，攻击增加14%</t>
  </si>
  <si>
    <t>44036012</t>
  </si>
  <si>
    <t>暗影瞬杀2</t>
  </si>
  <si>
    <t>怒气技能：对敌方生命最少的目标造成218%攻击伤害并对法师类目标造成85%额外伤害，持续2回合</t>
  </si>
  <si>
    <t>"44036114","44036124","44036134"</t>
  </si>
  <si>
    <t>能量窃取2</t>
  </si>
  <si>
    <t>被动效果：善于偷袭的刺客，普攻有100%概率偷取目标45点怒气并增加自己对敌人造成的伤害32%</t>
  </si>
  <si>
    <t>"44036214"</t>
  </si>
  <si>
    <t>后排打击2</t>
  </si>
  <si>
    <t>被动效果：专治不敢露头的远程英雄，普通攻击变为攻击敌方随机1名后排目标，伤害为115%</t>
  </si>
  <si>
    <t>"44036311","44036321"</t>
  </si>
  <si>
    <t>灰眼之力2</t>
  </si>
  <si>
    <t>被动效果：影袭刺客的灰眼具有特别的力量，命中增加15%，攻击增加19.5%</t>
  </si>
  <si>
    <t>僧侣</t>
  </si>
  <si>
    <t>44045012</t>
  </si>
  <si>
    <t>死亡瞬斩</t>
  </si>
  <si>
    <t>怒气技能：对敌方随机2名后排目标造成202%攻击伤害，如果是法师，每回合额外造成33%的攻击伤害，持续2回合</t>
  </si>
  <si>
    <t>"44045111","44045121"</t>
  </si>
  <si>
    <t>被动效果：长期深山苦修，使得自身暴击增加30%，暴击伤害增加30%</t>
  </si>
  <si>
    <t>"44045214"</t>
  </si>
  <si>
    <t>被动效果：僧侣善于找到敌方的弱点，普通攻击会选择敌方生命最少的英雄作为目标，并降低目标11%攻击3回合</t>
  </si>
  <si>
    <t>44046012</t>
  </si>
  <si>
    <t>死亡瞬斩2</t>
  </si>
  <si>
    <t>怒气技能：对敌方随机3名后排目标造成203%攻击伤害，如果是法师，每回合额外造成42%攻击伤害，持续2回合</t>
  </si>
  <si>
    <t>"44046111","44046121"</t>
  </si>
  <si>
    <t>被动效果：长期深山苦修，使得自身暴击增加30%，暴击伤害增加40%</t>
  </si>
  <si>
    <t>"44046214"</t>
  </si>
  <si>
    <t>被动效果：僧侣善于找到敌方的弱点，普通攻击变成攻击敌方生命最少的英雄，效果为106%，并降低目标16%攻击3回合</t>
  </si>
  <si>
    <t>"44046314"</t>
  </si>
  <si>
    <t>毒性攻击2</t>
  </si>
  <si>
    <t>被动效果：僧侣通过艰苦的修炼，使得普攻有52%概率使目标中毒，每回合造成85%攻击伤害，持续2回合</t>
  </si>
  <si>
    <t>咕咕鸟</t>
  </si>
  <si>
    <t>希维尔</t>
  </si>
  <si>
    <t>45013012</t>
  </si>
  <si>
    <t>星辰坠落</t>
  </si>
  <si>
    <t>怒气技能：对后排敌人造成70%攻击伤害，并使得敌人技能伤害降低10%，持续3回合</t>
  </si>
  <si>
    <t>"45013111"</t>
  </si>
  <si>
    <t>暴击</t>
  </si>
  <si>
    <t>被动效果：丰满的羽毛，使得咕咕鸟防御增加20%</t>
  </si>
  <si>
    <t>"45013214"</t>
  </si>
  <si>
    <t>爆裂毒素</t>
  </si>
  <si>
    <t>密林队长</t>
  </si>
  <si>
    <t>45023012</t>
  </si>
  <si>
    <t>狮鹫急吼</t>
  </si>
  <si>
    <t>怒气技能：对单个敌人造成170%攻击伤害，并使自己护甲增加40%，持续2回合</t>
  </si>
  <si>
    <t>"45023114"</t>
  </si>
  <si>
    <t>被动效果：生命低于50%，使得全体敌方流血，每回合造成30%攻击伤害，持续3回合</t>
  </si>
  <si>
    <t>维拉妮卡</t>
  </si>
  <si>
    <t>风行者</t>
  </si>
  <si>
    <t>45034012</t>
  </si>
  <si>
    <t>命中投掷</t>
  </si>
  <si>
    <t>怒气技能：对敌方随机3个敌人造成120%攻击伤害，如果敌人是刺客类目标，则有40%概率冰冻1回合</t>
  </si>
  <si>
    <t>"45034111"</t>
  </si>
  <si>
    <t>被动效果：破防增加35%</t>
  </si>
  <si>
    <t>"45034211"</t>
  </si>
  <si>
    <t>暴击伤害</t>
  </si>
  <si>
    <t>被动效果：我方英雄死亡，破防增加15%，技能伤害增加15%</t>
  </si>
  <si>
    <t>45035012</t>
  </si>
  <si>
    <t>怒气技能：对敌方随机3个敌人造成140%攻击伤害，如果敌人是刺客类目标，则有30%概率冰冻2回合</t>
  </si>
  <si>
    <t>"45035111"</t>
  </si>
  <si>
    <t>"45035211"</t>
  </si>
  <si>
    <t>被动效果：我方英雄死亡，破防增加20%，技能伤害增加20%</t>
  </si>
  <si>
    <t>森林猎手</t>
  </si>
  <si>
    <t>45045012</t>
  </si>
  <si>
    <t>飞斧冲击</t>
  </si>
  <si>
    <t>怒气技能：对敌方全体造成74%攻击伤害并有16%概率使目标禁魔2回合</t>
  </si>
  <si>
    <t>"45045111","45045121","45045131"</t>
  </si>
  <si>
    <t>猎手本能</t>
  </si>
  <si>
    <t>被动效果：猎手的本能使得自身暴击增加30%，暴击伤害增加20%，攻击增加9%</t>
  </si>
  <si>
    <t>"45045214","45045224"</t>
  </si>
  <si>
    <t>杀戮本能</t>
  </si>
  <si>
    <t>被动效果：敌方英雄死亡时，刺激杀戮天性，增加自己11%暴击伤害和9%攻击</t>
  </si>
  <si>
    <t>"45045314","45045324"</t>
  </si>
  <si>
    <t>致命咆哮</t>
  </si>
  <si>
    <t>被动效果：猎手掌握了自然之力，普攻有46%概率对目标施放致命咆哮，额外造成82%中毒伤害并有9%概率沉默目标2回合</t>
  </si>
  <si>
    <t>45046012</t>
  </si>
  <si>
    <t>飞斧冲击2</t>
  </si>
  <si>
    <t>怒气技能：对敌方全体造成86%攻击伤害并有52%概率使目标禁魔2回合（附加被动：普攻攻击2个目标）</t>
  </si>
  <si>
    <t>"45046111","45046121","45046131"</t>
  </si>
  <si>
    <t>猎手本能2</t>
  </si>
  <si>
    <t>被动效果：猎手的本能使得自身暴击增加30%，暴击伤害增加25%，攻击增加21%</t>
  </si>
  <si>
    <t>"45046214","45046224"</t>
  </si>
  <si>
    <t>杀戮本能2</t>
  </si>
  <si>
    <t>被动效果：敌方英雄死亡时，刺激杀戮天性，增加自己16%暴击伤害和13%攻击</t>
  </si>
  <si>
    <t>"45046314","45046324"</t>
  </si>
  <si>
    <t>致命咆哮2</t>
  </si>
  <si>
    <t>被动效果：猎手掌握了自然之力，普攻有62%概率对目标施放致命咆哮，额外造成141%中毒伤害并有15%概率沉默目标2回合</t>
  </si>
  <si>
    <t>风语者</t>
  </si>
  <si>
    <t>45055012</t>
  </si>
  <si>
    <t>生命之箭</t>
  </si>
  <si>
    <t>怒气技能：对敌方随机3名目标造成120%攻击伤害，每回合额外造成21%攻击伤害，持续2回合（附加被动：普攻攻击3个目标）</t>
  </si>
  <si>
    <t>"45055111","45055121"</t>
  </si>
  <si>
    <t>射手本能</t>
  </si>
  <si>
    <t>被动效果：射手的本能使得自身暴击增加30%，攻击增加21%</t>
  </si>
  <si>
    <t>"45055214"</t>
  </si>
  <si>
    <t>中毒</t>
  </si>
  <si>
    <t>被动效果：拥有特殊的箭矢，暴击有100%概率使目标中毒，每回合造成49%攻击伤害，持续2回合</t>
  </si>
  <si>
    <t>"45055314"</t>
  </si>
  <si>
    <t>毒性掌握</t>
  </si>
  <si>
    <t>被动效果：风语者掌握各种毒性，对中毒的目标，增加36%的额外伤害</t>
  </si>
  <si>
    <t>45056012</t>
  </si>
  <si>
    <t>生命之箭2</t>
  </si>
  <si>
    <t>怒气技能：对敌方随机4名目标造成81%攻击伤害，每回合额外造成29%攻击伤害，持续2回合（附加被动：普攻攻击3个目标）</t>
  </si>
  <si>
    <t>"45056111","45056121"</t>
  </si>
  <si>
    <t>射手本能2</t>
  </si>
  <si>
    <t>被动效果：射手的本能使得自身暴击增加30%，攻击增加26%</t>
  </si>
  <si>
    <t>"45056214"</t>
  </si>
  <si>
    <t>中毒2</t>
  </si>
  <si>
    <t>被动效果：拥有特殊的箭矢，暴击有100%概率使目标中毒，每回造成65%攻击伤害，持续2回合</t>
  </si>
  <si>
    <t>"45056314"</t>
  </si>
  <si>
    <t>毒性掌握2</t>
  </si>
  <si>
    <t>被动效果：风语者掌握各种毒性，对中毒的目标，增加52%的额外伤害</t>
  </si>
  <si>
    <t>食人魔领袖</t>
  </si>
  <si>
    <t>51015012</t>
  </si>
  <si>
    <t>暗影诅咒</t>
  </si>
  <si>
    <t>怒气技能：对敌方后排造成77%攻击伤害并有42%概率附加时间诅咒，时间诅咒1回合后触发造成120%的攻击伤害，并提升自身10%免伤3回合</t>
  </si>
  <si>
    <t>"51015114","51015124"</t>
  </si>
  <si>
    <t>石化诅咒</t>
  </si>
  <si>
    <t>被动效果：普攻有44%概率给目标附加时间诅咒，并有22%概率使目标石化1回合，时间诅咒1回合后触发造成66%的攻击伤害</t>
  </si>
  <si>
    <t>"51015214","51015224"</t>
  </si>
  <si>
    <t>时间诅咒</t>
  </si>
  <si>
    <t>被动效果：受到攻击时，给攻击者附加时间诅咒，时间诅咒1回合后触发造成66%攻击伤害，同时有33%概率恢复自身5%的生命（受控触发）</t>
  </si>
  <si>
    <t>"51015314"</t>
  </si>
  <si>
    <t>重生</t>
  </si>
  <si>
    <t>被动效果：食人魔祭祀先祖图腾，拥有了复活的能力，复活后恢复自身45%的生命</t>
  </si>
  <si>
    <t>51016012</t>
  </si>
  <si>
    <t>怒气技能：对敌方后排造成88%攻击伤害并有63%概率附加时间诅咒，时间诅咒1回合后触发造成156%的攻击伤害，并提升自身17.5%免伤3回合</t>
  </si>
  <si>
    <t>"51016114","51016124"</t>
  </si>
  <si>
    <t>石化诅咒2</t>
  </si>
  <si>
    <t>被动效果：普攻有63%概率给目标附加时间诅咒，并有33%概率使目标石化1回合，时间诅咒1回合后触发造成84%的攻击伤害</t>
  </si>
  <si>
    <t>"51016214","51016224"</t>
  </si>
  <si>
    <t>时间诅咒2</t>
  </si>
  <si>
    <t>被动效果：受到攻击时，给攻击者附加时间诅咒，时间诅咒1回合后触发造成84%攻击伤害，同时有33%概率恢复自身7%的生命（受控触发）</t>
  </si>
  <si>
    <t>"51016314"</t>
  </si>
  <si>
    <t>重生2</t>
  </si>
  <si>
    <t>被动效果：食人魔祭祀先祖图腾，拥有了复活的能力，复活后恢复自身65%的生命</t>
  </si>
  <si>
    <t>暗影渡鸦</t>
  </si>
  <si>
    <t>阿斯布幽灵</t>
  </si>
  <si>
    <t>52013012</t>
  </si>
  <si>
    <t>石化冲击</t>
  </si>
  <si>
    <t>怒气技能：对随机3名敌人造成80%攻击伤害，并有20%概率石化目标1回合</t>
  </si>
  <si>
    <t>"52013111","52013121"</t>
  </si>
  <si>
    <t>暗影能量</t>
  </si>
  <si>
    <t>被动效果：体内充斥着暗影怒气，攻击增加20%，生命增加20%</t>
  </si>
  <si>
    <t>"52013214","52013224"</t>
  </si>
  <si>
    <t>黑暗防御</t>
  </si>
  <si>
    <t>被动效果：身上的防御非常诡异，普攻有30%概率石化目标2回合</t>
  </si>
  <si>
    <t>美杜莎女王</t>
  </si>
  <si>
    <t>暗黑的方德拉</t>
  </si>
  <si>
    <t>52024012</t>
  </si>
  <si>
    <t>石化之眼</t>
  </si>
  <si>
    <t>怒气技能：对敌方随机3个敌人造成140%攻击伤害，如果敌人是刺客类目标，则有60%概率石化1回合</t>
  </si>
  <si>
    <t>"52024111","52024121"</t>
  </si>
  <si>
    <t>被动效果：身为美杜莎一族的女王，攻击提升20%，生命增加20%</t>
  </si>
  <si>
    <t>"52024214"</t>
  </si>
  <si>
    <t>被动效果：普攻的目标如果是刺客，则80%概率石化目标1回合</t>
  </si>
  <si>
    <t>52025012</t>
  </si>
  <si>
    <t>怒气技能：对敌方随机3个敌人造成160%攻击伤害，如果敌人是刺客类目标，则有30%概率石化2回合</t>
  </si>
  <si>
    <t>"52025111","52025121"</t>
  </si>
  <si>
    <t>被动效果：身为美杜莎一族的女王，攻击提升30%，生命增加30%</t>
  </si>
  <si>
    <t>"52025214"</t>
  </si>
  <si>
    <t>暗影巫医</t>
  </si>
  <si>
    <t>洛根</t>
  </si>
  <si>
    <t>52034012</t>
  </si>
  <si>
    <t>制裁冲击</t>
  </si>
  <si>
    <t>怒气技能：对全体敌方造成70%攻击伤害，并有10%概率沉默目标2回合</t>
  </si>
  <si>
    <t>"52034111","52034121"</t>
  </si>
  <si>
    <t>被动效果：长时间研究暗影能力，使得攻击提升25%，生命增加20.5%</t>
  </si>
  <si>
    <t>"52034214"</t>
  </si>
  <si>
    <t>虚弱之力</t>
  </si>
  <si>
    <t>被动效果：普攻命中敌人时，有20%概率沉默敌人2回合</t>
  </si>
  <si>
    <t>52035012</t>
  </si>
  <si>
    <t>怒气技能：对全体敌方造成90%攻击伤害，并有15%概率沉默目标2回合</t>
  </si>
  <si>
    <t>"52035111","52035121"</t>
  </si>
  <si>
    <t>"52035214"</t>
  </si>
  <si>
    <t>帕米尔隆</t>
  </si>
  <si>
    <t>52045012</t>
  </si>
  <si>
    <t>暗影混乱</t>
  </si>
  <si>
    <t>怒气技能：对敌方随机4名目标造成77%攻击伤害并有18%概率使目标石化2回合</t>
  </si>
  <si>
    <t>"52045114"</t>
  </si>
  <si>
    <t>被动效果：恶心的触手怪，普攻有33%概率使目标石化，持续1回合</t>
  </si>
  <si>
    <t>"52045211","52045221","52045231"</t>
  </si>
  <si>
    <t>领域</t>
  </si>
  <si>
    <t>被动效果：在自己的领域中，技能伤害增加62.5%，生命增加24%，速度增加40</t>
  </si>
  <si>
    <t>"52045314","52045324"</t>
  </si>
  <si>
    <t>转守为攻</t>
  </si>
  <si>
    <t>被动效果：受到攻击时转守为攻，45%概率提升自身33%攻击力2回合，并有24%概率降低攻击者15点怒气</t>
  </si>
  <si>
    <t>52046012</t>
  </si>
  <si>
    <t>暗影混乱2</t>
  </si>
  <si>
    <t>怒气技能：对敌方全体造成55%攻击伤害并有18%概率使目标石化2回合</t>
  </si>
  <si>
    <t>"52046114"</t>
  </si>
  <si>
    <t>石化2</t>
  </si>
  <si>
    <t>被动效果：恶心的触手怪，普攻有44%概率使目标石化，持续1回合</t>
  </si>
  <si>
    <t>"52046211","52046221","52046231"</t>
  </si>
  <si>
    <t>领域2</t>
  </si>
  <si>
    <t>被动效果：在自己的领域中，技能伤害增加87.5%，生命增加36%，速度增加50</t>
  </si>
  <si>
    <t>"52046314","52046324"</t>
  </si>
  <si>
    <t>转守为攻2</t>
  </si>
  <si>
    <t>被动效果：受到攻击时转守为攻，55%概率提升自身44%攻击力2回合，并有24%概率降低攻击者20点怒气</t>
  </si>
  <si>
    <t>黑暗主教</t>
  </si>
  <si>
    <t>53014012</t>
  </si>
  <si>
    <t>流星冲击</t>
  </si>
  <si>
    <t>怒气技能：对敌方随机2名目标造成145%攻击伤害并降低目标怒气20点</t>
  </si>
  <si>
    <t>"53014114"</t>
  </si>
  <si>
    <t>易怒</t>
  </si>
  <si>
    <t>被动效果：受到攻击时非常愤怒，增加自己15点怒气</t>
  </si>
  <si>
    <t>"53014214"</t>
  </si>
  <si>
    <t>怒气爆发</t>
  </si>
  <si>
    <t>被动效果：主教爆发自己的怒气，每次普攻增加自己15点怒气</t>
  </si>
  <si>
    <t>53015012</t>
  </si>
  <si>
    <t>怒气技能：对敌方随机3名目标造成123%攻击伤害并降低目标怒气30点</t>
  </si>
  <si>
    <t>"53015114"</t>
  </si>
  <si>
    <t>被动效果：受到攻击时非常愤怒，增加自己25点怒气</t>
  </si>
  <si>
    <t>"53015214"</t>
  </si>
  <si>
    <t>被动效果：主教爆发自己的怒气，每次普攻增加自己25点怒气</t>
  </si>
  <si>
    <t>53016012</t>
  </si>
  <si>
    <t>流星冲击2</t>
  </si>
  <si>
    <t>怒气技能：对敌方随机4名目标造成101%攻击伤害并降低目标怒气35点</t>
  </si>
  <si>
    <t>"53016114","53016124"</t>
  </si>
  <si>
    <t>易怒2</t>
  </si>
  <si>
    <t>被动效果：受到攻击时非常愤怒，增加自己30点怒气并增加自己6%对敌人造成的伤害，持续3回合</t>
  </si>
  <si>
    <t>"53016214","53016224"</t>
  </si>
  <si>
    <t>怒气爆发2</t>
  </si>
  <si>
    <t>被动效果：主教爆发自己的怒气，每次普攻增加自己30点怒气并增加自己7.3%对敌人造成的伤害，持续3回合</t>
  </si>
  <si>
    <t>"53016311"</t>
  </si>
  <si>
    <t>攻击2</t>
  </si>
  <si>
    <t>被动效果：掌握了黑暗之力，攻击增加22%</t>
  </si>
  <si>
    <t>守卫阿帕尔</t>
  </si>
  <si>
    <t>费根</t>
  </si>
  <si>
    <t>61014012</t>
  </si>
  <si>
    <t>日照冲击</t>
  </si>
  <si>
    <t>怒气技能：对随机3个敌人造成140%攻击伤害，并恢复英雄75%攻击的生命，并有15%概率眩晕目标2回合</t>
  </si>
  <si>
    <t>"61014111","61014121"</t>
  </si>
  <si>
    <t>光明圣印</t>
  </si>
  <si>
    <t>被动效果：护甲提升40%</t>
  </si>
  <si>
    <t>"61014214"</t>
  </si>
  <si>
    <t>光能压制</t>
  </si>
  <si>
    <t>受到伤害时，有50%概率恢复25%攻击的生命（受控触发）</t>
  </si>
  <si>
    <t>61015012</t>
  </si>
  <si>
    <t>怒气技能：对随机3个敌人造成160%攻击伤害，并恢复英雄95%攻击的生命，并有20%概率眩晕目标2回合</t>
  </si>
  <si>
    <t>"61015111","61015121"</t>
  </si>
  <si>
    <t>被动效果：护甲提升45%</t>
  </si>
  <si>
    <t>"61015214"</t>
  </si>
  <si>
    <t>光之大领主</t>
  </si>
  <si>
    <t>61025012</t>
  </si>
  <si>
    <t>圣光普照</t>
  </si>
  <si>
    <t>怒气技能：对敌方全体造成76%攻击伤害并有100%概率附加暴击印记，暴击印记暴击后触发造成102%的攻击伤害</t>
  </si>
  <si>
    <t>"61025111","61025121","61025131","61025141"</t>
  </si>
  <si>
    <t>神威</t>
  </si>
  <si>
    <t>被动效果：信仰圣光的力量，生命增加21%，伤害加成增加24%，暴击增加20%，伤害减免增加5%</t>
  </si>
  <si>
    <t>"61025214","61025224"</t>
  </si>
  <si>
    <t>圣光制裁</t>
  </si>
  <si>
    <t>被动效果：普攻有100%概率使用圣光制裁，给目标附加暴击印记，并提升自己9%暴击3回合，暴击印记暴击后触发造成44%攻击伤害</t>
  </si>
  <si>
    <t>"61025314","61025324"</t>
  </si>
  <si>
    <t>圣光之御</t>
  </si>
  <si>
    <t>被动效果：身为光之领主，受到攻击时100%概率给目标附加暴击印记，并提升自己11%暴击伤害3回合，暴击印记暴击后触发造成47%攻击伤害</t>
  </si>
  <si>
    <t>61026012</t>
  </si>
  <si>
    <t>圣光普照2</t>
  </si>
  <si>
    <t>怒气技能：对敌方全体造成85%攻击伤害并有100%概率附加暴击印记，暴击印记暴击后触发造成118%的攻击伤害</t>
  </si>
  <si>
    <t>"61026111","61026121","61026131","61026141"</t>
  </si>
  <si>
    <t>神威2</t>
  </si>
  <si>
    <t>被动效果：信仰圣光的力量，生命增加32%，伤害加成增加30%，暴击增加22%，伤害减免增加10%</t>
  </si>
  <si>
    <t>"61026214","61026224"</t>
  </si>
  <si>
    <t>圣光制裁2</t>
  </si>
  <si>
    <t>被动效果：普攻有100%概率使用圣光制裁，给目标附加暴击印记，并提升自己11%暴击3回合，暴击印记暴击后触发造成54%攻击伤害</t>
  </si>
  <si>
    <t>"61026314","61026324"</t>
  </si>
  <si>
    <t>圣光之御2</t>
  </si>
  <si>
    <t>被动效果：身为光之领主，受到攻击时100%概率给目标附加暴击印记，并提升自己16%暴击伤害3回合，暴击印记暴击后触发造成62%攻击伤害</t>
  </si>
  <si>
    <t>血色圣使</t>
  </si>
  <si>
    <t>62014012</t>
  </si>
  <si>
    <t>心灵冲击</t>
  </si>
  <si>
    <t>怒气技能：对敌方随机2名目标造成161%攻击伤害并有22%概率使目标眩晕2回合</t>
  </si>
  <si>
    <t>"62014114"</t>
  </si>
  <si>
    <t>光明伟力</t>
  </si>
  <si>
    <t>被动效果：受到攻击时，身体里的光明之力增强，增加自己16%对敌人造成的伤害，持续3回合</t>
  </si>
  <si>
    <t>"62014214"</t>
  </si>
  <si>
    <t>光辉圣耀</t>
  </si>
  <si>
    <t>被动效果：拥有圣光之力，每次普攻增加自己22%对敌人造成的伤害，持续3回合</t>
  </si>
  <si>
    <t>62015012</t>
  </si>
  <si>
    <t>怒气技能：对敌方随机3名目标造成148%攻击伤害并有26%概率使目标眩晕2回合</t>
  </si>
  <si>
    <t>"62015114"</t>
  </si>
  <si>
    <t>被动效果：受到攻击时，身体里的光明之力增强，增加自己26%对敌人造成的伤害，持续3回合</t>
  </si>
  <si>
    <t>"62015214"</t>
  </si>
  <si>
    <t>被动效果：拥有圣光之力，每次普攻增加自己31%对敌人造成的伤害，持续3回合</t>
  </si>
  <si>
    <t>62016012</t>
  </si>
  <si>
    <t>心灵冲击2</t>
  </si>
  <si>
    <t>怒气技能：对敌方随机4名目标造成122%攻击伤害并有32%概率使目标眩晕2回合</t>
  </si>
  <si>
    <t>"62016114","62016124"</t>
  </si>
  <si>
    <t>光明伟力2</t>
  </si>
  <si>
    <t>被动效果：受到攻击时，身体里的光明之力增强，增加自己31%对敌人造成的伤害和4%伤害加成，持续3回合</t>
  </si>
  <si>
    <t>"62016214","62016224"</t>
  </si>
  <si>
    <t>光辉圣耀2</t>
  </si>
  <si>
    <t>被动效果：拥有圣光之力，每次普攻增加自己36%对敌人造成的伤害和5%伤害加成，持续3回合</t>
  </si>
  <si>
    <t>"62016311"</t>
  </si>
  <si>
    <t>被动效果：拥有神圣的信仰之力，攻击增加24%</t>
  </si>
  <si>
    <t>门徒</t>
  </si>
  <si>
    <t>63014012</t>
  </si>
  <si>
    <t>圣光冲击</t>
  </si>
  <si>
    <t>怒气技能：对敌方后排随机2名敌人造成80%攻击伤害，并恢复我方全体英雄45%攻击生命</t>
  </si>
  <si>
    <t>"63014111","63014121"</t>
  </si>
  <si>
    <t>被动效果：攻击提升15%，伤害加成增加25%</t>
  </si>
  <si>
    <t>"63014214"</t>
  </si>
  <si>
    <t>嗜斗</t>
  </si>
  <si>
    <t>被动效果：技能伤害增加20%</t>
  </si>
  <si>
    <t>63015012</t>
  </si>
  <si>
    <t>怒气技能：对敌方后排随机3名敌人造成70%攻击伤害，并恢复我方全体英雄60%攻击生命</t>
  </si>
  <si>
    <t>"63015111","63015121"</t>
  </si>
  <si>
    <t>被动效果：攻击提升20%，伤害加成增加30%</t>
  </si>
  <si>
    <t>"63015214"</t>
  </si>
  <si>
    <t>被动效果：技能伤害增加35%</t>
  </si>
  <si>
    <t>圣光先知</t>
  </si>
  <si>
    <t>63025012</t>
  </si>
  <si>
    <t>治愈圣光</t>
  </si>
  <si>
    <t>怒气技能：对敌方随机4名目标造成82%攻击伤害并回复随机3名友军71%攻击等量生命</t>
  </si>
  <si>
    <t>"63025114","63025124"</t>
  </si>
  <si>
    <t>焕发生机</t>
  </si>
  <si>
    <t>被动效果：受到圣光的眷顾，每次普攻恢复自己46%攻击等量生命并增加伤害加成11%持续4回合</t>
  </si>
  <si>
    <t>"63025211","63025221","63025231","63025241"</t>
  </si>
  <si>
    <t>光明圣力</t>
  </si>
  <si>
    <t>被动效果：身为圣光一族的先知，伤害加成增加36%，攻击增加15.7%，生命增加14.5%，暴击增加10%</t>
  </si>
  <si>
    <t>"63025314","63025324"</t>
  </si>
  <si>
    <t>圣躯</t>
  </si>
  <si>
    <t>被动效果：神圣的躯体使得自己受到攻击时，恢复自身22%攻击等量生命并增加伤害加成11%持续3回合（受控触发）</t>
  </si>
  <si>
    <t>63026012</t>
  </si>
  <si>
    <t>治愈圣光2</t>
  </si>
  <si>
    <t>怒气技能：对敌方随机4名目标造成110%攻击伤害并回复随机3名友军106%攻击等量生命</t>
  </si>
  <si>
    <t>"63026114","63026124"</t>
  </si>
  <si>
    <t>焕发生机2</t>
  </si>
  <si>
    <t>被动效果：受到圣光的眷顾，每次普攻恢复自己81%攻击等量生命并增加伤害加成16%持续4回合</t>
  </si>
  <si>
    <t>"63026211","63026221","63026231","63026241"</t>
  </si>
  <si>
    <t>光明圣力2</t>
  </si>
  <si>
    <t>被动效果：身为圣光一族的先知，伤害加成增加48%，攻击增加21%，生命增加19%，暴击增加15%</t>
  </si>
  <si>
    <t>"63026314","63026324"</t>
  </si>
  <si>
    <t>圣躯2</t>
  </si>
  <si>
    <t>被动效果：神圣的躯体使得自己受到攻击时，恢复自身31%攻击等量生命并增加伤害加成16%持续3回合（受控触发）</t>
  </si>
  <si>
    <t>光之元素</t>
  </si>
  <si>
    <t>圣童</t>
  </si>
  <si>
    <t>64013012</t>
  </si>
  <si>
    <t>光照术</t>
  </si>
  <si>
    <t>怒气技能：对血量最少的敌人造成160%攻击伤害，并使得敌人流血2回合，每回合造成45%伤害</t>
  </si>
  <si>
    <t>"64013111","64013121"</t>
  </si>
  <si>
    <t>被动效果：拥有光明的意志，血量低于70%时，护甲提升50%持续3回合</t>
  </si>
  <si>
    <t>是否10星</t>
  </si>
  <si>
    <t>1</t>
  </si>
  <si>
    <t>不死亡灵3</t>
  </si>
  <si>
    <t>"1107a111","1107a121"</t>
  </si>
  <si>
    <t>被动效果：冰霜巨龙转化为的亡灵生物，身体强度大幅增加，生命增加41%，命中增加20%</t>
  </si>
  <si>
    <t>血源祭祀3</t>
  </si>
  <si>
    <t>"1107a214"</t>
  </si>
  <si>
    <t>被动效果：敌方英雄发生格挡时，吸收敌方生命，使自己恢复77%攻击的等量生命（受控不触发）</t>
  </si>
  <si>
    <t>源生之血3</t>
  </si>
  <si>
    <t>"1107a314"</t>
  </si>
  <si>
    <t>被动效果：冰霜骨龙身体里流淌着原生之血，每次普攻恢复自己111%攻击等量生命</t>
  </si>
  <si>
    <t>冰霜吐息3</t>
  </si>
  <si>
    <t>1107a012</t>
  </si>
  <si>
    <t>怒气技能：对敌方后排造成220%攻击伤害并有40%概率冰冻2回合，恢复自己588%攻击等量生命</t>
  </si>
  <si>
    <t>"1108a111","1108a121"</t>
  </si>
  <si>
    <t>被动效果：人类领主转化为的亡灵生物，身体强度大幅增加，生命增加42%，破防增加36%</t>
  </si>
  <si>
    <t>狂暴意志3</t>
  </si>
  <si>
    <t>"1108a214","1108a224"</t>
  </si>
  <si>
    <t>被动效果：站得住才有输出！每次普攻提升自己17.2%破防13.6%暴击</t>
  </si>
  <si>
    <t>伤痛咆哮3</t>
  </si>
  <si>
    <t>"1108a314"</t>
  </si>
  <si>
    <t>被动效果：自身生命低于50%，亡灵领主将伤痛转化为力量，提升自己攻击101%，持续3回合（只触发一次）</t>
  </si>
  <si>
    <t>死寂重斩3</t>
  </si>
  <si>
    <t>1108a012</t>
  </si>
  <si>
    <t>怒气技能：对敌方生命最少的目标造成256%攻击伤害，降低其33%的攻击2回合并有77%的概率造成524%攻击额外伤害</t>
  </si>
  <si>
    <t>0</t>
  </si>
  <si>
    <t>死亡火焰3</t>
  </si>
  <si>
    <t>"1202a114"</t>
  </si>
  <si>
    <t>被动效果：普攻有100%概率施放点燃灵魂的火焰，使目标燃烧，每回合造成24%攻击的伤害，直至敌方英雄死亡</t>
  </si>
  <si>
    <t>火焰护罩3</t>
  </si>
  <si>
    <t>"1202a214"</t>
  </si>
  <si>
    <t>被动效果：穿有用冥火制造的斗篷，受到攻击时100%概率使目标燃烧，每回合造成22%攻击的伤害，直至敌方英雄死亡</t>
  </si>
  <si>
    <t>无烬燃烧3</t>
  </si>
  <si>
    <t>"1202a314"</t>
  </si>
  <si>
    <t>被动效果：英雄死亡时创造出不会熄灭的火焰，可使所有敌人燃烧，每回合造成33%攻击伤害，直至敌方英雄死亡</t>
  </si>
  <si>
    <t>亡灵意志3</t>
  </si>
  <si>
    <t>"1203a114","1203a124"</t>
  </si>
  <si>
    <t>被动效果：我方英雄死亡时，产生亡灵的意志，提升自己28%破防和20%攻击</t>
  </si>
  <si>
    <t>狂暴之心3</t>
  </si>
  <si>
    <t>"1203a211","1203a221","1203a231"</t>
  </si>
  <si>
    <t>被动效果：拥有狂暴之心，破防增加32%，生命增加33%，攻击增加33%</t>
  </si>
  <si>
    <t>死亡波动3</t>
  </si>
  <si>
    <t>"1203a314"</t>
  </si>
  <si>
    <t>被动效果：英雄死亡时，血衣骨法发出死亡波动使全体敌方每回合受到50%攻击灼烧伤害，持续3回合</t>
  </si>
  <si>
    <t>暗影射线3</t>
  </si>
  <si>
    <t>1203a012</t>
  </si>
  <si>
    <t>怒气技能：对敌方全体造成125%攻击伤害并有100%概率使战士类目标禁魔2回合，增加自己33%攻击3回合</t>
  </si>
  <si>
    <t>"1303a111","1303a121"</t>
  </si>
  <si>
    <t>被动效果：使用了自己调制的混合药剂，使生命增加36%，命中增加40%</t>
  </si>
  <si>
    <t>神秘解放3</t>
  </si>
  <si>
    <t>"1303a214"</t>
  </si>
  <si>
    <t>被动效果：自身生命低于30%时，解放神秘的力量，提升自己122%攻击，持续3回合（只能触发一次）</t>
  </si>
  <si>
    <t>恢复3</t>
  </si>
  <si>
    <t>"1303a314"</t>
  </si>
  <si>
    <t>被动效果：凋零法师领悟到了魔法的真谛，普攻有100%概率使随机1名友军恢复144%自身攻击的等量生命</t>
  </si>
  <si>
    <t>集中之力3</t>
  </si>
  <si>
    <t>"1304a114"</t>
  </si>
  <si>
    <t>被动效果：就算是亡魂，也有不喜欢杀戮的存在，医者将普通攻击变为攻击前排敌人，效果为102%的攻击伤害，并减少目标22%格挡3回合</t>
  </si>
  <si>
    <t>命中打击3</t>
  </si>
  <si>
    <t>"1304a211","1304a221"</t>
  </si>
  <si>
    <t>被动效果：身为医者，能准确的激发自身的潜力，使得自身命中增加45%，攻击增加46%</t>
  </si>
  <si>
    <t>"1304a314"</t>
  </si>
  <si>
    <t>完全激发了自身的潜力，自身生命低于50%，提升自己101%攻击，持续3回合（只触发一次）</t>
  </si>
  <si>
    <t>石化能量3</t>
  </si>
  <si>
    <t>1304a012</t>
  </si>
  <si>
    <t>怒气技能：对敌方后排造成155%攻击伤害并有35%概率使目标石化2回合，增加队友33%命中3回合</t>
  </si>
  <si>
    <t>穿透3</t>
  </si>
  <si>
    <t>"1402a111","1402a121"</t>
  </si>
  <si>
    <t>被动效果：手中武器极其锋利，提升收割者80%，及12%的生命</t>
  </si>
  <si>
    <t>死亡献祭3</t>
  </si>
  <si>
    <t>"1402a214"</t>
  </si>
  <si>
    <t>被动效果：敌方的死亡使得自己变得狂暴，提升自己暴击33%</t>
  </si>
  <si>
    <t>越战越勇3</t>
  </si>
  <si>
    <t>"1402a314"</t>
  </si>
  <si>
    <t>被动效果：对于力量掌握到了极致，每次普攻提升自己33%暴击伤害</t>
  </si>
  <si>
    <t>刺客之心3</t>
  </si>
  <si>
    <t>"1403a111","1403a121","1403a131"</t>
  </si>
  <si>
    <t>被动效果：拥有刺客之心，抛弃一切恐惧，破防增加40%，攻击增加24%，生命增加16%</t>
  </si>
  <si>
    <t>集中击杀3</t>
  </si>
  <si>
    <t>"1403a214"</t>
  </si>
  <si>
    <t>被动效果：追杀弱小的猎物，普通攻击变成攻击敌方生命最少的英雄，伤害为133%攻击效果，并减少目标22%防御</t>
  </si>
  <si>
    <t>血腥狂舞3</t>
  </si>
  <si>
    <t>"1403a314","1403a324","1403a334"</t>
  </si>
  <si>
    <t>被动效果：行走在死亡的边缘，自身生命低于80%，提升自己破防42%，暴击21%，并持续回复自己404%攻击的等量生命5回合（只触发一次）</t>
  </si>
  <si>
    <t>疾影突袭3</t>
  </si>
  <si>
    <t>1403a012</t>
  </si>
  <si>
    <t>怒气技能：对敌方随机4名目标造成185%攻击伤害，对法师类目标有100%概率眩晕2回合并造成185%攻击的额外伤害</t>
  </si>
  <si>
    <t>毒刃锁定3</t>
  </si>
  <si>
    <t>"1404a111","1404a121","1404a131","1404a114"</t>
  </si>
  <si>
    <t>被动技能：天生拥有狼之敏锐，破防增加21%，攻击增加34%，生命增加15.5%，对中毒目标伤害增加20.5%</t>
  </si>
  <si>
    <t>野性咆哮3</t>
  </si>
  <si>
    <t>"1404a214"</t>
  </si>
  <si>
    <t>被动效果：体内携带特殊的病毒，普攻有100%概率使目标中毒，每回合持续造成52.5%攻击伤害持续6回合。</t>
  </si>
  <si>
    <t>隐秘之毒3</t>
  </si>
  <si>
    <t>"1404a314"</t>
  </si>
  <si>
    <t>被动效果：损失的鲜血，要用敌人的鲜血偿还，当生命低于60%时，使敌方后排随机2名目标中毒，每回合造成190%的攻击伤害，持续4回合。（只触发1次）</t>
  </si>
  <si>
    <t>狼牙天冲3</t>
  </si>
  <si>
    <t>1404a012</t>
  </si>
  <si>
    <t>怒气技能：对敌方随机2名后排目标造成221%攻击伤害，每回合额外造成70%攻击的中毒伤害，持续6回合，并有52.5%概率眩晕目标2回合，增加自己52%免伤持续2回合。</t>
  </si>
  <si>
    <t>击晕3</t>
  </si>
  <si>
    <t>"1503a114"</t>
  </si>
  <si>
    <t>被动效果：敏锐的猎手，擅长找到敌人的弱点，普攻有77%概率使目标眩晕，持续2回合</t>
  </si>
  <si>
    <t>乘胜追击3</t>
  </si>
  <si>
    <t>"1503a214"</t>
  </si>
  <si>
    <t>被动效果：对眩晕的目标乘胜追击，增加128%的额外伤害</t>
  </si>
  <si>
    <t>射手之心3</t>
  </si>
  <si>
    <t>"1503a311","1503a321"</t>
  </si>
  <si>
    <t>被动效果：天生猎手，专找弱点，破防增加40%，攻击增加33%</t>
  </si>
  <si>
    <t>致命箭雨3</t>
  </si>
  <si>
    <t>1503a012</t>
  </si>
  <si>
    <t>怒气技能：对敌方随机4名目标造成160%攻击伤害，有100%概率使刺客类目标眩晕2回合并中毒，每回合额外造成66%攻击伤害，持续3回合</t>
  </si>
  <si>
    <t>战斗血液3</t>
  </si>
  <si>
    <t>"2103a111","2103a121"</t>
  </si>
  <si>
    <t>被动效果：战斗的热血使得自身攻击增加33%，生命增加36%</t>
  </si>
  <si>
    <t>魔法失效3</t>
  </si>
  <si>
    <t>"2103a214"</t>
  </si>
  <si>
    <t>被动效果：强大的战士不需要懂得魔法！普攻有63%概率使目标禁魔，持续2回合</t>
  </si>
  <si>
    <t>钢铁身躯3</t>
  </si>
  <si>
    <t>"2103a314"</t>
  </si>
  <si>
    <t>被动效果：想干掉我？没这么容易！自身生命低于50%，提高自己伤害减免33%，持续4回合（只触发一次）</t>
  </si>
  <si>
    <t>"2104a111","2104a121"</t>
  </si>
  <si>
    <t>被动效果：身为守卫者，强大的意志使得自身防御增加50%，生命增加42%</t>
  </si>
  <si>
    <t>以牙还牙3</t>
  </si>
  <si>
    <t>"2104a214"</t>
  </si>
  <si>
    <t>被动效果：你打疼我了！受到暴击有100%概率发动一次反击，造成144%的攻击伤害</t>
  </si>
  <si>
    <t>守护圣光3</t>
  </si>
  <si>
    <t>"2104a314"</t>
  </si>
  <si>
    <t>被动效果：我的领民由我守护！自身生命低于50%，提升友军101%防御，持续3回合（只触发一次）</t>
  </si>
  <si>
    <t>烈焰之剑3</t>
  </si>
  <si>
    <t>2104a012</t>
  </si>
  <si>
    <t>怒气技能：对敌方后排造成138%攻击伤害并有33%概率使目标眩晕2回合，增加自己33%免伤3回合</t>
  </si>
  <si>
    <t>魔法师的意志3</t>
  </si>
  <si>
    <t>"2203a111","2203a121"</t>
  </si>
  <si>
    <t>被动效果：拥有魔法师的意志，攻击增加44%，生命增加33%</t>
  </si>
  <si>
    <t>冰霜之力3</t>
  </si>
  <si>
    <t>"2203a214"</t>
  </si>
  <si>
    <t>被动效果：运用寒冰之力，普攻有33%概率使目标冰冻，持续1回合</t>
  </si>
  <si>
    <t>冰冻诅咒3</t>
  </si>
  <si>
    <t>"2203a314"</t>
  </si>
  <si>
    <t>被动效果：英雄死亡时诅咒敌方全体，有22%概率使所有敌人冰冻，持续2回合</t>
  </si>
  <si>
    <t>"2204a111","2204a121"</t>
  </si>
  <si>
    <t>被动效果：拥有魔法师的意志，攻击增加24%，生命增加36%</t>
  </si>
  <si>
    <t>奥术爆破3</t>
  </si>
  <si>
    <t>"2204a214"</t>
  </si>
  <si>
    <t>被动效果：英雄死亡后运用奥术，48%的机率使敌方后排目标眩晕，持续2回合</t>
  </si>
  <si>
    <t>昏迷3</t>
  </si>
  <si>
    <t>"2204a314"</t>
  </si>
  <si>
    <t>被动效果：掌握了时灵时不灵的魔法力量，普攻有66%概率使目标眩晕，持续2回合</t>
  </si>
  <si>
    <t>能量轰炸3</t>
  </si>
  <si>
    <t>2204a012</t>
  </si>
  <si>
    <t>怒气技能：对敌方全体造成120%攻击伤害并有24%概率使目标眩晕2回合</t>
  </si>
  <si>
    <t>巨龙秘法3</t>
  </si>
  <si>
    <t>"2205a114"</t>
  </si>
  <si>
    <t>被动效果：施展巨龙族的的秘法，普攻时降低目标10%的攻击，持续3回合</t>
  </si>
  <si>
    <t>巨龙之力3</t>
  </si>
  <si>
    <t>"2205a211","2205a221","2205a231"</t>
  </si>
  <si>
    <t>被动效果：身为巨龙之一，自身的技能伤害增加95%，生命增加50%，命中增加30%</t>
  </si>
  <si>
    <t>奥术秘法3</t>
  </si>
  <si>
    <t>"2205a314","2205a324"</t>
  </si>
  <si>
    <t>被动效果：龙族天生拥有魔法亲和，普攻有83%概率降低目标12%暴击，并提升自己24%攻击，持续3回合</t>
  </si>
  <si>
    <t>蓝龙吐息3</t>
  </si>
  <si>
    <t>2205a012</t>
  </si>
  <si>
    <t>怒气技能：对敌方全体造成155%攻击伤害，有100%概率使辅助类目标眩晕2回合并额外造成156%攻击伤害</t>
  </si>
  <si>
    <t>治疗3</t>
  </si>
  <si>
    <t>"2303a114","2303a124"</t>
  </si>
  <si>
    <t>被动效果：水生种族，普攻有100%概率对目标造成48%攻击的额外伤害并持续恢复随机1名友军48%攻击的等量生命，持续3回合</t>
  </si>
  <si>
    <t>潮汐之力3</t>
  </si>
  <si>
    <t>"2303a211","2303a221"</t>
  </si>
  <si>
    <t>被动效果：借用潮汐的力量，自身生命增加36%，攻击增加24%</t>
  </si>
  <si>
    <t>水系治愈3</t>
  </si>
  <si>
    <t>"2303a314"</t>
  </si>
  <si>
    <r>
      <rPr>
        <sz val="12"/>
        <color theme="1"/>
        <rFont val="微软雅黑"/>
        <charset val="134"/>
      </rPr>
      <t>被动效果：当自身生命低于</t>
    </r>
    <r>
      <rPr>
        <sz val="12"/>
        <color theme="1"/>
        <rFont val="微软雅黑"/>
        <charset val="134"/>
      </rPr>
      <t>5</t>
    </r>
    <r>
      <rPr>
        <sz val="12"/>
        <color theme="1"/>
        <rFont val="微软雅黑"/>
        <charset val="134"/>
      </rPr>
      <t>0%时，回复己方全体</t>
    </r>
    <r>
      <rPr>
        <sz val="12"/>
        <color theme="1"/>
        <rFont val="微软雅黑"/>
        <charset val="134"/>
      </rPr>
      <t>300</t>
    </r>
    <r>
      <rPr>
        <sz val="12"/>
        <color theme="1"/>
        <rFont val="微软雅黑"/>
        <charset val="134"/>
      </rPr>
      <t>%攻击的等量生命（只触发一次）</t>
    </r>
  </si>
  <si>
    <t>潮汐海浪3</t>
  </si>
  <si>
    <t>2303a012</t>
  </si>
  <si>
    <r>
      <rPr>
        <sz val="12"/>
        <color theme="1"/>
        <rFont val="微软雅黑"/>
        <charset val="134"/>
      </rPr>
      <t>怒气技能：对敌方随机2名后排目标造成128%攻击伤害并持续恢复全体友军202%攻击的等量生命</t>
    </r>
    <r>
      <rPr>
        <sz val="12"/>
        <color theme="1"/>
        <rFont val="微软雅黑"/>
        <charset val="134"/>
      </rPr>
      <t>4</t>
    </r>
    <r>
      <rPr>
        <sz val="12"/>
        <color theme="1"/>
        <rFont val="微软雅黑"/>
        <charset val="134"/>
      </rPr>
      <t>回合，并有33%的概率额外恢复343%攻击的等量生命</t>
    </r>
  </si>
  <si>
    <t>神秘力量3</t>
  </si>
  <si>
    <t>"2402a111","2402a121"</t>
  </si>
  <si>
    <t>被动效果：释放体内神秘的力量，使得自身格挡增加30%，攻击增加42%</t>
  </si>
  <si>
    <t>撕裂3</t>
  </si>
  <si>
    <t>"2402a214"</t>
  </si>
  <si>
    <t>被动效果：一击杀不死，也能让你流血流死！普攻有50%概率使目标流血，每回合造成88%的攻击伤害，持续2回合</t>
  </si>
  <si>
    <t>虚无之力3</t>
  </si>
  <si>
    <t>"2402a314"</t>
  </si>
  <si>
    <t>被动效果：化身虚无，格挡成功时，提升自己攻击20%，持续3回合</t>
  </si>
  <si>
    <t>"2403a114"</t>
  </si>
  <si>
    <t>被动效果：硕大的蟹钳，普攻有100%概率使目标流血，每回合造成99%的攻击伤害，持续2回合</t>
  </si>
  <si>
    <t>巨蟹之力3</t>
  </si>
  <si>
    <t>"2403a211","2403a221"</t>
  </si>
  <si>
    <t>被动效果：巨蟹一族的力量，自身格挡增加35%，攻击增加42%</t>
  </si>
  <si>
    <t>力量窃取3</t>
  </si>
  <si>
    <t>"2403a314"</t>
  </si>
  <si>
    <t>被动效果：专门欺负弱小，普通攻击变成攻击敌方生命最少的英雄，造成122%攻击伤害，并窃取目标16%攻击3回合</t>
  </si>
  <si>
    <t>冷焰冲击3</t>
  </si>
  <si>
    <t>2403a012</t>
  </si>
  <si>
    <t>怒气技能：对敌方随机2名后排目标造成222%攻击伤害，每回合额外造成101%攻击伤害，持续4回合</t>
  </si>
  <si>
    <t>风灵力量3</t>
  </si>
  <si>
    <t>"2506a111","2506a121"</t>
  </si>
  <si>
    <t>被动效果：风灵的力量让自身破防增加32%，攻击增加42%</t>
  </si>
  <si>
    <t>御风3</t>
  </si>
  <si>
    <t>"2506a214","2506a224"</t>
  </si>
  <si>
    <t>被动效果：统御狂风，受到攻击时降低攻击者10%攻击并增加自己10%攻击，持续3回合</t>
  </si>
  <si>
    <t>风灵秘技3</t>
  </si>
  <si>
    <t>"2506a314"</t>
  </si>
  <si>
    <t>被动效果：掌握风雪的力量，对冰冻的目标，增加111%的额外伤害</t>
  </si>
  <si>
    <t>风灵突袭3</t>
  </si>
  <si>
    <t>2506a012</t>
  </si>
  <si>
    <t>怒气技能：对敌方全体造成150%攻击伤害并有33%概率使目标冰冻2回合，并额外获得30点能量</t>
  </si>
  <si>
    <t>机械能量3</t>
  </si>
  <si>
    <t>"2507a111","2507a121","2507a131"</t>
  </si>
  <si>
    <t>被动效果：使用科技力量打造的机械身躯，使得格挡增加40%，速度增加60，生命增加24%</t>
  </si>
  <si>
    <t>自我修复3</t>
  </si>
  <si>
    <t>"2507a214"</t>
  </si>
  <si>
    <t>被动效果：每次格挡时自我修复，回复自身222%攻击等量生命（受控不触发）</t>
  </si>
  <si>
    <t>随机攻击3</t>
  </si>
  <si>
    <t>"2507a314"</t>
  </si>
  <si>
    <t>被动效果：我都不知道我能打着谁，普通攻击变为攻击前排敌人，伤害为99%攻击效果，同时减少目标22%命中2回合</t>
  </si>
  <si>
    <t>奥术冲击3</t>
  </si>
  <si>
    <t>2507a012</t>
  </si>
  <si>
    <t>怒气技能：对敌方随机4名目标造成303%攻击伤害，增加自身44%攻击3回合</t>
  </si>
  <si>
    <t>心灵恐惧3</t>
  </si>
  <si>
    <t>"3107a114"</t>
  </si>
  <si>
    <t>被动效果：让敌人感到恐惧，受到攻击降低攻击者19%暴击，持续3回合</t>
  </si>
  <si>
    <t>恶魔身躯3</t>
  </si>
  <si>
    <t>"3107a211","3107a221"</t>
  </si>
  <si>
    <t>被动效果：强大的恶魔身躯，使得自身防御增加41%，生命增加42%</t>
  </si>
  <si>
    <t>恶魔之甲3</t>
  </si>
  <si>
    <t>"3107a314"</t>
  </si>
  <si>
    <t>被动效果：穿着恶魔铠甲，使得自身生命低于30%时，提升自己121%防御，持续3回合（只触发一次）</t>
  </si>
  <si>
    <t>火焰雨3</t>
  </si>
  <si>
    <t>3107a012</t>
  </si>
  <si>
    <t>怒气技能：对敌方单个目标造成321%攻击伤害并使生命最少的友军回复559%攻击等量生命，增加62%的攻击2回合</t>
  </si>
  <si>
    <t>"3108a111","3108a121"</t>
  </si>
  <si>
    <t>被动效果：恶魔的身躯非常强大，自身的防御增加41%，生命增加80%</t>
  </si>
  <si>
    <t>"3108a214"</t>
  </si>
  <si>
    <t>被动效果：你咬疼我了，蚂蚁！受到暴击有100%概率发动一次反击，造成322%的攻击伤害</t>
  </si>
  <si>
    <t>魔力护体3</t>
  </si>
  <si>
    <t>"3108a314"</t>
  </si>
  <si>
    <t>被动效果：自身生命低于75%时，施放魔力守护自己，提升自己减伤47%，持续3回合（只触发一次）</t>
  </si>
  <si>
    <t>死亡吐息3</t>
  </si>
  <si>
    <t>3108a012</t>
  </si>
  <si>
    <t>怒气技能：对敌方后排造成120%攻击伤害，有33%概率使目标眩晕2回合并有50%的概率给目标附加一个246%攻击伤害的时间诅咒，时间诅咒2回合后触发伤害</t>
  </si>
  <si>
    <t>黑峰骑士</t>
  </si>
  <si>
    <t>骑士荣誉3</t>
  </si>
  <si>
    <t>"3109a111","3109a124"</t>
  </si>
  <si>
    <t>被动效果：伤害减免增加12%。黑锋骑士攻击时，如果目标是游侠，则造成额外100%伤害</t>
  </si>
  <si>
    <t>枪术精通3</t>
  </si>
  <si>
    <t>"3109a211","3109a214"</t>
  </si>
  <si>
    <t>被动效果：攻击永久增加20%，每次出手伤害增加50%，持续6回合</t>
  </si>
  <si>
    <t>不屈3</t>
  </si>
  <si>
    <t>"3109a311","3109a321","3109a314"</t>
  </si>
  <si>
    <t>被动效果：防御增加45%，生命增加50%，受到任何攻击恢复生命上限3%生命（受控不触发）</t>
  </si>
  <si>
    <t>炎枪爆裂3</t>
  </si>
  <si>
    <t>3109a012</t>
  </si>
  <si>
    <t>怒气技能：对随机3名敌人造成200%攻击伤害，每回合额外造成120%燃烧伤害，持续4回合</t>
  </si>
  <si>
    <t>"3203a111"</t>
  </si>
  <si>
    <t>被动效果：身体里流淌着逐日者家族的血液，攻击增加34%</t>
  </si>
  <si>
    <t>过热3</t>
  </si>
  <si>
    <t>"3203a214"</t>
  </si>
  <si>
    <t>被动效果：掌控火焰的力量，对燃烧的目标，增加47%的额外伤害</t>
  </si>
  <si>
    <t>沸腾之血3</t>
  </si>
  <si>
    <t>"3203a314"</t>
  </si>
  <si>
    <t>被动效果：英雄死亡释放逐日之力，使得全体敌方每回合受到108%伤害，持续3回合</t>
  </si>
  <si>
    <t>偷窃攻击3</t>
  </si>
  <si>
    <t>"3204a114","3204a124"</t>
  </si>
  <si>
    <t>被动效果：外域生物，能够控制灵魂的力量，普攻时偷取目标21%攻击</t>
  </si>
  <si>
    <t>刺客之敌3</t>
  </si>
  <si>
    <t>"3204a214"</t>
  </si>
  <si>
    <t>被动效果：作为刺客的克星，对刺客增加39%的额外伤害</t>
  </si>
  <si>
    <t>恶魔之血3</t>
  </si>
  <si>
    <t>"3204a314"</t>
  </si>
  <si>
    <t>被动效果：自身生命低于50%，激发恶魔的血液，提升自己暴击19%，持续3回合（只触发一次）</t>
  </si>
  <si>
    <t>火毒3</t>
  </si>
  <si>
    <t>"3205a114"</t>
  </si>
  <si>
    <t>被动效果：不只是单纯的火焰，普攻有81%概率使目标中毒，每回合造成82%攻击伤害，持续2回合</t>
  </si>
  <si>
    <t>火毒爆裂3</t>
  </si>
  <si>
    <t>"3205a214"</t>
  </si>
  <si>
    <t>被动效果：英雄死亡后将自身献祭，使敌方全体中毒，每回合造成106%攻击伤害，持续3回合</t>
  </si>
  <si>
    <t>绿火之肤3</t>
  </si>
  <si>
    <t>"3205a314"</t>
  </si>
  <si>
    <t>被动效果：皮肤含有毒素，受到攻击时62%概率使目标中毒，每回合造成74%攻击伤害，持续3回合</t>
  </si>
  <si>
    <t>火焰大爆炸3</t>
  </si>
  <si>
    <t>3205a012</t>
  </si>
  <si>
    <t>怒气技能：对敌方全体造成73%攻击伤害并中毒，每回合额外造成103%攻击伤害，持续3回合</t>
  </si>
  <si>
    <t>赋予生机3</t>
  </si>
  <si>
    <t>"3302a114"</t>
  </si>
  <si>
    <t>被动效果：身为术士，拥有各种奇特的攻击手段，普攻有52%概率赋予友军生机，使生命最少的友军恢复151%攻击等量生命</t>
  </si>
  <si>
    <t>"3302a214"</t>
  </si>
  <si>
    <t>被动效果：在自己身上做的实验太多了，身体已经变异了，受到攻击时100%概率使自己恢复57%攻击等量生命（受控触发）</t>
  </si>
  <si>
    <t>邪能之力3</t>
  </si>
  <si>
    <t>"3302a311","3302a321"</t>
  </si>
  <si>
    <t>被动效果：掌握了邪能的奥秘，攻击增加26%，生命增加19%</t>
  </si>
  <si>
    <t>魔王之力3</t>
  </si>
  <si>
    <t>"3402a111","3402a121","3402a131"</t>
  </si>
  <si>
    <t>被动效果：身体里隐藏着强大的魔王之力，攻击增加36%，暴击增加30%，生命增加21%</t>
  </si>
  <si>
    <t>"3402a214"</t>
  </si>
  <si>
    <t>被动效果：恶魔刺客最喜欢敌人的鲜血，敌方英雄死亡时，吸收其力量增加自己32%攻击</t>
  </si>
  <si>
    <t>致命3</t>
  </si>
  <si>
    <t>"3402a314"</t>
  </si>
  <si>
    <t>被动效果：专门欺负弱小，普通攻击变成攻击敌方生命最少的英雄，造成132%攻击伤害，并回复44%攻击的等量生命</t>
  </si>
  <si>
    <t>噬魂斩击3</t>
  </si>
  <si>
    <t>3402a012</t>
  </si>
  <si>
    <t>怒气技能：对敌方随机2名后排目标造成192%攻击伤害，并恢复36%攻击的生命，并吸取目标31%攻击3回合，增加自己42%的暴击伤害3回合</t>
  </si>
  <si>
    <t>战斗大师3</t>
  </si>
  <si>
    <t>"3503a114","3503a124","3503a134"</t>
  </si>
  <si>
    <t>被动效果：酷爱以暴制暴，每次普攻提升自己22%暴击，降低目标21%暴击，持续4回合，并有51%概率提升自己31%暴击伤害，持续2回合</t>
  </si>
  <si>
    <t>"3503a211","3503a221","3503a231"</t>
  </si>
  <si>
    <t>被动效果：天生的猎手，攻击增加52%，暴击伤害增加30%，生命增加15%</t>
  </si>
  <si>
    <t>"3503a314"</t>
  </si>
  <si>
    <t>被动效果：来打我呀！受到攻击时100%概率发动一次反击造成121%的攻击伤害</t>
  </si>
  <si>
    <t>死亡激射3</t>
  </si>
  <si>
    <t>3503a012</t>
  </si>
  <si>
    <t>怒气技能：对敌方全体造成133%攻击伤害并流血，每回合额外造成74%攻击伤害，持续3回合，降低目标23%暴击和31%的暴击伤害3回合</t>
  </si>
  <si>
    <t>恶魔力量3</t>
  </si>
  <si>
    <t>"3504a111","3504a121"</t>
  </si>
  <si>
    <t>被动效果：身体里有恶魔的力量，攻击增加36%，生命增加31%</t>
  </si>
  <si>
    <t>燃烧3</t>
  </si>
  <si>
    <t>"3504a214"</t>
  </si>
  <si>
    <t>被动效果：操控火焰的恶魔，普攻有76%概率点燃目标，使目标燃烧，每回合造成113%攻击伤害，持续2回合</t>
  </si>
  <si>
    <t>灼热躯壳3</t>
  </si>
  <si>
    <t>"3504a314"</t>
  </si>
  <si>
    <t>被动效果：皮肤上附着火焰，受到攻击时92%概率使目标燃烧，每回合造成124%攻击伤害，持续1回合</t>
  </si>
  <si>
    <t>深渊咆哮3</t>
  </si>
  <si>
    <t>3504a012</t>
  </si>
  <si>
    <t>怒气技能：对敌方随机3名目标造成183%攻击伤害并燃烧，初次燃烧的伤害为152%攻击，每回合逐渐递减25%攻击伤害，持续3回合</t>
  </si>
  <si>
    <t>女王防御3</t>
  </si>
  <si>
    <t>"4105a111","4105a121"</t>
  </si>
  <si>
    <t>被动效果：女王穿着专属防御，自身生命增加41%，防御增加44%</t>
  </si>
  <si>
    <t>备受鼓舞3</t>
  </si>
  <si>
    <t>"4105a214"</t>
  </si>
  <si>
    <t>被动效果：我方英雄暴击时，受到鼓舞，使自己恢复92%攻击等量生命</t>
  </si>
  <si>
    <t>禁忌领域3</t>
  </si>
  <si>
    <t>"4105a314","4105a324"</t>
  </si>
  <si>
    <t>被动效果：创造出禁忌领域，受到攻击降低目标16%破防并燃烧，每回合造成48%攻击伤害，持续6回合</t>
  </si>
  <si>
    <t>烈焰流星雨3</t>
  </si>
  <si>
    <t>4105a012</t>
  </si>
  <si>
    <t>怒气技能：对敌方全体造成119%攻击伤害并燃烧，每回合额外造成51%攻击伤害，持续3回合，增加自己22%攻击和23%暴击，持续3回合</t>
  </si>
  <si>
    <t>牛头意志3</t>
  </si>
  <si>
    <t>"4106a114","4106a124"</t>
  </si>
  <si>
    <t>被动效果：身为酋长，拥有上位者的威严，受到攻击时降低目标16%攻击，25%暴击，持续2回合</t>
  </si>
  <si>
    <t>自然坚韧3</t>
  </si>
  <si>
    <t>"4106a211","4106a221"</t>
  </si>
  <si>
    <t>被动效果：自然坚韧的品性，使得自身生命增加45%，伤害减免增加26%</t>
  </si>
  <si>
    <t>"4106a314"</t>
  </si>
  <si>
    <t>被动效果：来打我呀！受到攻击时100%概率发动一次反击，造成201%的攻击伤害</t>
  </si>
  <si>
    <t>图腾爆裂3</t>
  </si>
  <si>
    <t>4106a012</t>
  </si>
  <si>
    <t>怒气技能：对敌方前排造成188%攻击伤害并吸取目标34%防御2回合，持续恢复自己158%攻击等量生命6回合</t>
  </si>
  <si>
    <t>电流打击3</t>
  </si>
  <si>
    <t>"4201a114"</t>
  </si>
  <si>
    <t>被动效果：用电流打击敌人，普攻攻击变为对敌方随机2名目标造成112%攻击伤害，并有16%概率眩晕目标2回合</t>
  </si>
  <si>
    <t>兽族天赋3</t>
  </si>
  <si>
    <t>"4201a211","4201a221","4201a231"</t>
  </si>
  <si>
    <t>被动效果：身为兽族，暴击增加30%，攻击增加46%，生命增加21%</t>
  </si>
  <si>
    <t>人与自然3</t>
  </si>
  <si>
    <t>"4201a314"</t>
  </si>
  <si>
    <t>被动效果：萨满掌握了灵魂的奥秘，当敌方英雄死亡时，恢复己方生命最低的单位32%生命上限的生命</t>
  </si>
  <si>
    <t>闪电链3</t>
  </si>
  <si>
    <t>4201a012</t>
  </si>
  <si>
    <t>怒气技能：对敌方后排造成149%攻击伤害并有36%概率使游侠类目标眩晕2回合，52%概率使法师沉默2回合</t>
  </si>
  <si>
    <t>自然之力3</t>
  </si>
  <si>
    <t>"4304a111","4304a121"</t>
  </si>
  <si>
    <t>被动效果：掌握自然的力量，攻击增加41%，暴击增加40%</t>
  </si>
  <si>
    <t>魔法精通3</t>
  </si>
  <si>
    <t>"4304a214"</t>
  </si>
  <si>
    <t>被动效果：每次普攻提升自己对法术的掌握，增加自己26%对敌人造成的伤害</t>
  </si>
  <si>
    <t>暗月反击3</t>
  </si>
  <si>
    <t>"4304a314"</t>
  </si>
  <si>
    <t>被动效果：当生命低于50%时，使用暗月反击敌人，给敌方全体附加暴击印记，印记暴击后触发造成70%攻击伤害（只触发一次）</t>
  </si>
  <si>
    <t>"4305a114"</t>
  </si>
  <si>
    <t>被动效果：掌控着大自然的力量，普攻有100%概率使前排友军恢复105%攻击等量生命</t>
  </si>
  <si>
    <t>灵魂助力3</t>
  </si>
  <si>
    <t>"4305a214","4305a224"</t>
  </si>
  <si>
    <t>被动效果：英雄死亡时，借助灵魂的力量，使己方全体恢复151%攻击量生命并增加15%的暴击3回合</t>
  </si>
  <si>
    <t>生命3</t>
  </si>
  <si>
    <t>"4305a311"</t>
  </si>
  <si>
    <t>被动效果：集合了自然生物的信仰之力，使得自身生命增加41%</t>
  </si>
  <si>
    <t>祝福与诅咒3</t>
  </si>
  <si>
    <t>"4306a114","4306a124"</t>
  </si>
  <si>
    <t>被动效果：每次普攻释放祝福与诅咒，全体友军破防增加18%，降低全体敌人16%攻击，持续3回合</t>
  </si>
  <si>
    <t>自然守护3</t>
  </si>
  <si>
    <t>"4306a214"</t>
  </si>
  <si>
    <t>被动效果：每次出手增加自己25%格挡，持续3回合</t>
  </si>
  <si>
    <t>生命誓言3</t>
  </si>
  <si>
    <r>
      <rPr>
        <sz val="12"/>
        <color theme="1"/>
        <rFont val="微软雅黑"/>
        <charset val="134"/>
      </rPr>
      <t>"430</t>
    </r>
    <r>
      <rPr>
        <sz val="12"/>
        <color theme="1"/>
        <rFont val="微软雅黑"/>
        <charset val="134"/>
      </rPr>
      <t>6</t>
    </r>
    <r>
      <rPr>
        <sz val="12"/>
        <color theme="1"/>
        <rFont val="微软雅黑"/>
        <charset val="134"/>
      </rPr>
      <t>a311"</t>
    </r>
    <r>
      <rPr>
        <sz val="12"/>
        <color theme="1"/>
        <rFont val="微软雅黑"/>
        <charset val="134"/>
      </rPr>
      <t>,"4306a314"</t>
    </r>
  </si>
  <si>
    <t>被动效果：生命永久增加40%；当生命低于60%时，提升我方友军45%护甲，持续3回合（只触发一次）</t>
  </si>
  <si>
    <t>自然律动3</t>
  </si>
  <si>
    <t>4306a012</t>
  </si>
  <si>
    <t>怒气技能：对所有敌人造成100%攻击伤害，增加全体友军25%攻击4回合，并有65%概率附加一个150%攻击的回合印记，1回合后触发。</t>
  </si>
  <si>
    <t>魔量转移3</t>
  </si>
  <si>
    <t>"4403a114","4403a124","4403a134"</t>
  </si>
  <si>
    <t>被动效果：善于偷袭的刺客，普攻有100%概率偷取目标51点怒气并增加自己对敌人造成的伤害36%</t>
  </si>
  <si>
    <t>脆皮杀手3</t>
  </si>
  <si>
    <t>"4403a214"</t>
  </si>
  <si>
    <t>被动效果：专治不敢露头的远程英雄，普通攻击变为攻击敌方随机1名后排目标，造成123%攻击伤害</t>
  </si>
  <si>
    <t>刺客之眼3</t>
  </si>
  <si>
    <t>"4403a311","4403a321"</t>
  </si>
  <si>
    <t>被动效果：影袭刺客的灰眼具有特别的力量，命中增加20%，攻击增加24%</t>
  </si>
  <si>
    <t>"4404a111","4404a121"</t>
  </si>
  <si>
    <t>被动效果：长期深山苦修，使得自身暴击增加30%，暴击伤害增加50%</t>
  </si>
  <si>
    <t>打击弱点3</t>
  </si>
  <si>
    <t>"4404a214"</t>
  </si>
  <si>
    <t>被动效果：僧侣善于找到敌方的弱点，普通攻击变成攻击敌方生命最少的英雄，造成122%攻击伤害，并降低目标16%攻击3回合</t>
  </si>
  <si>
    <t>毒念3</t>
  </si>
  <si>
    <t>"4404a314"</t>
  </si>
  <si>
    <t>被动效果：僧侣通过艰苦的修炼，使得普攻有52%概率使目标中毒，每回合造成124%攻击伤害，持续2回合</t>
  </si>
  <si>
    <t>死亡瞬斩3</t>
  </si>
  <si>
    <t>4404a012</t>
  </si>
  <si>
    <t>怒气技能：对敌方后排全体敌人造成215%攻击伤害，如果是法师，每回合额外造成51%攻击流血伤害，持续3回合</t>
  </si>
  <si>
    <t>猎手本能3</t>
  </si>
  <si>
    <t>"4504a111","4504a121","4504a131"</t>
  </si>
  <si>
    <t>被动效果：猎手的本能使得自身暴击增加30%，暴击伤害增加30%，攻击增加32%</t>
  </si>
  <si>
    <t>杀戮本能3</t>
  </si>
  <si>
    <t>"4504a214","4504a224"</t>
  </si>
  <si>
    <t>被动效果：敌方英雄死亡时，刺激杀戮天性，增加自己21%暴击伤害和16%攻击</t>
  </si>
  <si>
    <t>致命咆哮3</t>
  </si>
  <si>
    <t>"4504a314","4504a324"</t>
  </si>
  <si>
    <t>被动效果：猎手掌握了自然之力，普攻有76%概率对目标施放致命咆哮，额外造成206%攻击的中毒伤害并有16%概率沉默目标2回合</t>
  </si>
  <si>
    <t>飞斧冲击3</t>
  </si>
  <si>
    <t>4504a012</t>
  </si>
  <si>
    <r>
      <rPr>
        <sz val="12"/>
        <color theme="1"/>
        <rFont val="微软雅黑"/>
        <charset val="134"/>
      </rPr>
      <t>怒气技能：对敌方全体造成106%攻击伤害并有52%概率使目标禁魔2回合，并免疫控制2回合（附加被动：普攻攻击</t>
    </r>
    <r>
      <rPr>
        <sz val="12"/>
        <color theme="1"/>
        <rFont val="微软雅黑"/>
        <charset val="134"/>
      </rPr>
      <t>2</t>
    </r>
    <r>
      <rPr>
        <sz val="12"/>
        <color theme="1"/>
        <rFont val="微软雅黑"/>
        <charset val="134"/>
      </rPr>
      <t>个目标）</t>
    </r>
  </si>
  <si>
    <t>射手本能3</t>
  </si>
  <si>
    <t>"4505a111","4505a121"</t>
  </si>
  <si>
    <t>被动效果：射手的本能使得自身暴击增加40%，攻击增加32%</t>
  </si>
  <si>
    <t>中毒3</t>
  </si>
  <si>
    <t>"4505a214"</t>
  </si>
  <si>
    <t>被动效果：拥有特殊的箭矢，暴击有100%概率使目标中毒，每回造成79%攻击伤害，持续2回合</t>
  </si>
  <si>
    <t>毒性掌握3</t>
  </si>
  <si>
    <t>"4505a314"</t>
  </si>
  <si>
    <t>被动效果：风语者掌握各种毒性，对中毒的目标，增加62%的额外伤害</t>
  </si>
  <si>
    <t>生命之箭3</t>
  </si>
  <si>
    <t>4505a012</t>
  </si>
  <si>
    <t>怒气技能：对敌方随机4名目标造成126%攻击伤害，减少其32点速度并中毒，每回合额外造成54%攻击伤害，持续3回合（附加被动：普攻攻击3个目标）</t>
  </si>
  <si>
    <t>石化诅咒3</t>
  </si>
  <si>
    <t>"5101a114","5101a124"</t>
  </si>
  <si>
    <t>被动效果：普攻有84%概率给目标附加时间诅咒，并有42%概率使目标石化2回合，时间诅咒1回合后触发造成101%的攻击伤害</t>
  </si>
  <si>
    <t>时间诅咒3</t>
  </si>
  <si>
    <t>"5101a214","5101a224"</t>
  </si>
  <si>
    <t>被动效果：受到攻击时，给攻击者附加时间诅咒，时间诅咒1回合后触发造成111%攻击伤害，同时有33%概率恢复自身10%的生命（受控触发）</t>
  </si>
  <si>
    <t>第二生命3</t>
  </si>
  <si>
    <t>"5101a314"</t>
  </si>
  <si>
    <t>被动效果：食人魔祭祀先祖图腾，拥有了复活的能力，复活后恢复自身90%的生命</t>
  </si>
  <si>
    <t>暗影诅咒3</t>
  </si>
  <si>
    <t>5101a012</t>
  </si>
  <si>
    <t>怒气技能：对敌方全体造成125%攻击伤害并有66%概率附加时间诅咒，时间诅咒1回合触发造成202%的攻击伤害，并有18%的概率额外附加一个66%攻击伤害的时间诅咒，并提升自身25%免伤3回合</t>
  </si>
  <si>
    <t>美杜莎之力3</t>
  </si>
  <si>
    <t>"5204a114"</t>
  </si>
  <si>
    <t>被动效果：恶心的触手怪，普攻有56%概率使目标石化，持续1回合</t>
  </si>
  <si>
    <t>领域3</t>
  </si>
  <si>
    <t>"5204a211","5204a221","5204a231"</t>
  </si>
  <si>
    <t>被动效果：在自己的领域中，技能伤害增加100%，生命增加42%，速度增加60</t>
  </si>
  <si>
    <t>防守反击3</t>
  </si>
  <si>
    <t>"5204a314","5204a324"</t>
  </si>
  <si>
    <t>被动效果：受到攻击时转守为攻，55%概率提升自身63%攻击力2回合，并有33%概率降低攻击者30点怒气</t>
  </si>
  <si>
    <t>无序攻击3</t>
  </si>
  <si>
    <t>5204a012</t>
  </si>
  <si>
    <t>怒气技能：对敌方全体造成95%攻击伤害并有33%概率使目标石化2回合，有33%的概率降低目标30点能量，33%概率额外获得30点能量</t>
  </si>
  <si>
    <t>易怒3</t>
  </si>
  <si>
    <t>"5301a114","5301a124"</t>
  </si>
  <si>
    <t>被动效果：受到攻击时非常愤怒，增加自己40点怒气并增加自己10%对敌人造成的伤害，持续3回合</t>
  </si>
  <si>
    <t>怒气爆发3</t>
  </si>
  <si>
    <t>"5301a214","5301a224"</t>
  </si>
  <si>
    <t>被动效果：主教爆发自己的怒气，每次普攻增加自己40点怒气并增加自己12%对敌人造成的伤害，持续3回合</t>
  </si>
  <si>
    <t>伤害增加3</t>
  </si>
  <si>
    <t>"5301a311"</t>
  </si>
  <si>
    <t>被动效果：掌握了黑暗之力，攻击增加33%</t>
  </si>
  <si>
    <t>神威3</t>
  </si>
  <si>
    <t>"6102a111","6102a121","6102a131","6102a141"</t>
  </si>
  <si>
    <t>被动效果：信仰圣光的力量，生命增加42%，伤害加成增加36%，暴击增加24%，伤害减免增加15%</t>
  </si>
  <si>
    <t>圣光制裁3</t>
  </si>
  <si>
    <t>"6102a214","6102a224"</t>
  </si>
  <si>
    <t>被动效果：普攻有100%概率使用圣光制裁，给目标附加暴击印记，并提升自己13%暴击3回合，暴击印记暴击后触发造成92%攻击伤害</t>
  </si>
  <si>
    <t>圣光之御3</t>
  </si>
  <si>
    <t>"6102a314","6102a324"</t>
  </si>
  <si>
    <t>被动效果：身为光之领主，受到攻击时100%概率给目标附加暴击印记，并提升自己22%暴击伤害3回合，暴击印记暴击后触发造成73%攻击伤害</t>
  </si>
  <si>
    <t>圣光普照3</t>
  </si>
  <si>
    <t>6102a012</t>
  </si>
  <si>
    <t>怒气技能：对敌方全体造成134%攻击伤害并附加暴击印记，暴击印记暴击后触发造成223%的攻击伤害，并有52%的概率额外附加一个141%攻击伤害的暴击印记</t>
  </si>
  <si>
    <t>圣光伟力3</t>
  </si>
  <si>
    <t>"6201a114","6201a124"</t>
  </si>
  <si>
    <t>被动效果：受到攻击时，身体里的光明之力增强，增加自己42%对敌人造成的伤害和11%伤害加成，持续3回合</t>
  </si>
  <si>
    <t>光辉圣耀3</t>
  </si>
  <si>
    <t>"6201a214","6201a224"</t>
  </si>
  <si>
    <t>被动效果：拥有圣光之力，每次普攻增加自己46%对敌人造成的伤害和7%伤害加成，持续3回合</t>
  </si>
  <si>
    <t>"6201a311"</t>
  </si>
  <si>
    <t>被动效果：拥有神圣的信仰之力，攻击增加31%</t>
  </si>
  <si>
    <t>神之力3</t>
  </si>
  <si>
    <t>"6302a114","6302a124"</t>
  </si>
  <si>
    <t>被动效果：受到圣光的眷顾，每次普攻恢复自己117%攻击等量生命并增加伤害加成21%持续4回合</t>
  </si>
  <si>
    <t>光明圣力3</t>
  </si>
  <si>
    <t>"6302a211","6302a221","6302a231","6302a241"</t>
  </si>
  <si>
    <t>被动效果：身为圣光一族的先知，伤害加成增加60%，攻击增加26%，生命增加21%，暴击增加20%</t>
  </si>
  <si>
    <t>圣躯3</t>
  </si>
  <si>
    <t>"6302a314","6302a324"</t>
  </si>
  <si>
    <t>被动效果：神圣的躯体使得自己受到攻击时，恢复自身42%攻击等量生命并增加伤害加成21%持续3回合（受控触发）</t>
  </si>
  <si>
    <t>治愈圣光3</t>
  </si>
  <si>
    <t>6302a012</t>
  </si>
  <si>
    <t>怒气技能：对敌方全体造成159%攻击伤害并回复随机3名友军159%攻击等量生命，并使随机3名友军增加26%的伤害加成</t>
  </si>
  <si>
    <t>怒气技能：对后排敌人造成214%攻击伤害并有38%几率冰冻2回合，恢复自己600%攻击等量生命</t>
  </si>
  <si>
    <t>被动效果：生命增加40%，精准增加20%.</t>
  </si>
  <si>
    <t>生命仪式3</t>
  </si>
  <si>
    <t>被动效果：敌方英雄触发格挡，使自己恢复75%攻击等量生命。</t>
  </si>
  <si>
    <t>被动效果：每次普攻恢复自己112%攻击等量生命</t>
  </si>
  <si>
    <t>怒气技能：对血量最少的敌人造成260%攻击伤害，降低其30%攻击2回合并有75%的几率造成520%攻击额外伤害</t>
  </si>
  <si>
    <t>被动效果：生命增加40%，破甲增加36%.</t>
  </si>
  <si>
    <t>被动效果：每次普攻增加自己16.8%破甲和14%暴击。</t>
  </si>
  <si>
    <t>被动效果：自身生命低于50%，提升自己攻击100%，持续3回合。（只触发一次）</t>
  </si>
  <si>
    <t>被动效果：普攻有100%几率使目标燃烧，每回合造成25%攻击伤害，直至敌方英雄死亡。</t>
  </si>
  <si>
    <t>冥火斗篷3</t>
  </si>
  <si>
    <t>被动效果：受到攻击时100%几率使目标燃烧，每回合造成20%攻击伤害，直至敌方英雄死亡。</t>
  </si>
  <si>
    <t>被动效果：英雄死亡可使所有敌人燃烧，每回合造成35%攻击伤害，直至敌方英雄死亡。</t>
  </si>
  <si>
    <t>怒气技能：对所有敌人造成125%攻击伤害并有100%几率使战士类目标禁魔2回合，增加自己30%攻击3回合</t>
  </si>
  <si>
    <t>被动效果：我方英雄死亡，增加自己28%破甲和20%攻击。</t>
  </si>
  <si>
    <t>疯狂之力3</t>
  </si>
  <si>
    <t>被动效果：破甲增加32%，生命增加30%，攻击增加30%.</t>
  </si>
  <si>
    <t>被动效果：英雄死亡可使敌方全体受到140%攻击伤害。</t>
  </si>
  <si>
    <t>被动效果：生命增加35%，精准增加40%。</t>
  </si>
  <si>
    <t>被动效果：自身生命低于30%，提升自己攻击120%，持续3回合。（只能触发一次）</t>
  </si>
  <si>
    <t>疗伤3</t>
  </si>
  <si>
    <t>被动效果：普攻有100%几率使随机1名友军恢复140%攻击等量生命。</t>
  </si>
  <si>
    <t>怒气技能：对后排敌人造成156%攻击伤害并有35%几率使目标石化2回合，增加队友30%精准3回合</t>
  </si>
  <si>
    <t>集中打击3</t>
  </si>
  <si>
    <t>被动效果：普通攻击变为攻击前排敌人，效果为105%，并减少目标20%格挡</t>
  </si>
  <si>
    <t>精准打击3</t>
  </si>
  <si>
    <t>被动效果：精准增加45%，攻击增加45%.</t>
  </si>
  <si>
    <t>破甲3</t>
  </si>
  <si>
    <t>被动效果：破甲增加80%，生命增加15%.</t>
  </si>
  <si>
    <t>狂暴3</t>
  </si>
  <si>
    <t>被动效果：敌方死亡提升自己暴击30%.</t>
  </si>
  <si>
    <t>被动效果：每次普攻增加自己29%暴击伤害</t>
  </si>
  <si>
    <t>怒气技能：对随机4名敌人造成180%攻击伤害，对法师类目标有100%几率眩晕2回合并造成180%攻击的额外伤害</t>
  </si>
  <si>
    <t>被动效果：破甲增加40%，攻击增加25%，生命增加15%.</t>
  </si>
  <si>
    <t>追击3</t>
  </si>
  <si>
    <t>被动效果：普通攻击变成攻击敌方生命最少的英雄，效果为130%，并减少目标20%护甲</t>
  </si>
  <si>
    <t>被动效果：自身生命低于80%，提升自己破甲40%，暴击20%，并持续回复自己400%攻击等量生命5回合</t>
  </si>
  <si>
    <t>怒气技能：对敌方随机2名后排目标造成2.21倍攻击伤害，每回合额外造成0.46中毒伤害，持续6回合，并有44.5%概率眩晕目标2回合，增加自己42%免伤持续2回合。</t>
  </si>
  <si>
    <t>被动效果：破甲增加21%，攻击增加34%，生命增加15.5%，对中毒目标伤害增加20.5%</t>
  </si>
  <si>
    <t>被动效果：普攻有100%概率使目标中毒，每回合持续造成0.525倍攻击伤害持续6回合。</t>
  </si>
  <si>
    <t>幽冥护体3</t>
  </si>
  <si>
    <t>被动效果：当生命低于50%时，使随机2名后排敌人中毒，每回合造成1.3倍攻击伤害，持续4回合。（只触发1次）</t>
  </si>
  <si>
    <r>
      <rPr>
        <sz val="12"/>
        <color theme="1"/>
        <rFont val="微软雅黑"/>
        <charset val="134"/>
      </rPr>
      <t>"1404a</t>
    </r>
    <r>
      <rPr>
        <sz val="12"/>
        <color theme="1"/>
        <rFont val="微软雅黑"/>
        <charset val="134"/>
      </rPr>
      <t>111","1404</t>
    </r>
    <r>
      <rPr>
        <sz val="12"/>
        <color theme="1"/>
        <rFont val="微软雅黑"/>
        <charset val="134"/>
      </rPr>
      <t>a</t>
    </r>
    <r>
      <rPr>
        <sz val="12"/>
        <color theme="1"/>
        <rFont val="微软雅黑"/>
        <charset val="134"/>
      </rPr>
      <t>121","1404</t>
    </r>
    <r>
      <rPr>
        <sz val="12"/>
        <color theme="1"/>
        <rFont val="微软雅黑"/>
        <charset val="134"/>
      </rPr>
      <t>a</t>
    </r>
    <r>
      <rPr>
        <sz val="12"/>
        <color theme="1"/>
        <rFont val="微软雅黑"/>
        <charset val="134"/>
      </rPr>
      <t>131","1404</t>
    </r>
    <r>
      <rPr>
        <sz val="12"/>
        <color theme="1"/>
        <rFont val="微软雅黑"/>
        <charset val="134"/>
      </rPr>
      <t>a</t>
    </r>
    <r>
      <rPr>
        <sz val="12"/>
        <color theme="1"/>
        <rFont val="微软雅黑"/>
        <charset val="134"/>
      </rPr>
      <t>114"</t>
    </r>
  </si>
  <si>
    <r>
      <rPr>
        <sz val="12"/>
        <color theme="1"/>
        <rFont val="微软雅黑"/>
        <charset val="134"/>
      </rPr>
      <t>"1404</t>
    </r>
    <r>
      <rPr>
        <sz val="12"/>
        <color theme="1"/>
        <rFont val="微软雅黑"/>
        <charset val="134"/>
      </rPr>
      <t>a</t>
    </r>
    <r>
      <rPr>
        <sz val="12"/>
        <color theme="1"/>
        <rFont val="微软雅黑"/>
        <charset val="134"/>
      </rPr>
      <t>214"</t>
    </r>
  </si>
  <si>
    <r>
      <rPr>
        <sz val="12"/>
        <color theme="1"/>
        <rFont val="微软雅黑"/>
        <charset val="134"/>
      </rPr>
      <t>"1404a3</t>
    </r>
    <r>
      <rPr>
        <sz val="12"/>
        <color theme="1"/>
        <rFont val="微软雅黑"/>
        <charset val="134"/>
      </rPr>
      <t>14"</t>
    </r>
  </si>
  <si>
    <t>怒气技能：对随机4名敌人造成159%攻击伤害，有100%几率使刺客类目标眩晕2回合并中毒，每回合额外造成65%攻击伤害，持续3回合</t>
  </si>
  <si>
    <t>眩晕3</t>
  </si>
  <si>
    <t>被动效果：普攻有75%几率使目标眩晕，持续2回合。</t>
  </si>
  <si>
    <t>被动效果：对眩晕的目标，增加125%的额外伤害</t>
  </si>
  <si>
    <t>被动效果：破甲增加40%，攻击增加35%.</t>
  </si>
  <si>
    <t>被动效果：攻击增加30%，生命增加35%.</t>
  </si>
  <si>
    <t>禁魔3</t>
  </si>
  <si>
    <t>被动效果：普攻有60%几率使目标禁魔，持续2回合。</t>
  </si>
  <si>
    <t>身坚如铁3</t>
  </si>
  <si>
    <t>被动效果：自身生命低于50%，提高自己伤减率35%，持续4回合。（只触发一次）</t>
  </si>
  <si>
    <t>怒气技能：对后排敌人造成136%攻击伤害并有30%几率使目标眩晕2回合，增加自己30%免伤3回合</t>
  </si>
  <si>
    <t>被动效果：护甲增加48%，生命增加40%.</t>
  </si>
  <si>
    <t>反击3</t>
  </si>
  <si>
    <t>被动效果：受到暴击有100%几率发动一次反击，造成140%的攻击伤害。</t>
  </si>
  <si>
    <t>被动效果：自身生命低于50%，提升友军护甲100%，持续3回合（只触发一次）</t>
  </si>
  <si>
    <t>奥术之心3</t>
  </si>
  <si>
    <t>被动效果：攻击增加40%，生命增加30%.</t>
  </si>
  <si>
    <t>冰冻3</t>
  </si>
  <si>
    <t>被动效果：普攻有30%几率使目标冰冻，持续1回合。</t>
  </si>
  <si>
    <t>被动效果：英雄死亡有20%几率使所有敌人冰冻，持续2回合。</t>
  </si>
  <si>
    <t>怒气技能：对所有敌人造成116%攻击伤害并有25%几率使目标眩晕2回合</t>
  </si>
  <si>
    <t>被动效果：攻击增加25%，生命增加35%.</t>
  </si>
  <si>
    <t>被动效果：英雄死亡后，45%的机率使敌方后排目标眩晕，持续2回合。</t>
  </si>
  <si>
    <t>被动效果：普攻有65%几率使目标眩晕，持续2回合。</t>
  </si>
  <si>
    <t>怒气技能：对所有敌人造成146%攻击伤害，有100%几率使牧师类目标眩晕2回合并额外造成160%攻击伤害</t>
  </si>
  <si>
    <t>被动效果：普攻时降低目标11%攻击，持续3回合</t>
  </si>
  <si>
    <t>被动效果：技能伤害增加95%，生命增加50%，精准增30%.</t>
  </si>
  <si>
    <t>被动效果：普攻有80%几率降低目标暴击15%，提升自己25%攻击，持续3回合。</t>
  </si>
  <si>
    <t>怒气技能：对随机2名后排敌人造成125%攻击伤害并持续恢复全体友军攻击效果200%生命3回合，并有30%的几率额外恢复340%攻击等量生命</t>
  </si>
  <si>
    <t>被动效果：普攻有100%几率对目标造成50%额外伤害并持续恢复随机1名友军50%攻击等量生命，持续3回合。</t>
  </si>
  <si>
    <t>被动效果：生命增加35%，攻击增加25%.</t>
  </si>
  <si>
    <t>被动效果：当自身生命低于30%时，回复己方全体135%攻击等量生命。（只触发一次）</t>
  </si>
  <si>
    <t>被动效果：格挡增加30%，攻击增加40%.</t>
  </si>
  <si>
    <t>流血3</t>
  </si>
  <si>
    <t>被动效果：普攻有50%几率使目标流血，每回合造成88%攻击伤害，持续2回合。</t>
  </si>
  <si>
    <t>被动效果：格挡成功，提升自己攻击18%，持续3回合。</t>
  </si>
  <si>
    <t>怒气技能：对随机2名后排敌人造成220%攻击伤害，每回合额外造成102%攻击伤害，持续4回合</t>
  </si>
  <si>
    <t>被动效果：普攻有100%几率使目标流血，每回合造成96%攻击伤害，持续2回合。</t>
  </si>
  <si>
    <t>被动效果：格挡增加35%，攻击增加40%.</t>
  </si>
  <si>
    <t>被动效果：普通攻击变成攻击敌方生命最少的英雄，效果为120%，并偷取目标15%攻击3回合</t>
  </si>
  <si>
    <t>怒气技能：对所有敌人造成148%攻击伤害并有30%几率使目标冰冻2回合，并额外获得30点能量</t>
  </si>
  <si>
    <t>被动效果：破甲增加32%，攻击增加40%.</t>
  </si>
  <si>
    <t>被动效果：受到攻击时降低攻击者9%攻击并增加自己9%攻击，持续3回合。</t>
  </si>
  <si>
    <t>被动效果：对冰冻的目标，增加110%的额外伤害</t>
  </si>
  <si>
    <t>怒气技能：对随机4名敌人造成302%攻击伤害，增加自身40%攻击3回合</t>
  </si>
  <si>
    <t>被动效果：格挡增加40%，速度增加60，生命增加25%.</t>
  </si>
  <si>
    <t>被动效果：每次格挡回复自身220%攻击等量生命</t>
  </si>
  <si>
    <t>乱攻3</t>
  </si>
  <si>
    <t>被动效果：普通攻击变为攻击前排敌人，效果为95%，同时减少目标20%精准2回合</t>
  </si>
  <si>
    <t>怒气技能：对单个敌人造成320%攻击伤害并使血量最少的友军回复560%攻击等量生命，增加60%的攻击2回合</t>
  </si>
  <si>
    <t>恐惧3</t>
  </si>
  <si>
    <t>被动效果：受到攻击降低攻击者18%暴击，持续3回合。</t>
  </si>
  <si>
    <t>恶魔之心3</t>
  </si>
  <si>
    <t>被动效果：护甲增加40%，生命增加40%.</t>
  </si>
  <si>
    <t>恶魔铠甲3</t>
  </si>
  <si>
    <t>被动效果：自身生命低于30%，提升自己护甲120%，持续3回合。（只触发一次）</t>
  </si>
  <si>
    <t>怒气技能：对后排敌人造成119%攻击伤害，有32%几率使目标眩晕2回合并有50%的几率给目标附加一个250%攻击伤害的时间诅咒，时间诅咒2回合后触发伤害</t>
  </si>
  <si>
    <t>被动效果：受到暴击有100%几率发动一次反击，造成320%的攻击伤害。</t>
  </si>
  <si>
    <t>被动效果：自身生命低于75%，提升自己减伤45%，持续3回合。（只触发一次）</t>
  </si>
  <si>
    <t>被动效果：攻击增加30%.</t>
  </si>
  <si>
    <t>热忱3</t>
  </si>
  <si>
    <t>被动效果：对燃烧的目标，增加45%的额外伤害</t>
  </si>
  <si>
    <r>
      <rPr>
        <sz val="12"/>
        <color theme="1"/>
        <rFont val="微软雅黑"/>
        <charset val="134"/>
      </rPr>
      <t>被动效果：英雄死亡释放逐日之力，使得全体敌方每回合受到108</t>
    </r>
    <r>
      <rPr>
        <sz val="12"/>
        <color theme="1"/>
        <rFont val="微软雅黑"/>
        <charset val="134"/>
      </rPr>
      <t>%伤害，持续3回合</t>
    </r>
  </si>
  <si>
    <t>吸攻3</t>
  </si>
  <si>
    <t>被动效果：普攻时偷取目标20%攻击。</t>
  </si>
  <si>
    <t>刺客杀手3</t>
  </si>
  <si>
    <t>被动效果：对刺客增加40%的额外伤害。</t>
  </si>
  <si>
    <t>被动效果：自身生命低于50%，提升自己暴击20%，持续3回合。（只触发一次）</t>
  </si>
  <si>
    <t>怒气技能：对所有敌人造成72%攻击伤害并中毒，每回合额外造成102%攻击伤害，持续3回合</t>
  </si>
  <si>
    <t>被动效果：普攻有80%几率使目标中毒，每回合造成80%攻击伤害，持续2回合。</t>
  </si>
  <si>
    <t>被动效果：英雄死亡可使敌方全体中毒，每回合造成105%攻击伤害，持续3回合。</t>
  </si>
  <si>
    <t>毒性皮肤3</t>
  </si>
  <si>
    <t>被动效果：受到攻击时60%几率使目标中毒，每回合造成72%攻击伤害，持续3回合。</t>
  </si>
  <si>
    <t>被动效果：普攻有50%几率使血量最少的友军恢复150%攻击等量生命。</t>
  </si>
  <si>
    <t>自愈3</t>
  </si>
  <si>
    <t>被动效果：受到攻击时100%几率使自己恢复56%攻击等量生命。</t>
  </si>
  <si>
    <t>被动效果：攻击增加25%，生命增加20%.</t>
  </si>
  <si>
    <t>怒气技能：对后排随机2名敌人造成190%攻击伤害，并恢复35%攻击的生命，并吸取目标30%攻击3回合，增加自己40%的暴击伤害3回合</t>
  </si>
  <si>
    <t>被动效果：攻击增加35%，暴击增加30%，生命增加20%.</t>
  </si>
  <si>
    <t>被动效果：敌方英雄死亡，增加自己30%攻击。</t>
  </si>
  <si>
    <t>虚弱打击3</t>
  </si>
  <si>
    <t>被动效果：普通攻击变成攻击敌方生命最少的英雄，效果为130%，并恢复45%攻击生命。</t>
  </si>
  <si>
    <t>怒气技能：对所有敌人造成132%攻击伤害并流血，每回合额外造成75%攻击伤害，持续3回合，降低目标25%暴击和30%的暴击伤害3回合</t>
  </si>
  <si>
    <t>以暴制暴3</t>
  </si>
  <si>
    <t>被动效果：每次普攻增加自己20%暴击，降低目标20%暴击，持续4回合，并有50%几率增加自己30%暴击伤害，持续2回合</t>
  </si>
  <si>
    <t>被动效果：攻击增加50%，暴击伤害增加30%，生命增加16%</t>
  </si>
  <si>
    <t>被动效果：受到攻击时100%几率发动一次反击造成120%的攻击伤害。</t>
  </si>
  <si>
    <t>怒气技能：对随机3名敌人造成182%攻击伤害并燃烧，初次燃烧的伤害为150%，每回合逐渐递减24%攻击伤害，持续3回合</t>
  </si>
  <si>
    <t>被动效果：攻击增加35%，生命增加30%</t>
  </si>
  <si>
    <t>点燃3</t>
  </si>
  <si>
    <t>被动效果：普攻有75%几率使目标燃烧，每回合造成110%攻击伤害，持续2回合。</t>
  </si>
  <si>
    <t>火焰皮肤3</t>
  </si>
  <si>
    <t>被动效果：受到攻击时90%几率使目标燃烧，每回合造成120%攻击伤害，持续1回合。</t>
  </si>
  <si>
    <t>怒气技能：对所有敌人造成117%攻击伤害并燃烧，每回合额外造成50%攻击伤害，持续3回合，增加自己20%攻击和20%暴击，持续3回合</t>
  </si>
  <si>
    <t>女王护甲3</t>
  </si>
  <si>
    <t>被动效果：生命增加40%，护甲增加45%.</t>
  </si>
  <si>
    <t>被动效果：我方英雄暴击，使自己恢复90%攻击等量生命。</t>
  </si>
  <si>
    <t>被动效果：受到攻击降低目标15%破甲并燃烧，每回合造成50%攻击伤害，持续6回合</t>
  </si>
  <si>
    <t>怒气技能：对前排敌人造成185%攻击伤害并吸取目标35%护甲2回合，持续恢复自己160%攻击等量生命6回合</t>
  </si>
  <si>
    <t>被动效果：受到攻击时降低目标15%攻击，24%暴击，持续2回合</t>
  </si>
  <si>
    <t>被动效果：生命增加44%，伤减率增加26%.</t>
  </si>
  <si>
    <t>被动效果：受到攻击时100%几率发动一次反击，造成200%的攻击伤害。</t>
  </si>
  <si>
    <t>怒气技能：对后排敌人造成148%攻击伤害并有35%几率使游侠类目标眩晕2回合，50%几率使法师沉默2回合</t>
  </si>
  <si>
    <t>被动效果：普攻攻击变为对随机2名敌人造成110%攻击伤害，并有15%概率眩晕目标2回合。</t>
  </si>
  <si>
    <t>被动效果：暴击增加30%，攻击增加45%，生命增加20%</t>
  </si>
  <si>
    <t>灵魂共振3</t>
  </si>
  <si>
    <t>被动效果：敌方英雄死亡，恢复己方血量最低的单位30%生命上限的血量</t>
  </si>
  <si>
    <t>被动效果：攻击增加40%，暴击增加40%.</t>
  </si>
  <si>
    <t>法术掌握3</t>
  </si>
  <si>
    <t>被动效果：每次普攻增加自己27%技能伤害。</t>
  </si>
  <si>
    <t>被动效果：当生命低于50%时，给敌方全体附加暴击印记，印记暴击后触发造成72%攻击伤害。（只触发一次）</t>
  </si>
  <si>
    <t>被动效果：普攻有100%几率使前排友军恢复100%攻击等量生命。</t>
  </si>
  <si>
    <t>被动效果：英雄死亡使己方全体恢复150%攻击量生命并增加14%的暴击3回合</t>
  </si>
  <si>
    <t>被动效果：生命增加40%.</t>
  </si>
  <si>
    <t>能量窃取3</t>
  </si>
  <si>
    <t>被动效果：普攻有100%几率偷取目标50点能量并增加自己技能伤害35%</t>
  </si>
  <si>
    <t>后排打击3</t>
  </si>
  <si>
    <t>被动效果：普通攻击变为攻击随机1名后排敌人，伤害为120%.</t>
  </si>
  <si>
    <t>灰眼之力3</t>
  </si>
  <si>
    <t>被动效果：精准增加20%，攻击增加25%.</t>
  </si>
  <si>
    <t>怒气技能：对后排随机2名敌人造成210%攻击伤害，如果是法师，每回合额外造成50%攻击流血伤害，持续3回合</t>
  </si>
  <si>
    <t>被动效果：暴击增加30%，暴击伤害增加50%.</t>
  </si>
  <si>
    <t>被动效果：普通攻击变成攻击敌方生命最少的英雄，效果为120%，并降低目标20%攻击3回合</t>
  </si>
  <si>
    <t>毒性攻击3</t>
  </si>
  <si>
    <t>被动效果：普攻有50%几率使目标中毒，每回合造成125%攻击伤害，持续2回合。</t>
  </si>
  <si>
    <t>怒气技能：对所有敌人造成105%攻击伤害并有50%几率使目标禁魔2回合，并免疫控制2回合</t>
  </si>
  <si>
    <t>被动效果：暴击增加30%，暴击伤害增加30%，攻击增加30%.</t>
  </si>
  <si>
    <t>被动效果：敌方英雄死亡，增加自己20%暴击伤害和15%攻击。</t>
  </si>
  <si>
    <t>被动效果：普攻有75%几率对目标额外造成200%中毒伤害并有15%几率沉默目标2回合</t>
  </si>
  <si>
    <t>怒气技能：对随机4名敌人造成125%攻击伤害，减少其30点速度并中毒，每回合额外造成55%攻击伤害，持续3回合（附加被动：普攻攻击3个目标）</t>
  </si>
  <si>
    <t>被动效果：暴击增加40%，攻击增加30%.</t>
  </si>
  <si>
    <t>被动效果：暴击有100%几率使目标中毒，每回合造成78%攻击伤害，持续2回合。</t>
  </si>
  <si>
    <t>被动效果：对中毒的目标，增加60%的额外伤害</t>
  </si>
  <si>
    <t>怒气技能：对所有敌人造成124%攻击伤害并有60%概率附加时间诅咒，时间诅咒1回合触发造成200%的攻击伤害，并有20%的几率额外附加一个70%攻击伤害的时间诅咒，并提升自身25%免伤3回合</t>
  </si>
  <si>
    <t>被动效果：普攻有80%几率给目标附加时间诅咒，并有45%几率使目标石化2回合，时间诅咒1回合后触发造成100%攻击伤害。</t>
  </si>
  <si>
    <t>被动效果：受到攻击时，给攻击者附加时间诅咒，时间诅咒1回合后触发造成110%攻击伤害，同时有30%几率恢复自身10%的血量</t>
  </si>
  <si>
    <t>重生3</t>
  </si>
  <si>
    <t>被动效果：死亡后必定复活，并恢复自身90%的血量。</t>
  </si>
  <si>
    <t>暗影混乱3</t>
  </si>
  <si>
    <t>怒气技能：对所有敌人造成98%攻击伤害并有30%几率使目标石化2回合，有30%的几率降低目标30点能量，30%几率额外获得30点能量</t>
  </si>
  <si>
    <t>石化3</t>
  </si>
  <si>
    <t>被动效果：普攻有55%几率使目标石化，持续1回合。</t>
  </si>
  <si>
    <t>被动效果：技能伤害增加100%，生命增加40%速度增加60.</t>
  </si>
  <si>
    <t>转守为攻3</t>
  </si>
  <si>
    <t>被动效果：受到攻击时50%几率提升自身60%攻击力2回合，并有30%几率降低攻击者30点能量</t>
  </si>
  <si>
    <t>被动效果：受到攻击增加自己40点能量并增加自己8%技能伤害，持续3回合。</t>
  </si>
  <si>
    <t>被动效果：每次普攻增加自己40点能量并增加自己10%技能伤害，持续3回合。</t>
  </si>
  <si>
    <t>攻击3</t>
  </si>
  <si>
    <t>怒气技能：对所有敌人造成135%攻击伤害并附加暴击印记，暴击印记暴击后触发造成220%的攻击伤害，并有50%的几率额外附加一个140%攻击伤害的暴击印记</t>
  </si>
  <si>
    <t>被动效果：生命增加40%，伤增率增加36%，暴击增加24%，伤减率增加15%.</t>
  </si>
  <si>
    <t>被动效果：普攻有100%几率给目标附加暴击印记，并提升自己12%暴击3回合，暴击印记暴击后触发造成90%攻击伤害。</t>
  </si>
  <si>
    <t>被动效果：受到攻击时100%几率给目标附加暴击印记，并提升自己20%暴击伤害3回合，暴击印记暴击后触发造成75%攻击伤害。</t>
  </si>
  <si>
    <t>光明伟力3</t>
  </si>
  <si>
    <t>被动效果：受到攻击增加自己40%技能伤害和10%伤增率，持续3回合。</t>
  </si>
  <si>
    <t>被动效果：每次普攻增加自己45%技能伤害和8%伤增率，持续3回合。</t>
  </si>
  <si>
    <t>怒气技能：对随机4名敌人造成158%攻击伤害并回复随机3名友军165%攻击等量生命，并使随机3名友军增加25%的伤增率</t>
  </si>
  <si>
    <t>焕发生机3</t>
  </si>
  <si>
    <t>被动效果：每次普攻恢复自己115%攻击等量生命并增加伤增率20%持续4回合</t>
  </si>
  <si>
    <t>被动效果：伤增率增加60%，攻击增加25%，生命增加20%，暴击增加20%</t>
  </si>
  <si>
    <t>被动效果：受到攻击恢复自己40%攻击等量生命并增加伤增率20%持续3回合</t>
  </si>
  <si>
    <t>面板属性被动1</t>
  </si>
  <si>
    <t>runskill</t>
  </si>
  <si>
    <t>runatkskill</t>
  </si>
  <si>
    <t>面板属性被动2</t>
  </si>
  <si>
    <t>面板属性被动3</t>
  </si>
  <si>
    <t>攻击后技能</t>
  </si>
  <si>
    <t>1107a</t>
  </si>
  <si>
    <t>被动技能：生命增加40%，精准增加20%.</t>
  </si>
  <si>
    <t>"1107a213"</t>
  </si>
  <si>
    <t>被动技能：敌方英雄触发格挡，使自己恢复75%攻击等量生命。</t>
  </si>
  <si>
    <t>"1107a313"</t>
  </si>
  <si>
    <t>被动技能：每次普攻恢复自己112%攻击等量生命</t>
  </si>
  <si>
    <t>生命虹吸3</t>
  </si>
  <si>
    <t>"1107a013","1107a023"</t>
  </si>
  <si>
    <t>主动技能：对后排敌人造成214%攻击伤害并有38%几率冰冻2回合，恢复自己600%攻击等量生命</t>
  </si>
  <si>
    <t>1108a</t>
  </si>
  <si>
    <t>被动技能：生命增加40%，破甲增加36%.</t>
  </si>
  <si>
    <t>"1108a213","1108a223"</t>
  </si>
  <si>
    <t>被动技能：每次普攻增加自己16.8%破甲和14%暴击。</t>
  </si>
  <si>
    <t>"1108a313"</t>
  </si>
  <si>
    <t>被动技能：自身生命低于50%，提升自己攻击100%，持续3回合。（只触发一次）</t>
  </si>
  <si>
    <t>幽冥打击3</t>
  </si>
  <si>
    <t>"1108a013","1108a023"</t>
  </si>
  <si>
    <t>主动技能：对血量最少的敌人造成260%攻击伤害，降低其30%攻击2回合并有75%的几率造成520%攻击额外伤害</t>
  </si>
  <si>
    <t>1202a</t>
  </si>
  <si>
    <t>"1202a113"</t>
  </si>
  <si>
    <t>被动技能：普攻有100%几率使目标燃烧，每回合造成25%攻击伤害，直至敌方英雄死亡。</t>
  </si>
  <si>
    <t>"1202a213"</t>
  </si>
  <si>
    <t>被动技能：受到攻击时100%几率使目标燃烧，每回合造成20%攻击伤害，直至敌方英雄死亡。</t>
  </si>
  <si>
    <t>"1202a313"</t>
  </si>
  <si>
    <t>被动技能：英雄死亡可使所有敌人燃烧，每回合造成35%攻击伤害，直至敌方英雄死亡。</t>
  </si>
  <si>
    <t>1203a</t>
  </si>
  <si>
    <t>"1203a113","1203a123"</t>
  </si>
  <si>
    <t>被动技能：我方英雄死亡，增加自己28%破甲和30%攻击。</t>
  </si>
  <si>
    <t>被动技能：破甲增加32%，生命增加30%，攻击增加30%.</t>
  </si>
  <si>
    <t>"1203a313"</t>
  </si>
  <si>
    <t>被动技能：英雄死亡可使敌方全体受到140%攻击伤害。</t>
  </si>
  <si>
    <t>奥术爆炸3</t>
  </si>
  <si>
    <t>"1203a013","1203a023"</t>
  </si>
  <si>
    <t>主动技能：对所有敌人造成110%攻击伤害并有100%几率使战士类目标禁魔2回合，增加自己30%攻击3回合</t>
  </si>
  <si>
    <t>1303a</t>
  </si>
  <si>
    <t>被动技能：生命增加35%，精准增加40%。</t>
  </si>
  <si>
    <t>"1303a213"</t>
  </si>
  <si>
    <t>被动技能：自身生命低于30%，提升自己攻击120%，持续3回合。（只能触发一次）</t>
  </si>
  <si>
    <t>"1303a313"</t>
  </si>
  <si>
    <t>被动技能：普攻有100%几率使随机1名友军恢复140%攻击等量生命。</t>
  </si>
  <si>
    <t>1304a</t>
  </si>
  <si>
    <t>"1304a112"</t>
  </si>
  <si>
    <t>被动技能：普通攻击变为攻击前排敌人，效果为105%，并减少目标20%格挡</t>
  </si>
  <si>
    <t>被动技能：精准增加45%，攻击增加45%.</t>
  </si>
  <si>
    <t>"1304a313"</t>
  </si>
  <si>
    <t>卡你玛射线3</t>
  </si>
  <si>
    <t>"1304a013","1304a023"</t>
  </si>
  <si>
    <t>主动技能：对后排敌人造成156%攻击伤害并有35%几率使目标石化2回合，增加队友30%精准3回合</t>
  </si>
  <si>
    <t>1402a</t>
  </si>
  <si>
    <t>被动技能：破甲增加80%，生命增加15%.</t>
  </si>
  <si>
    <t>"1402a213"</t>
  </si>
  <si>
    <t>被动技能：敌方死亡提升自己暴击30%.</t>
  </si>
  <si>
    <t>"1402a313"</t>
  </si>
  <si>
    <t>被动技能：每次普攻增加自己29%暴击伤害</t>
  </si>
  <si>
    <t>1403a</t>
  </si>
  <si>
    <t>被动技能：破甲增加40%，攻击增加25%，生命增加15%.</t>
  </si>
  <si>
    <t>"1403a212"</t>
  </si>
  <si>
    <t>被动技能：普通攻击变成攻击敌方生命最少的英雄，效果为130%，并减少目标20%护甲</t>
  </si>
  <si>
    <t>"1403a313","1403a323","1403a333"</t>
  </si>
  <si>
    <t>被动技能：自身生命低于80%，提升自己破甲40%，暴击20%，并持续回复自己400%攻击等量生命5回合</t>
  </si>
  <si>
    <t>电能激荡3</t>
  </si>
  <si>
    <t>"1403a013","1403a023"</t>
  </si>
  <si>
    <t>主动技能：对随机4名敌人造成180%攻击伤害，对法师类目标有100%几率眩晕2回合，并造成180%攻击的额外伤害</t>
  </si>
  <si>
    <t>1503a</t>
  </si>
  <si>
    <t>"1503a113"</t>
  </si>
  <si>
    <t>被动技能：普攻有75%几率使目标眩晕，持续2回合。</t>
  </si>
  <si>
    <t>"1503a213"</t>
  </si>
  <si>
    <t>被动技能：对眩晕的目标，增加125%的额外伤害</t>
  </si>
  <si>
    <t>被动技能：破甲增加40%，攻击增加35%.</t>
  </si>
  <si>
    <t>地刺3</t>
  </si>
  <si>
    <t>"1503a013","1503a023"</t>
  </si>
  <si>
    <t>主动技能：对随机4名敌人造成159%攻击伤害，有100%几率使刺客类目标眩晕2回合，并中毒每回合额外造成65%攻击伤害，持续3回合</t>
  </si>
  <si>
    <t>2103a</t>
  </si>
  <si>
    <t>被动技能：攻击增加30%，生命增加35%.</t>
  </si>
  <si>
    <t>"2103a213"</t>
  </si>
  <si>
    <t>被动技能：普攻有60%几率使目标禁魔，持续2回合。</t>
  </si>
  <si>
    <t>"2103a313"</t>
  </si>
  <si>
    <t>被动技能：自身生命低于50%，提高自己伤减率35%，持续4回合。（只触发一次）</t>
  </si>
  <si>
    <t>2104a</t>
  </si>
  <si>
    <t>被动技能：护甲增加48%，生命增加40%.</t>
  </si>
  <si>
    <t>被动技能：受到暴击有100%几率发动一次反击，造成140%的攻击伤害。</t>
  </si>
  <si>
    <t>"2104a313"</t>
  </si>
  <si>
    <t>被动技能：自身生命低于50%，提升友军护甲100%，持续3回合（只触发一次）</t>
  </si>
  <si>
    <t>地震术3</t>
  </si>
  <si>
    <t>"2104a013","2104a023"</t>
  </si>
  <si>
    <t>主动技能：对后排敌人造成136%攻击伤害并有30%几率使目标眩晕2回合，增加自己30%免伤3回合</t>
  </si>
  <si>
    <t>2203a</t>
  </si>
  <si>
    <t>被动技能：攻击增加40%，生命增加30%.</t>
  </si>
  <si>
    <t>"2203a213"</t>
  </si>
  <si>
    <t>被动技能：普攻有30%几率使目标冰冻，持续1回合。</t>
  </si>
  <si>
    <t>"2203a313"</t>
  </si>
  <si>
    <t>被动技能：英雄死亡有20%几率使所有敌人冰冻，持续2回合。</t>
  </si>
  <si>
    <t>2204a</t>
  </si>
  <si>
    <t>被动技能：攻击增加25%，生命增加35%.</t>
  </si>
  <si>
    <t>"2204a213"</t>
  </si>
  <si>
    <t>被动技能：英雄死亡后，45%的机率使敌方后排目标眩晕，持续2回合。</t>
  </si>
  <si>
    <t>"2204a313"</t>
  </si>
  <si>
    <t>被动技能：普攻有65%几率使目标眩晕，持续2回合。</t>
  </si>
  <si>
    <t>闪电术3</t>
  </si>
  <si>
    <t>"2204a013"</t>
  </si>
  <si>
    <t>主动技能：对所有敌人造成116%攻击伤害并有25%几率使目标眩晕2回合</t>
  </si>
  <si>
    <t>2205a</t>
  </si>
  <si>
    <t>"2205a113"</t>
  </si>
  <si>
    <t>被动技能：普攻时降低目标11%攻击，持续3回合</t>
  </si>
  <si>
    <t>被动技能：技能伤害增加95%，生命增加50%，精准增30%.</t>
  </si>
  <si>
    <t>"2205a313","2205a323"</t>
  </si>
  <si>
    <t>被动技能：普攻有80%几率降低目标暴击15%，提升自己25%攻击，持续3回合。</t>
  </si>
  <si>
    <t>混乱暗影3</t>
  </si>
  <si>
    <t>"2205a013","2205a023"</t>
  </si>
  <si>
    <t>主动技能：对所有敌人造成146%攻击伤害，有100%几率使牧师类目标眩晕2回合并额外造成160%攻击伤害</t>
  </si>
  <si>
    <t>2303a</t>
  </si>
  <si>
    <t>"2303a113","2303a123"</t>
  </si>
  <si>
    <t>被动技能：普攻有100%几率对目标造成50%额外伤害并持续恢复随机1名友军50%攻击等量生命，持续3回合。</t>
  </si>
  <si>
    <t>被动技能：生命增加35%，攻击增加25%.</t>
  </si>
  <si>
    <t>"2303a313"</t>
  </si>
  <si>
    <t>被动技能：当自身生命低于30%时，回复己方全体135%攻击等量生命。（只触发一次）</t>
  </si>
  <si>
    <t>蓝色闪电激光</t>
  </si>
  <si>
    <t>"2303a013","2303a023"</t>
  </si>
  <si>
    <t>主动技能：对随机2名后排敌人造成125%攻击伤害并持续恢复全体友军攻击效果200%生命3回合，并有30%的几率额外恢复340%攻击等量生命</t>
  </si>
  <si>
    <t>2402a</t>
  </si>
  <si>
    <t>被动技能：格挡增加30%，攻击增加40%.</t>
  </si>
  <si>
    <t>"2402a213"</t>
  </si>
  <si>
    <t>被动技能：普攻有50%几率使目标流血，每回合造成60%攻击伤害，持续2回合。</t>
  </si>
  <si>
    <t>"2402a313"</t>
  </si>
  <si>
    <t>被动技能：格挡成功，提升自己攻击18%，持续3回合。</t>
  </si>
  <si>
    <t>2403a</t>
  </si>
  <si>
    <t>"2403a113"</t>
  </si>
  <si>
    <t>被动技能：普攻有100%几率使目标流血，每回合造成96%攻击伤害，持续2回合。</t>
  </si>
  <si>
    <t>被动技能：格挡增加35%，攻击增加40%.</t>
  </si>
  <si>
    <t>"2403a312"</t>
  </si>
  <si>
    <t>被动技能：普通攻击变成攻击敌方生命最少的英雄，效果为120%，并偷取目标15%攻击3回合</t>
  </si>
  <si>
    <t>疾风之刃3</t>
  </si>
  <si>
    <t>"2403a013"</t>
  </si>
  <si>
    <t>主动技能：对随机2名后排敌人造成220%攻击伤害，每回合额外造成102%攻击伤害，持续4回合</t>
  </si>
  <si>
    <t>2506a</t>
  </si>
  <si>
    <t>被动技能：破甲增加32%，攻击增加40%.</t>
  </si>
  <si>
    <t>"2506a213","2506a223"</t>
  </si>
  <si>
    <t>被动技能：受到攻击时降低攻击者9%攻击并增加自己9%攻击，持续3回合。</t>
  </si>
  <si>
    <t>"2506a313"</t>
  </si>
  <si>
    <t>被动技能：对冰冻的目标，增加110%的额外伤害</t>
  </si>
  <si>
    <t>冰刃3</t>
  </si>
  <si>
    <t>"2506a013","2506a023"</t>
  </si>
  <si>
    <t>主动技能：对所有敌人造成148%攻击伤害并有30%几率使目标冰冻2回合，并额外获得30点能量</t>
  </si>
  <si>
    <t>2507a</t>
  </si>
  <si>
    <t>被动技能：格挡增加40%，速度增加60，生命增加25%.</t>
  </si>
  <si>
    <t>"2507a213"</t>
  </si>
  <si>
    <t>被动技能：每次格挡回复自身220%攻击等量生命</t>
  </si>
  <si>
    <t>"2507a312"</t>
  </si>
  <si>
    <t>被动技能：普通攻击变为攻击前排敌人，效果为95%，同时减少目标20%精准2回合</t>
  </si>
  <si>
    <t>彩虹激光3</t>
  </si>
  <si>
    <t>"2507a013"</t>
  </si>
  <si>
    <t>主动技能：对随机4名敌人造成302%攻击伤害，增加自身40%攻击3回合</t>
  </si>
  <si>
    <t>3107a</t>
  </si>
  <si>
    <t>"3107a113"</t>
  </si>
  <si>
    <t>被动技能：受到攻击降低攻击者18%暴击，持续3回合。</t>
  </si>
  <si>
    <t>被动技能：护甲增加40%，生命增加40%.</t>
  </si>
  <si>
    <t>"3107a313"</t>
  </si>
  <si>
    <t>被动技能：自身生命低于30%，提升自己护甲120%，持续3回合。（只触发一次）</t>
  </si>
  <si>
    <t>黑暗之刃3</t>
  </si>
  <si>
    <t>"3107a013","3107a023"</t>
  </si>
  <si>
    <t>主动技能：对单个敌人造成320%攻击伤害并使血量最少的友军回复560%攻击等量生命，增加60%的攻击2回合</t>
  </si>
  <si>
    <t>3108a</t>
  </si>
  <si>
    <t>被动技能：受到暴击有100%几率发动一次反击，造成320%的攻击伤害。</t>
  </si>
  <si>
    <t>"3108a313"</t>
  </si>
  <si>
    <t>被动技能：自身生命低于50%，提升自己减伤45%，持续3回合。（只触发一次）</t>
  </si>
  <si>
    <t>"3108a013","3108a023"</t>
  </si>
  <si>
    <t>主动技能：对后排敌人造成119%攻击伤害，有32%几率使目标眩晕2回合并有20%的几率给目标附加一个250%攻击伤害的回合印记，回合印记1回合后触发伤害</t>
  </si>
  <si>
    <t>3203a</t>
  </si>
  <si>
    <t>被动技能：攻击增加30%.</t>
  </si>
  <si>
    <t>"3203a213"</t>
  </si>
  <si>
    <t>被动技能：对燃烧的目标，增加45%的额外伤害</t>
  </si>
  <si>
    <t>"3203a313"</t>
  </si>
  <si>
    <t>被动技能：英雄死亡可提升己方全体37%攻击3回合。</t>
  </si>
  <si>
    <t>3204a</t>
  </si>
  <si>
    <t>"3204a113","3204a123"</t>
  </si>
  <si>
    <t>被动技能：普攻时偷取目标20%攻击。</t>
  </si>
  <si>
    <t>"3204a213"</t>
  </si>
  <si>
    <t>被动技能：对刺客增加40%的额外伤害。</t>
  </si>
  <si>
    <t>"3204a313"</t>
  </si>
  <si>
    <t>被动技能：自身生命低于50%，提升自己暴击20%，持续3回合。（只触发一次）</t>
  </si>
  <si>
    <t>3205a</t>
  </si>
  <si>
    <t>"3205a113"</t>
  </si>
  <si>
    <t>被动技能：普攻有80%几率使目标中毒，每回合造成80%攻击伤害，持续2回合。</t>
  </si>
  <si>
    <t>"3205a213"</t>
  </si>
  <si>
    <t>被动技能：英雄死亡可使敌方全体中毒，每回合造成105%攻击伤害，持续3回合。</t>
  </si>
  <si>
    <t>"3205a313"</t>
  </si>
  <si>
    <t>被动技能：受到攻击时60%几率使目标中毒，每回合造成72%攻击伤害，持续3回合。</t>
  </si>
  <si>
    <t>毒爆术3</t>
  </si>
  <si>
    <t>"3205a013"</t>
  </si>
  <si>
    <t>主动技能：对所有敌人造成72%攻击伤害并中毒，每回合额外造成102%攻击伤害，持续3回合</t>
  </si>
  <si>
    <t>3302a</t>
  </si>
  <si>
    <t>"3302a113"</t>
  </si>
  <si>
    <t>被动技能：普攻有50%几率使血量最少的友军恢复150%攻击等量生命。</t>
  </si>
  <si>
    <t>"3302a213"</t>
  </si>
  <si>
    <t>被动技能：受到攻击时100%几率使自己恢复56%攻击等量生命。</t>
  </si>
  <si>
    <t>被动技能：攻击增加25%，生命增加20%.</t>
  </si>
  <si>
    <t>3402a</t>
  </si>
  <si>
    <t>被动技能：攻击增加35%，暴击增加30%，生命增加20%.</t>
  </si>
  <si>
    <t>"3402a213"</t>
  </si>
  <si>
    <t>被动技能：敌方英雄死亡，增加自己30%攻击。</t>
  </si>
  <si>
    <t>"3402a312"</t>
  </si>
  <si>
    <t>被动技能：普通攻击变成攻击敌方生命最少的英雄，效果为130%，恢复攻击45%生命</t>
  </si>
  <si>
    <t>噬魔攻击3</t>
  </si>
  <si>
    <t>"3402a013","3402a023","3402a033","3402a043"</t>
  </si>
  <si>
    <t>主动技能：对后排随机2名敌人造成190%攻击伤害，恢复35%攻击生命，并吸取目标30%攻击3回合，增加自己40%的暴击伤害3回合</t>
  </si>
  <si>
    <t>3503a</t>
  </si>
  <si>
    <t>"3503a113","3503a123","3503a133"</t>
  </si>
  <si>
    <t>被动技能：每次普攻增加自己20%暴击，降低目标20%暴击，持续4回合，并有50%几率增加自己30%暴击伤害，持续2回合</t>
  </si>
  <si>
    <t>被动技能：攻击增加50%，暴击伤害增加30%，生命增加16%</t>
  </si>
  <si>
    <t>被动技能：受到攻击时100%几率发动一次反击造成120%的攻击伤害。</t>
  </si>
  <si>
    <t>暴风之刃3</t>
  </si>
  <si>
    <t>"3503a013","3503a023","3503a033"</t>
  </si>
  <si>
    <t>主动技能：对所有敌人造成132%攻击伤害并流血，每回合额外造成75%攻击伤害，持续3回合，降低目标25%暴击和30%的暴击伤害3回合</t>
  </si>
  <si>
    <t>3504a</t>
  </si>
  <si>
    <t>被动技能：攻击增加35%，生命增加30%</t>
  </si>
  <si>
    <t>"3504a213"</t>
  </si>
  <si>
    <t>被动技能：普攻有75%几率使目标燃烧，每回合造成110%攻击伤害，持续2回合。</t>
  </si>
  <si>
    <t>"3504a313"</t>
  </si>
  <si>
    <t>被动技能：受到攻击时90%几率使目标燃烧，每回合造成120%攻击伤害，持续1回合。</t>
  </si>
  <si>
    <t>火焰之拳3</t>
  </si>
  <si>
    <t>"3504a013"</t>
  </si>
  <si>
    <t>主动技能：对随机3名敌人造成182%攻击伤害并燃烧，每回合燃烧的伤害为116%，持续3回合</t>
  </si>
  <si>
    <t>4105a</t>
  </si>
  <si>
    <t>被动技能：生命增加40%，护甲增加45%.</t>
  </si>
  <si>
    <t>"4105a213"</t>
  </si>
  <si>
    <t>被动技能：我方英雄暴击，使自己恢复90%攻击等量生命。</t>
  </si>
  <si>
    <t>"4105a313","4105a323"</t>
  </si>
  <si>
    <t>被动技能：受到攻击降低目标15%破甲并燃烧，每回合造成50%攻击伤害，持续6回合</t>
  </si>
  <si>
    <t>火焰之剑3</t>
  </si>
  <si>
    <t>"4105a013","4105a023","4105a033"</t>
  </si>
  <si>
    <t>主动技能：对所有敌人造成117%攻击伤害并燃烧，每回合额外造成50%攻击伤害，持续3回合，增加自己20%攻击和20%暴击，持续3回合</t>
  </si>
  <si>
    <t>4106a</t>
  </si>
  <si>
    <t>"4106a113","4106a123"</t>
  </si>
  <si>
    <t>被动技能：受到攻击时降低目标15%攻击，24%暴击，持续2回合</t>
  </si>
  <si>
    <t>被动技能：生命增加44%，伤减率增加26%.</t>
  </si>
  <si>
    <t>被动技能：受到攻击时100%几率发动一次反击，造成200%的攻击伤害。</t>
  </si>
  <si>
    <t>暗影爆炸3</t>
  </si>
  <si>
    <t>"4106a013","4106a023","4106a033"</t>
  </si>
  <si>
    <t>主动技能：对前排敌人造成185%攻击伤害并吸取目标35%护甲2回合，持续恢复自己160%攻击生命6回合</t>
  </si>
  <si>
    <t>4201a</t>
  </si>
  <si>
    <t>"4201a112"</t>
  </si>
  <si>
    <t>被动技能：普攻攻击变为对随机2名敌人造成110%攻击伤害，并有15%概率眩晕目标2回合。</t>
  </si>
  <si>
    <t>被动技能：暴击增加30%，攻击增加45%，生命增加20%</t>
  </si>
  <si>
    <t>"4201a313"</t>
  </si>
  <si>
    <t>被动技能：敌方英雄死亡，恢复己方血量最低的单位30%生命上限的血量</t>
  </si>
  <si>
    <t>星落3</t>
  </si>
  <si>
    <t>"4201a013","4201a023"</t>
  </si>
  <si>
    <t>主动技能：对后排敌人造成148%攻击伤害并有35%几率使游侠类目标眩晕2回合，50%几率使法师沉默2回合</t>
  </si>
  <si>
    <t>4304a</t>
  </si>
  <si>
    <t>被动技能：攻击增加40%，暴击增加40%.</t>
  </si>
  <si>
    <t>"4304a224"</t>
  </si>
  <si>
    <t>被动技能：每次普攻增加自己27%技能伤害。</t>
  </si>
  <si>
    <t>"4304a313"</t>
  </si>
  <si>
    <t>被动技能：当生命低于50%时，给敌方全体附加暴击印记，印记暴击后触发造成72%攻击伤害。（只触发一次）</t>
  </si>
  <si>
    <t>4305a</t>
  </si>
  <si>
    <t>"4305a113"</t>
  </si>
  <si>
    <t>被动技能：普攻有100%几率使前排友军恢复100%攻击等量生命。</t>
  </si>
  <si>
    <t>"4305a213","4305a223"</t>
  </si>
  <si>
    <t>被动技能：英雄死亡使己方全体恢复150%攻击量生命并增加14%的暴击3回合</t>
  </si>
  <si>
    <t>被动技能：生命增加40%.</t>
  </si>
  <si>
    <t>4403a</t>
  </si>
  <si>
    <t>"4403a113","4403a123","4403a133"</t>
  </si>
  <si>
    <t>被动技能：普攻有100%几率偷取目标50点能量并增加自己技能伤害35%</t>
  </si>
  <si>
    <t>"4403a212"</t>
  </si>
  <si>
    <t>被动技能：普通攻击变为攻击随机1名后排敌人，伤害为120%.</t>
  </si>
  <si>
    <t>被动技能：精准增加20%，攻击增加25%.</t>
  </si>
  <si>
    <t>4404a</t>
  </si>
  <si>
    <t>被动技能：暴击增加30%，暴击伤害增加50%.</t>
  </si>
  <si>
    <t>"4404a212"</t>
  </si>
  <si>
    <t>被动技能：普通攻击变成攻击敌方生命最少的英雄，效果为120%，并降低目标20%攻击3回合</t>
  </si>
  <si>
    <t>"4404a313"</t>
  </si>
  <si>
    <t>被动技能：普攻有50%几率使目标中毒，每回合造成125%攻击伤害，持续2回合。</t>
  </si>
  <si>
    <t>"4404a013"</t>
  </si>
  <si>
    <t>主动技能：对后排随机2名敌人造成210%攻击伤害，如果是法师，每回合额外造成50%攻击流血伤害，持续3回合</t>
  </si>
  <si>
    <t>4504a</t>
  </si>
  <si>
    <t>被动技能：暴击增加30%，暴击伤害增加30%，攻击增加30%.</t>
  </si>
  <si>
    <t>"4504a213","4504a223"</t>
  </si>
  <si>
    <t>被动技能：敌方英雄死亡，增加自己20%暴击伤害和15%攻击。</t>
  </si>
  <si>
    <t>"4504a313","4504a323"</t>
  </si>
  <si>
    <t>被动技能：普攻有75%几率对目标额外造成200%中毒伤害并有15%几率沉默目标2回合</t>
  </si>
  <si>
    <t>惩罚之箭3</t>
  </si>
  <si>
    <t>"4504a013","4504a023"</t>
  </si>
  <si>
    <t>主动技能：对所有敌人造成105%攻击伤害并有50%几率使目标禁魔2回合，并免疫控制2回合</t>
  </si>
  <si>
    <t>4505a</t>
  </si>
  <si>
    <t>被动技能：暴击增加40%，攻击增加30%.</t>
  </si>
  <si>
    <t>"4505a213"</t>
  </si>
  <si>
    <t>被动技能：暴击有100%几率使目标中毒，每回合造成78%攻击伤害，持续2回合。</t>
  </si>
  <si>
    <t>"4505a313"</t>
  </si>
  <si>
    <t>被动技能：对中毒的目标，增加60%的额外伤害</t>
  </si>
  <si>
    <t>毒酸箭3</t>
  </si>
  <si>
    <t>"4505a013","4505a023"</t>
  </si>
  <si>
    <t>主动技能：对随机4名敌人造成125%攻击伤害，减少其30点速度并中毒，每回合额外造成55%攻击伤害，持续3回合</t>
  </si>
  <si>
    <t>5101a</t>
  </si>
  <si>
    <t>"5101a113","5101a123"</t>
  </si>
  <si>
    <t>被动技能：普攻有100%几率给目标附加回合印记，并有45%几率使目标石化2回合，回合印记1回合后触发造成190%攻击伤害。</t>
  </si>
  <si>
    <t>"5101a213","5101a223"</t>
  </si>
  <si>
    <t>被动技能：受到攻击时，给攻击者附加回合印记，回合印记1回合后触发造成185%攻击伤害，同时有30%几率恢复自身10%的血量</t>
  </si>
  <si>
    <t>被动技能：死亡后必定复活，并恢复自身100%的血量。</t>
  </si>
  <si>
    <t>回合之印3</t>
  </si>
  <si>
    <t>"5101a013","5101a023","5101a033"</t>
  </si>
  <si>
    <t>主动技能：对所有敌人造成124%攻击伤害并附加回合印记，回合印记1回合触发造成280%的攻击伤害，并有45%的几率额外附加一个210%攻击伤害的回合印记，并提升自身15%免伤3回合</t>
  </si>
  <si>
    <t>5204a</t>
  </si>
  <si>
    <t>"5204a113"</t>
  </si>
  <si>
    <t>被动技能：普攻有55%几率使目标石化，持续1回合。</t>
  </si>
  <si>
    <t>被动技能：技能伤害增加100%，生命增加40%，速度增加60.</t>
  </si>
  <si>
    <t>"5204a313","5204a323"</t>
  </si>
  <si>
    <t>被动技能：受到攻击时50%几率提升自身60%攻击力2回合，并有30%几率降低攻击者30点能量</t>
  </si>
  <si>
    <t>"5204a013","5204a023"</t>
  </si>
  <si>
    <t>主动技能：对所有敌人造成98%攻击伤害并有30%几率使目标石化2回合，有30%的几率偷取目标30点能量</t>
  </si>
  <si>
    <t>5301a</t>
  </si>
  <si>
    <t>"5301a113","5301a123"</t>
  </si>
  <si>
    <t>被动技能：受到攻击增加自己40点能量并增加自己8%技能伤害，持续3回合。</t>
  </si>
  <si>
    <t>"5301a213","5301a223"</t>
  </si>
  <si>
    <t>被动技能：每次普攻增加自己40点能量并增加自己10%技能伤害，持续3回合。</t>
  </si>
  <si>
    <t>6102a</t>
  </si>
  <si>
    <t>被动技能：生命增加40%，伤增率增加36%，暴击增加24%，伤减率增加15%.</t>
  </si>
  <si>
    <t>"6102a213","6102a223"</t>
  </si>
  <si>
    <t>被动技能：普攻有100%几率给目标附加暴击印记，并提升自己12%暴击3回合，暴击印记暴击后触发造成90%攻击伤害。</t>
  </si>
  <si>
    <t>"6102a313","6102a323"</t>
  </si>
  <si>
    <t>被动技能：受到攻击时100%几率给目标附加暴击印记，并提升自己20%暴击伤害3回合，暴击印记暴击后触发造成75%攻击伤害。</t>
  </si>
  <si>
    <t>光明聚爆3</t>
  </si>
  <si>
    <t>"6102a013","6102a023"</t>
  </si>
  <si>
    <t>主动技能：对所有敌人造成135%攻击伤害并附加暴击印记，暴击印记暴击后触发造成220%的攻击伤害，并有50%的几率额外附加一个140%攻击伤害的暴击印记</t>
  </si>
  <si>
    <t>6201a</t>
  </si>
  <si>
    <t>光明之灵</t>
  </si>
  <si>
    <t>"6201a113","6201a123"</t>
  </si>
  <si>
    <t>被动技能：受到攻击增加自己40%技能伤害和10%伤增率，持续3回合。</t>
  </si>
  <si>
    <t>"6201a213","6201a223"</t>
  </si>
  <si>
    <t>被动技能：每次普攻增加自己45%技能伤害和8%伤增率，持续3回合。</t>
  </si>
  <si>
    <t>6302a</t>
  </si>
  <si>
    <t>"6302a113","6302a123"</t>
  </si>
  <si>
    <t>被动技能：每次普攻恢复自己115%攻击等量生命并增加伤增率20%持续4回合</t>
  </si>
  <si>
    <t>被动技能：伤增率增加60%，攻击增加25%，生命增加20%，暴击增加20%</t>
  </si>
  <si>
    <t>"6302a313","6302a323"</t>
  </si>
  <si>
    <t>被动技能：受到攻击恢复自己40%攻击等量生命并增加伤增率20%持续3回合</t>
  </si>
  <si>
    <t>光照术3</t>
  </si>
  <si>
    <t>"6302a013","6302a023"</t>
  </si>
  <si>
    <t>主动技能：对随机4名敌人造成158%攻击伤害并回复随机3名友军165%攻击等量生命，同时为该3名友军增加25%的伤增率</t>
  </si>
  <si>
    <t>系数</t>
  </si>
  <si>
    <t>攻击调整</t>
  </si>
  <si>
    <t>防御调整</t>
  </si>
  <si>
    <t>生命调整</t>
  </si>
  <si>
    <t>速度调整</t>
  </si>
  <si>
    <t>等级上限</t>
  </si>
  <si>
    <t>雕文</t>
  </si>
  <si>
    <t>[{"a":"item","t":"2004","n":2000}]</t>
  </si>
  <si>
    <t>[{"samezhongzu":1,"star":5,"num":4}]</t>
  </si>
  <si>
    <t>[{"a":"item","t":"2004","n":3000}]</t>
  </si>
  <si>
    <t>[{"samezhongzu":1,"star":6,"num":1},{"samezhongzu":1,"star":5,"num":3}]</t>
  </si>
  <si>
    <t>[{"a":"item","t":"2004","n":4000}]</t>
  </si>
  <si>
    <t>[{"sxhero":1,"num":1},{"samezhongzu":1,"star":6,"num":1},{"samezhongzu":1,"star":5,"num":2}]</t>
  </si>
  <si>
    <t>[{"a":"item","t":"2004","n":10000}]</t>
  </si>
  <si>
    <t>[{"sxhero":1,"num":2},{"samezhongzu":1,"star":6,"num":1},{"star":9,"num":1}]</t>
  </si>
  <si>
    <t>[{"sxhero":1,"num":1},{"star":9,"num":1}]</t>
  </si>
  <si>
    <r>
      <rPr>
        <sz val="12"/>
        <color theme="1"/>
        <rFont val="微软雅黑"/>
        <charset val="134"/>
      </rPr>
      <t>[{"a":"item","t":"2004","n":1</t>
    </r>
    <r>
      <rPr>
        <sz val="12"/>
        <color theme="1"/>
        <rFont val="微软雅黑"/>
        <charset val="134"/>
      </rPr>
      <t>5</t>
    </r>
    <r>
      <rPr>
        <sz val="12"/>
        <color theme="1"/>
        <rFont val="微软雅黑"/>
        <charset val="134"/>
      </rPr>
      <t>000}]</t>
    </r>
  </si>
  <si>
    <t>[{"sxhero":1,"num":1},{"samezhongzu":1,"star":6,"num":1},{"star":9,"num":1}]</t>
  </si>
  <si>
    <r>
      <rPr>
        <sz val="12"/>
        <color theme="1"/>
        <rFont val="微软雅黑"/>
        <charset val="134"/>
      </rPr>
      <t>[{"a":"item","t":"2004","n":20</t>
    </r>
    <r>
      <rPr>
        <sz val="12"/>
        <color theme="1"/>
        <rFont val="微软雅黑"/>
        <charset val="134"/>
      </rPr>
      <t>000}]</t>
    </r>
  </si>
  <si>
    <t>[{"sxhero":1,"num":2},{"star":10,"num":1}]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</si>
</sst>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微软雅黑"/>
      <charset val="134"/>
    </font>
    <font>
      <b/>
      <sz val="12"/>
      <color theme="0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2"/>
      <color rgb="FF00B05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3" borderId="6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21" fillId="6" borderId="3" applyNumberFormat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2" fontId="0" fillId="0" borderId="0" xfId="0" applyNumberFormat="1" applyAlignment="1">
      <alignment horizontal="left" vertical="top"/>
    </xf>
    <xf numFmtId="2" fontId="0" fillId="0" borderId="0" xfId="11" applyNumberFormat="1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2" fillId="0" borderId="0" xfId="49" applyFont="1" applyAlignment="1">
      <alignment horizontal="left" vertical="top" wrapText="1"/>
    </xf>
    <xf numFmtId="0" fontId="2" fillId="0" borderId="0" xfId="49" applyFont="1" applyFill="1" applyAlignment="1">
      <alignment horizontal="left" vertical="top" wrapText="1"/>
    </xf>
    <xf numFmtId="0" fontId="4" fillId="0" borderId="0" xfId="0" applyFont="1" applyAlignment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67"/>
  <sheetViews>
    <sheetView tabSelected="1" topLeftCell="Q87" workbookViewId="0">
      <selection activeCell="S100" sqref="S100"/>
    </sheetView>
  </sheetViews>
  <sheetFormatPr defaultColWidth="8.88888888888889" defaultRowHeight="17.25"/>
  <cols>
    <col min="1" max="1" width="8.77777777777778" style="3" customWidth="1"/>
    <col min="2" max="2" width="10.4444444444444" style="3" customWidth="1"/>
    <col min="3" max="6" width="10.4444444444444" style="20" customWidth="1"/>
    <col min="7" max="8" width="8.66666666666667" style="20" customWidth="1"/>
    <col min="9" max="10" width="10.4444444444444" style="20" customWidth="1"/>
    <col min="11" max="11" width="8.66666666666667" style="20" customWidth="1"/>
    <col min="12" max="12" width="31.2222222222222" style="20" customWidth="1"/>
    <col min="13" max="13" width="86.8888888888889" style="20" customWidth="1"/>
    <col min="14" max="14" width="9.66666666666667" style="20" customWidth="1"/>
    <col min="15" max="15" width="44.1111111111111" style="20" customWidth="1"/>
    <col min="16" max="16" width="110.444444444444" style="20" customWidth="1"/>
    <col min="17" max="17" width="9.66666666666667" style="20" customWidth="1"/>
    <col min="18" max="18" width="44.1111111111111" style="20" customWidth="1"/>
    <col min="19" max="19" width="112.111111111111" style="20" customWidth="1"/>
    <col min="20" max="20" width="11.5555555555556" style="20" customWidth="1"/>
    <col min="21" max="21" width="33.1111111111111" style="20" customWidth="1"/>
    <col min="22" max="22" width="112.111111111111" style="20" customWidth="1"/>
    <col min="23" max="23" width="12.4444444444444" style="20" customWidth="1"/>
    <col min="24" max="24" width="9.55555555555556" style="20" customWidth="1"/>
    <col min="25" max="25" width="162.222222222222" style="20" customWidth="1"/>
    <col min="26" max="16384" width="8.88888888888889" style="3"/>
  </cols>
  <sheetData>
    <row r="1" s="6" customFormat="1" ht="18" spans="1: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</row>
    <row r="2" spans="1:25">
      <c r="A2" s="3">
        <v>11076</v>
      </c>
      <c r="B2" s="3" t="s">
        <v>25</v>
      </c>
      <c r="C2" s="20">
        <v>7</v>
      </c>
      <c r="D2" s="20">
        <f>VLOOKUP($C2,计算辅助表!$A:$E,2,FALSE)</f>
        <v>2.49</v>
      </c>
      <c r="E2" s="20">
        <f>VLOOKUP($C2,计算辅助表!$A:$E,3,FALSE)</f>
        <v>1</v>
      </c>
      <c r="F2" s="20">
        <f>VLOOKUP($C2,计算辅助表!$A:$E,4,FALSE)</f>
        <v>3.52</v>
      </c>
      <c r="G2" s="20">
        <f>VLOOKUP($C2,计算辅助表!$A:$E,5,FALSE)</f>
        <v>1.6</v>
      </c>
      <c r="H2" s="20">
        <f>VLOOKUP(C2,计算辅助表!A:I,9,FALSE)</f>
        <v>0</v>
      </c>
      <c r="I2" s="20">
        <f>VLOOKUP(C2,计算辅助表!A:K,10,FALSE)</f>
        <v>0</v>
      </c>
      <c r="J2" s="20">
        <f>VLOOKUP(C2,计算辅助表!A:K,11,FALSE)</f>
        <v>0</v>
      </c>
      <c r="K2" s="20">
        <f>VLOOKUP(C2,计算辅助表!A:H,8,FALSE)</f>
        <v>165</v>
      </c>
      <c r="L2" s="20" t="str">
        <f>VLOOKUP(C2,计算辅助表!A:F,6,FALSE)</f>
        <v>[{"a":"item","t":"2004","n":2000}]</v>
      </c>
      <c r="M2" s="20" t="str">
        <f>VLOOKUP(C2,计算辅助表!A:G,7,FALSE)</f>
        <v>[{"samezhongzu":1,"star":5,"num":4}]</v>
      </c>
      <c r="N2" s="20" t="str">
        <f>VLOOKUP(A2,升星技能!A:O,4,FALSE)</f>
        <v>不死亡灵3</v>
      </c>
      <c r="O2" s="20" t="str">
        <f>VLOOKUP(A2,升星技能!A:O,5,FALSE)</f>
        <v>"1107a111","1107a121"</v>
      </c>
      <c r="P2" s="20" t="str">
        <f>VLOOKUP(A2,升星技能!A:O,6,FALSE)</f>
        <v>被动效果：冰霜巨龙转化为的亡灵生物，身体强度大幅增加，生命增加41%，命中增加20%</v>
      </c>
      <c r="Q2" s="20" t="str">
        <f>IF(C2&lt;8,VLOOKUP(A2,基础技能!A:O,11,FALSE),VLOOKUP(A2,升星技能!A:O,7,FALSE))</f>
        <v>生命仪式2</v>
      </c>
      <c r="R2" s="20" t="str">
        <f>IF(C2&lt;8,VLOOKUP(A2,基础技能!A:O,10,FALSE),VLOOKUP(A2,升星技能!A:O,8,FALSE))</f>
        <v>"11076214"</v>
      </c>
      <c r="S2" s="20" t="str">
        <f>IF(C2&lt;8,VLOOKUP(A2,基础技能!A:O,12,FALSE),VLOOKUP(A2,升星技能!A:O,9,FALSE))</f>
        <v>被动效果：敌方英雄发生格挡时，吸收敌方生命，使自己恢复66%攻击的等量生命（受控不触发）</v>
      </c>
      <c r="T2" s="20" t="str">
        <f>IF(C2&lt;9,VLOOKUP(A2,基础技能!A:O,14,FALSE),VLOOKUP(A2,升星技能!A:O,10,FALSE))</f>
        <v>源生之血2</v>
      </c>
      <c r="U2" s="20" t="str">
        <f>IF(C2&lt;9,VLOOKUP(A2,基础技能!A:O,13,FALSE),VLOOKUP(A2,升星技能!A:O,11,FALSE))</f>
        <v>"11076314"</v>
      </c>
      <c r="V2" s="20" t="str">
        <f>IF(C2&lt;9,VLOOKUP(A2,基础技能!A:O,15,FALSE),VLOOKUP(A2,升星技能!A:O,12,FALSE))</f>
        <v>被动效果：冰霜骨龙身体里流淌着原生之血，每次普攻恢复自己36%攻击等量生命</v>
      </c>
      <c r="W2" s="20" t="str">
        <f>IF(C2&lt;10,VLOOKUP(A2,基础技能!A:O,5,FALSE),VLOOKUP(A2,升星技能!A:O,13,FALSE))</f>
        <v>冰霜吐息2</v>
      </c>
      <c r="X2" s="20" t="str">
        <f>IF(C2&lt;10,VLOOKUP(A2,基础技能!A:O,4,FALSE),VLOOKUP(A2,升星技能!A:O,14,FALSE))</f>
        <v>11076012</v>
      </c>
      <c r="Y2" s="20" t="str">
        <f>IF(C2&lt;10,VLOOKUP(A2,基础技能!A:O,6,FALSE),VLOOKUP(A2,升星技能!A:O,15,FALSE))</f>
        <v>怒气技能：对敌方后排造成自身攻击100%的伤害并恢复自身100%攻击的等量生命</v>
      </c>
    </row>
    <row r="3" spans="1:25">
      <c r="A3" s="3">
        <v>11076</v>
      </c>
      <c r="B3" s="3" t="s">
        <v>25</v>
      </c>
      <c r="C3" s="20">
        <v>8</v>
      </c>
      <c r="D3" s="20">
        <f>VLOOKUP($C3,计算辅助表!$A:$E,2,FALSE)</f>
        <v>2.78</v>
      </c>
      <c r="E3" s="20">
        <f>VLOOKUP($C3,计算辅助表!$A:$E,3,FALSE)</f>
        <v>1</v>
      </c>
      <c r="F3" s="20">
        <f>VLOOKUP($C3,计算辅助表!$A:$E,4,FALSE)</f>
        <v>4.84</v>
      </c>
      <c r="G3" s="20">
        <f>VLOOKUP($C3,计算辅助表!$A:$E,5,FALSE)</f>
        <v>1.6</v>
      </c>
      <c r="H3" s="20">
        <f>VLOOKUP(C3,计算辅助表!A:I,9,FALSE)</f>
        <v>0</v>
      </c>
      <c r="I3" s="20">
        <f>VLOOKUP(C3,计算辅助表!A:K,10,FALSE)</f>
        <v>0</v>
      </c>
      <c r="J3" s="20">
        <f>VLOOKUP(C3,计算辅助表!A:K,11,FALSE)</f>
        <v>0</v>
      </c>
      <c r="K3" s="20">
        <f>VLOOKUP(C3,计算辅助表!A:H,8,FALSE)</f>
        <v>185</v>
      </c>
      <c r="L3" s="20" t="str">
        <f>VLOOKUP(C3,计算辅助表!A:F,6,FALSE)</f>
        <v>[{"a":"item","t":"2004","n":3000}]</v>
      </c>
      <c r="M3" s="20" t="str">
        <f>VLOOKUP(C3,计算辅助表!A:G,7,FALSE)</f>
        <v>[{"samezhongzu":1,"star":6,"num":1},{"samezhongzu":1,"star":5,"num":3}]</v>
      </c>
      <c r="N3" s="20" t="str">
        <f>VLOOKUP(A3,升星技能!A:O,4,FALSE)</f>
        <v>不死亡灵3</v>
      </c>
      <c r="O3" s="20" t="str">
        <f>VLOOKUP(A3,升星技能!A:O,5,FALSE)</f>
        <v>"1107a111","1107a121"</v>
      </c>
      <c r="P3" s="20" t="str">
        <f>VLOOKUP(A3,升星技能!A:O,6,FALSE)</f>
        <v>被动效果：冰霜巨龙转化为的亡灵生物，身体强度大幅增加，生命增加41%，命中增加20%</v>
      </c>
      <c r="Q3" s="20" t="str">
        <f>IF(C3&lt;8,VLOOKUP(A3,基础技能!A:O,11,FALSE),VLOOKUP(A3,升星技能!A:O,7,FALSE))</f>
        <v>血源祭祀3</v>
      </c>
      <c r="R3" s="20" t="str">
        <f>IF(C3&lt;8,VLOOKUP(A3,基础技能!A:O,10,FALSE),VLOOKUP(A3,升星技能!A:O,8,FALSE))</f>
        <v>"1107a214"</v>
      </c>
      <c r="S3" s="20" t="str">
        <f>IF(C3&lt;8,VLOOKUP(A3,基础技能!A:O,12,FALSE),VLOOKUP(A3,升星技能!A:O,9,FALSE))</f>
        <v>被动效果：敌方英雄发生格挡时，吸收敌方生命，使自己恢复77%攻击的等量生命（受控不触发）</v>
      </c>
      <c r="T3" s="20" t="str">
        <f>IF(C3&lt;9,VLOOKUP(A3,基础技能!A:O,14,FALSE),VLOOKUP(A3,升星技能!A:O,10,FALSE))</f>
        <v>源生之血2</v>
      </c>
      <c r="U3" s="20" t="str">
        <f>IF(C3&lt;9,VLOOKUP(A3,基础技能!A:O,13,FALSE),VLOOKUP(A3,升星技能!A:O,11,FALSE))</f>
        <v>"11076314"</v>
      </c>
      <c r="V3" s="20" t="str">
        <f>IF(C3&lt;9,VLOOKUP(A3,基础技能!A:O,15,FALSE),VLOOKUP(A3,升星技能!A:O,12,FALSE))</f>
        <v>被动效果：冰霜骨龙身体里流淌着原生之血，每次普攻恢复自己36%攻击等量生命</v>
      </c>
      <c r="W3" s="20" t="str">
        <f>IF(C3&lt;10,VLOOKUP(A3,基础技能!A:O,5,FALSE),VLOOKUP(A3,升星技能!A:O,13,FALSE))</f>
        <v>冰霜吐息2</v>
      </c>
      <c r="X3" s="20" t="str">
        <f>IF(C3&lt;10,VLOOKUP(A3,基础技能!A:O,4,FALSE),VLOOKUP(A3,升星技能!A:O,14,FALSE))</f>
        <v>11076012</v>
      </c>
      <c r="Y3" s="20" t="str">
        <f>IF(C3&lt;10,VLOOKUP(A3,基础技能!A:O,6,FALSE),VLOOKUP(A3,升星技能!A:O,15,FALSE))</f>
        <v>怒气技能：对敌方后排造成自身攻击100%的伤害并恢复自身100%攻击的等量生命</v>
      </c>
    </row>
    <row r="4" spans="1:25">
      <c r="A4" s="3">
        <v>11076</v>
      </c>
      <c r="B4" s="3" t="s">
        <v>25</v>
      </c>
      <c r="C4" s="20">
        <v>9</v>
      </c>
      <c r="D4" s="20">
        <f>VLOOKUP($C4,计算辅助表!$A:$E,2,FALSE)</f>
        <v>3.07</v>
      </c>
      <c r="E4" s="20">
        <f>VLOOKUP($C4,计算辅助表!$A:$E,3,FALSE)</f>
        <v>1</v>
      </c>
      <c r="F4" s="20">
        <f>VLOOKUP($C4,计算辅助表!$A:$E,4,FALSE)</f>
        <v>6.16</v>
      </c>
      <c r="G4" s="20">
        <f>VLOOKUP($C4,计算辅助表!$A:$E,5,FALSE)</f>
        <v>1.6</v>
      </c>
      <c r="H4" s="20">
        <f>VLOOKUP(C4,计算辅助表!A:I,9,FALSE)</f>
        <v>0</v>
      </c>
      <c r="I4" s="20">
        <f>VLOOKUP(C4,计算辅助表!A:K,10,FALSE)</f>
        <v>0</v>
      </c>
      <c r="J4" s="20">
        <f>VLOOKUP(C4,计算辅助表!A:K,11,FALSE)</f>
        <v>0</v>
      </c>
      <c r="K4" s="20">
        <f>VLOOKUP(C4,计算辅助表!A:H,8,FALSE)</f>
        <v>205</v>
      </c>
      <c r="L4" s="20" t="str">
        <f>VLOOKUP(C4,计算辅助表!A:F,6,FALSE)</f>
        <v>[{"a":"item","t":"2004","n":4000}]</v>
      </c>
      <c r="M4" s="20" t="str">
        <f>VLOOKUP(C4,计算辅助表!A:G,7,FALSE)</f>
        <v>[{"sxhero":1,"num":1},{"samezhongzu":1,"star":6,"num":1},{"samezhongzu":1,"star":5,"num":2}]</v>
      </c>
      <c r="N4" s="20" t="str">
        <f>VLOOKUP(A4,升星技能!A:O,4,FALSE)</f>
        <v>不死亡灵3</v>
      </c>
      <c r="O4" s="20" t="str">
        <f>VLOOKUP(A4,升星技能!A:O,5,FALSE)</f>
        <v>"1107a111","1107a121"</v>
      </c>
      <c r="P4" s="20" t="str">
        <f>VLOOKUP(A4,升星技能!A:O,6,FALSE)</f>
        <v>被动效果：冰霜巨龙转化为的亡灵生物，身体强度大幅增加，生命增加41%，命中增加20%</v>
      </c>
      <c r="Q4" s="20" t="str">
        <f>IF(C4&lt;8,VLOOKUP(A4,基础技能!A:O,11,FALSE),VLOOKUP(A4,升星技能!A:O,7,FALSE))</f>
        <v>血源祭祀3</v>
      </c>
      <c r="R4" s="20" t="str">
        <f>IF(C4&lt;8,VLOOKUP(A4,基础技能!A:O,10,FALSE),VLOOKUP(A4,升星技能!A:O,8,FALSE))</f>
        <v>"1107a214"</v>
      </c>
      <c r="S4" s="20" t="str">
        <f>IF(C4&lt;8,VLOOKUP(A4,基础技能!A:O,12,FALSE),VLOOKUP(A4,升星技能!A:O,9,FALSE))</f>
        <v>被动效果：敌方英雄发生格挡时，吸收敌方生命，使自己恢复77%攻击的等量生命（受控不触发）</v>
      </c>
      <c r="T4" s="20" t="str">
        <f>IF(C4&lt;9,VLOOKUP(A4,基础技能!A:O,14,FALSE),VLOOKUP(A4,升星技能!A:O,10,FALSE))</f>
        <v>源生之血3</v>
      </c>
      <c r="U4" s="20" t="str">
        <f>IF(C4&lt;9,VLOOKUP(A4,基础技能!A:O,13,FALSE),VLOOKUP(A4,升星技能!A:O,11,FALSE))</f>
        <v>"1107a314"</v>
      </c>
      <c r="V4" s="20" t="str">
        <f>IF(C4&lt;9,VLOOKUP(A4,基础技能!A:O,15,FALSE),VLOOKUP(A4,升星技能!A:O,12,FALSE))</f>
        <v>被动效果：冰霜骨龙身体里流淌着原生之血，每次普攻恢复自己111%攻击等量生命</v>
      </c>
      <c r="W4" s="20" t="str">
        <f>IF(C4&lt;10,VLOOKUP(A4,基础技能!A:O,5,FALSE),VLOOKUP(A4,升星技能!A:O,13,FALSE))</f>
        <v>冰霜吐息2</v>
      </c>
      <c r="X4" s="20" t="str">
        <f>IF(C4&lt;10,VLOOKUP(A4,基础技能!A:O,4,FALSE),VLOOKUP(A4,升星技能!A:O,14,FALSE))</f>
        <v>11076012</v>
      </c>
      <c r="Y4" s="20" t="str">
        <f>IF(C4&lt;10,VLOOKUP(A4,基础技能!A:O,6,FALSE),VLOOKUP(A4,升星技能!A:O,15,FALSE))</f>
        <v>怒气技能：对敌方后排造成自身攻击100%的伤害并恢复自身100%攻击的等量生命</v>
      </c>
    </row>
    <row r="5" spans="1:25">
      <c r="A5" s="3">
        <v>11076</v>
      </c>
      <c r="B5" s="3" t="s">
        <v>25</v>
      </c>
      <c r="C5" s="20">
        <v>10</v>
      </c>
      <c r="D5" s="20">
        <f>VLOOKUP($C5,计算辅助表!$A:$E,2,FALSE)</f>
        <v>3.51</v>
      </c>
      <c r="E5" s="20">
        <f>VLOOKUP($C5,计算辅助表!$A:$E,3,FALSE)</f>
        <v>1</v>
      </c>
      <c r="F5" s="20">
        <f>VLOOKUP($C5,计算辅助表!$A:$E,4,FALSE)</f>
        <v>8.14</v>
      </c>
      <c r="G5" s="20">
        <f>VLOOKUP($C5,计算辅助表!$A:$E,5,FALSE)</f>
        <v>1.6</v>
      </c>
      <c r="H5" s="20">
        <f>VLOOKUP(C5,计算辅助表!A:I,9,FALSE)</f>
        <v>0</v>
      </c>
      <c r="I5" s="20">
        <f>VLOOKUP(C5,计算辅助表!A:K,10,FALSE)</f>
        <v>0</v>
      </c>
      <c r="J5" s="20">
        <f>VLOOKUP(C5,计算辅助表!A:K,11,FALSE)</f>
        <v>0</v>
      </c>
      <c r="K5" s="20">
        <f>VLOOKUP(C5,计算辅助表!A:H,8,FALSE)</f>
        <v>255</v>
      </c>
      <c r="L5" s="20" t="str">
        <f>VLOOKUP(C5,计算辅助表!A:F,6,FALSE)</f>
        <v>[{"a":"item","t":"2004","n":10000}]</v>
      </c>
      <c r="M5" s="20" t="str">
        <f>VLOOKUP(C5,计算辅助表!A:G,7,FALSE)</f>
        <v>[{"sxhero":1,"num":2},{"samezhongzu":1,"star":6,"num":1},{"star":9,"num":1}]</v>
      </c>
      <c r="N5" s="20" t="str">
        <f>VLOOKUP(A5,升星技能!A:O,4,FALSE)</f>
        <v>不死亡灵3</v>
      </c>
      <c r="O5" s="20" t="str">
        <f>VLOOKUP(A5,升星技能!A:O,5,FALSE)</f>
        <v>"1107a111","1107a121"</v>
      </c>
      <c r="P5" s="20" t="str">
        <f>VLOOKUP(A5,升星技能!A:O,6,FALSE)</f>
        <v>被动效果：冰霜巨龙转化为的亡灵生物，身体强度大幅增加，生命增加41%，命中增加20%</v>
      </c>
      <c r="Q5" s="20" t="str">
        <f>IF(C5&lt;8,VLOOKUP(A5,基础技能!A:O,11,FALSE),VLOOKUP(A5,升星技能!A:O,7,FALSE))</f>
        <v>血源祭祀3</v>
      </c>
      <c r="R5" s="20" t="str">
        <f>IF(C5&lt;8,VLOOKUP(A5,基础技能!A:O,10,FALSE),VLOOKUP(A5,升星技能!A:O,8,FALSE))</f>
        <v>"1107a214"</v>
      </c>
      <c r="S5" s="20" t="str">
        <f>IF(C5&lt;8,VLOOKUP(A5,基础技能!A:O,12,FALSE),VLOOKUP(A5,升星技能!A:O,9,FALSE))</f>
        <v>被动效果：敌方英雄发生格挡时，吸收敌方生命，使自己恢复77%攻击的等量生命（受控不触发）</v>
      </c>
      <c r="T5" s="20" t="str">
        <f>IF(C5&lt;9,VLOOKUP(A5,基础技能!A:O,14,FALSE),VLOOKUP(A5,升星技能!A:O,10,FALSE))</f>
        <v>源生之血3</v>
      </c>
      <c r="U5" s="20" t="str">
        <f>IF(C5&lt;9,VLOOKUP(A5,基础技能!A:O,13,FALSE),VLOOKUP(A5,升星技能!A:O,11,FALSE))</f>
        <v>"1107a314"</v>
      </c>
      <c r="V5" s="20" t="str">
        <f>IF(C5&lt;9,VLOOKUP(A5,基础技能!A:O,15,FALSE),VLOOKUP(A5,升星技能!A:O,12,FALSE))</f>
        <v>被动效果：冰霜骨龙身体里流淌着原生之血，每次普攻恢复自己111%攻击等量生命</v>
      </c>
      <c r="W5" s="20" t="str">
        <f>IF(C5&lt;10,VLOOKUP(A5,基础技能!A:O,5,FALSE),VLOOKUP(A5,升星技能!A:O,13,FALSE))</f>
        <v>冰霜吐息3</v>
      </c>
      <c r="X5" s="20" t="str">
        <f>IF(C5&lt;10,VLOOKUP(A5,基础技能!A:O,4,FALSE),VLOOKUP(A5,升星技能!A:O,14,FALSE))</f>
        <v>1107a012</v>
      </c>
      <c r="Y5" s="20" t="str">
        <f>IF(C5&lt;10,VLOOKUP(A5,基础技能!A:O,6,FALSE),VLOOKUP(A5,升星技能!A:O,15,FALSE))</f>
        <v>怒气技能：对敌方后排造成220%攻击伤害并有40%概率冰冻2回合，恢复自己588%攻击等量生命</v>
      </c>
    </row>
    <row r="6" spans="1:25">
      <c r="A6" s="3">
        <v>11076</v>
      </c>
      <c r="B6" s="3" t="s">
        <v>25</v>
      </c>
      <c r="C6" s="20">
        <v>11</v>
      </c>
      <c r="D6" s="20">
        <f>VLOOKUP($C6,计算辅助表!$A:$E,2,FALSE)</f>
        <v>3.51</v>
      </c>
      <c r="E6" s="20">
        <f>VLOOKUP($C6,计算辅助表!$A:$E,3,FALSE)</f>
        <v>1</v>
      </c>
      <c r="F6" s="20">
        <f>VLOOKUP($C6,计算辅助表!$A:$E,4,FALSE)</f>
        <v>8.14</v>
      </c>
      <c r="G6" s="20">
        <f>VLOOKUP($C6,计算辅助表!$A:$E,5,FALSE)</f>
        <v>1.6</v>
      </c>
      <c r="H6" s="20">
        <f>VLOOKUP(C6,计算辅助表!A:I,9,FALSE)</f>
        <v>1</v>
      </c>
      <c r="I6" s="20">
        <f>VLOOKUP(C6,计算辅助表!A:K,10,FALSE)</f>
        <v>70</v>
      </c>
      <c r="J6" s="20">
        <f>VLOOKUP(C6,计算辅助表!A:K,11,FALSE)</f>
        <v>100</v>
      </c>
      <c r="K6" s="20">
        <f>VLOOKUP(C6,计算辅助表!A:H,8,FALSE)</f>
        <v>270</v>
      </c>
      <c r="L6" s="20" t="str">
        <f>VLOOKUP(C6,计算辅助表!A:F,6,FALSE)</f>
        <v>[{"a":"item","t":"2004","n":10000}]</v>
      </c>
      <c r="M6" s="20" t="str">
        <f>VLOOKUP(C6,计算辅助表!A:G,7,FALSE)</f>
        <v>[{"sxhero":1,"num":1},{"star":9,"num":1}]</v>
      </c>
      <c r="N6" s="20" t="str">
        <f>VLOOKUP(A6,升星技能!A:O,4,FALSE)</f>
        <v>不死亡灵3</v>
      </c>
      <c r="O6" s="20" t="str">
        <f>VLOOKUP(A6,升星技能!A:O,5,FALSE)</f>
        <v>"1107a111","1107a121"</v>
      </c>
      <c r="P6" s="20" t="str">
        <f>VLOOKUP(A6,升星技能!A:O,6,FALSE)</f>
        <v>被动效果：冰霜巨龙转化为的亡灵生物，身体强度大幅增加，生命增加41%，命中增加20%</v>
      </c>
      <c r="Q6" s="20" t="str">
        <f>IF(C6&lt;8,VLOOKUP(A6,基础技能!A:O,11,FALSE),VLOOKUP(A6,升星技能!A:O,7,FALSE))</f>
        <v>血源祭祀3</v>
      </c>
      <c r="R6" s="20" t="str">
        <f>IF(C6&lt;8,VLOOKUP(A6,基础技能!A:O,10,FALSE),VLOOKUP(A6,升星技能!A:O,8,FALSE))</f>
        <v>"1107a214"</v>
      </c>
      <c r="S6" s="20" t="str">
        <f>IF(C6&lt;8,VLOOKUP(A6,基础技能!A:O,12,FALSE),VLOOKUP(A6,升星技能!A:O,9,FALSE))</f>
        <v>被动效果：敌方英雄发生格挡时，吸收敌方生命，使自己恢复77%攻击的等量生命（受控不触发）</v>
      </c>
      <c r="T6" s="20" t="str">
        <f>IF(C6&lt;9,VLOOKUP(A6,基础技能!A:O,14,FALSE),VLOOKUP(A6,升星技能!A:O,10,FALSE))</f>
        <v>源生之血3</v>
      </c>
      <c r="U6" s="20" t="str">
        <f>IF(C6&lt;9,VLOOKUP(A6,基础技能!A:O,13,FALSE),VLOOKUP(A6,升星技能!A:O,11,FALSE))</f>
        <v>"1107a314"</v>
      </c>
      <c r="V6" s="20" t="str">
        <f>IF(C6&lt;9,VLOOKUP(A6,基础技能!A:O,15,FALSE),VLOOKUP(A6,升星技能!A:O,12,FALSE))</f>
        <v>被动效果：冰霜骨龙身体里流淌着原生之血，每次普攻恢复自己111%攻击等量生命</v>
      </c>
      <c r="W6" s="20" t="str">
        <f>IF(C6&lt;10,VLOOKUP(A6,基础技能!A:O,5,FALSE),VLOOKUP(A6,升星技能!A:O,13,FALSE))</f>
        <v>冰霜吐息3</v>
      </c>
      <c r="X6" s="20" t="str">
        <f>IF(C6&lt;10,VLOOKUP(A6,基础技能!A:O,4,FALSE),VLOOKUP(A6,升星技能!A:O,14,FALSE))</f>
        <v>1107a012</v>
      </c>
      <c r="Y6" s="20" t="str">
        <f>IF(C6&lt;10,VLOOKUP(A6,基础技能!A:O,6,FALSE),VLOOKUP(A6,升星技能!A:O,15,FALSE))</f>
        <v>怒气技能：对敌方后排造成220%攻击伤害并有40%概率冰冻2回合，恢复自己588%攻击等量生命</v>
      </c>
    </row>
    <row r="7" spans="1:25">
      <c r="A7" s="3">
        <v>11076</v>
      </c>
      <c r="B7" s="3" t="s">
        <v>25</v>
      </c>
      <c r="C7" s="20">
        <v>12</v>
      </c>
      <c r="D7" s="20">
        <f>VLOOKUP($C7,计算辅助表!$A:$E,2,FALSE)</f>
        <v>3.51</v>
      </c>
      <c r="E7" s="20">
        <f>VLOOKUP($C7,计算辅助表!$A:$E,3,FALSE)</f>
        <v>1</v>
      </c>
      <c r="F7" s="20">
        <f>VLOOKUP($C7,计算辅助表!$A:$E,4,FALSE)</f>
        <v>8.14</v>
      </c>
      <c r="G7" s="20">
        <f>VLOOKUP($C7,计算辅助表!$A:$E,5,FALSE)</f>
        <v>1.6</v>
      </c>
      <c r="H7" s="20">
        <f>VLOOKUP(C7,计算辅助表!A:I,9,FALSE)</f>
        <v>2</v>
      </c>
      <c r="I7" s="20">
        <f>VLOOKUP(C7,计算辅助表!A:K,10,FALSE)</f>
        <v>140</v>
      </c>
      <c r="J7" s="20">
        <f>VLOOKUP(C7,计算辅助表!A:K,11,FALSE)</f>
        <v>200</v>
      </c>
      <c r="K7" s="20">
        <f>VLOOKUP(C7,计算辅助表!A:H,8,FALSE)</f>
        <v>285</v>
      </c>
      <c r="L7" s="20" t="str">
        <f>VLOOKUP(C7,计算辅助表!A:F,6,FALSE)</f>
        <v>[{"a":"item","t":"2004","n":15000}]</v>
      </c>
      <c r="M7" s="20" t="str">
        <f>VLOOKUP(C7,计算辅助表!A:G,7,FALSE)</f>
        <v>[{"sxhero":1,"num":1},{"samezhongzu":1,"star":6,"num":1},{"star":9,"num":1}]</v>
      </c>
      <c r="N7" s="20" t="str">
        <f>VLOOKUP(A7,升星技能!A:O,4,FALSE)</f>
        <v>不死亡灵3</v>
      </c>
      <c r="O7" s="20" t="str">
        <f>VLOOKUP(A7,升星技能!A:O,5,FALSE)</f>
        <v>"1107a111","1107a121"</v>
      </c>
      <c r="P7" s="20" t="str">
        <f>VLOOKUP(A7,升星技能!A:O,6,FALSE)</f>
        <v>被动效果：冰霜巨龙转化为的亡灵生物，身体强度大幅增加，生命增加41%，命中增加20%</v>
      </c>
      <c r="Q7" s="20" t="str">
        <f>IF(C7&lt;8,VLOOKUP(A7,基础技能!A:O,11,FALSE),VLOOKUP(A7,升星技能!A:O,7,FALSE))</f>
        <v>血源祭祀3</v>
      </c>
      <c r="R7" s="20" t="str">
        <f>IF(C7&lt;8,VLOOKUP(A7,基础技能!A:O,10,FALSE),VLOOKUP(A7,升星技能!A:O,8,FALSE))</f>
        <v>"1107a214"</v>
      </c>
      <c r="S7" s="20" t="str">
        <f>IF(C7&lt;8,VLOOKUP(A7,基础技能!A:O,12,FALSE),VLOOKUP(A7,升星技能!A:O,9,FALSE))</f>
        <v>被动效果：敌方英雄发生格挡时，吸收敌方生命，使自己恢复77%攻击的等量生命（受控不触发）</v>
      </c>
      <c r="T7" s="20" t="str">
        <f>IF(C7&lt;9,VLOOKUP(A7,基础技能!A:O,14,FALSE),VLOOKUP(A7,升星技能!A:O,10,FALSE))</f>
        <v>源生之血3</v>
      </c>
      <c r="U7" s="20" t="str">
        <f>IF(C7&lt;9,VLOOKUP(A7,基础技能!A:O,13,FALSE),VLOOKUP(A7,升星技能!A:O,11,FALSE))</f>
        <v>"1107a314"</v>
      </c>
      <c r="V7" s="20" t="str">
        <f>IF(C7&lt;9,VLOOKUP(A7,基础技能!A:O,15,FALSE),VLOOKUP(A7,升星技能!A:O,12,FALSE))</f>
        <v>被动效果：冰霜骨龙身体里流淌着原生之血，每次普攻恢复自己111%攻击等量生命</v>
      </c>
      <c r="W7" s="20" t="str">
        <f>IF(C7&lt;10,VLOOKUP(A7,基础技能!A:O,5,FALSE),VLOOKUP(A7,升星技能!A:O,13,FALSE))</f>
        <v>冰霜吐息3</v>
      </c>
      <c r="X7" s="20" t="str">
        <f>IF(C7&lt;10,VLOOKUP(A7,基础技能!A:O,4,FALSE),VLOOKUP(A7,升星技能!A:O,14,FALSE))</f>
        <v>1107a012</v>
      </c>
      <c r="Y7" s="20" t="str">
        <f>IF(C7&lt;10,VLOOKUP(A7,基础技能!A:O,6,FALSE),VLOOKUP(A7,升星技能!A:O,15,FALSE))</f>
        <v>怒气技能：对敌方后排造成220%攻击伤害并有40%概率冰冻2回合，恢复自己588%攻击等量生命</v>
      </c>
    </row>
    <row r="8" spans="1:25">
      <c r="A8" s="3">
        <v>11076</v>
      </c>
      <c r="B8" s="3" t="s">
        <v>25</v>
      </c>
      <c r="C8" s="20">
        <v>13</v>
      </c>
      <c r="D8" s="20">
        <f>VLOOKUP($C8,计算辅助表!$A:$E,2,FALSE)</f>
        <v>3.51</v>
      </c>
      <c r="E8" s="20">
        <f>VLOOKUP($C8,计算辅助表!$A:$E,3,FALSE)</f>
        <v>1</v>
      </c>
      <c r="F8" s="20">
        <f>VLOOKUP($C8,计算辅助表!$A:$E,4,FALSE)</f>
        <v>8.14</v>
      </c>
      <c r="G8" s="20">
        <f>VLOOKUP($C8,计算辅助表!$A:$E,5,FALSE)</f>
        <v>1.6</v>
      </c>
      <c r="H8" s="20">
        <f>VLOOKUP(C8,计算辅助表!A:I,9,FALSE)</f>
        <v>3</v>
      </c>
      <c r="I8" s="20">
        <f>VLOOKUP(C8,计算辅助表!A:K,10,FALSE)</f>
        <v>210</v>
      </c>
      <c r="J8" s="20">
        <f>VLOOKUP(C8,计算辅助表!A:K,11,FALSE)</f>
        <v>300</v>
      </c>
      <c r="K8" s="20">
        <f>VLOOKUP(C8,计算辅助表!A:H,8,FALSE)</f>
        <v>300</v>
      </c>
      <c r="L8" s="20" t="str">
        <f>VLOOKUP(C8,计算辅助表!A:F,6,FALSE)</f>
        <v>[{"a":"item","t":"2004","n":20000}]</v>
      </c>
      <c r="M8" s="20" t="str">
        <f>VLOOKUP(C8,计算辅助表!A:G,7,FALSE)</f>
        <v>[{"sxhero":1,"num":2},{"star":10,"num":1}]</v>
      </c>
      <c r="N8" s="20" t="str">
        <f>VLOOKUP(A8,升星技能!A:O,4,FALSE)</f>
        <v>不死亡灵3</v>
      </c>
      <c r="O8" s="20" t="str">
        <f>VLOOKUP(A8,升星技能!A:O,5,FALSE)</f>
        <v>"1107a111","1107a121"</v>
      </c>
      <c r="P8" s="20" t="str">
        <f>VLOOKUP(A8,升星技能!A:O,6,FALSE)</f>
        <v>被动效果：冰霜巨龙转化为的亡灵生物，身体强度大幅增加，生命增加41%，命中增加20%</v>
      </c>
      <c r="Q8" s="20" t="str">
        <f>IF(C8&lt;8,VLOOKUP(A8,基础技能!A:O,11,FALSE),VLOOKUP(A8,升星技能!A:O,7,FALSE))</f>
        <v>血源祭祀3</v>
      </c>
      <c r="R8" s="20" t="str">
        <f>IF(C8&lt;8,VLOOKUP(A8,基础技能!A:O,10,FALSE),VLOOKUP(A8,升星技能!A:O,8,FALSE))</f>
        <v>"1107a214"</v>
      </c>
      <c r="S8" s="20" t="str">
        <f>IF(C8&lt;8,VLOOKUP(A8,基础技能!A:O,12,FALSE),VLOOKUP(A8,升星技能!A:O,9,FALSE))</f>
        <v>被动效果：敌方英雄发生格挡时，吸收敌方生命，使自己恢复77%攻击的等量生命（受控不触发）</v>
      </c>
      <c r="T8" s="20" t="str">
        <f>IF(C8&lt;9,VLOOKUP(A8,基础技能!A:O,14,FALSE),VLOOKUP(A8,升星技能!A:O,10,FALSE))</f>
        <v>源生之血3</v>
      </c>
      <c r="U8" s="20" t="str">
        <f>IF(C8&lt;9,VLOOKUP(A8,基础技能!A:O,13,FALSE),VLOOKUP(A8,升星技能!A:O,11,FALSE))</f>
        <v>"1107a314"</v>
      </c>
      <c r="V8" s="20" t="str">
        <f>IF(C8&lt;9,VLOOKUP(A8,基础技能!A:O,15,FALSE),VLOOKUP(A8,升星技能!A:O,12,FALSE))</f>
        <v>被动效果：冰霜骨龙身体里流淌着原生之血，每次普攻恢复自己111%攻击等量生命</v>
      </c>
      <c r="W8" s="20" t="str">
        <f>IF(C8&lt;10,VLOOKUP(A8,基础技能!A:O,5,FALSE),VLOOKUP(A8,升星技能!A:O,13,FALSE))</f>
        <v>冰霜吐息3</v>
      </c>
      <c r="X8" s="20" t="str">
        <f>IF(C8&lt;10,VLOOKUP(A8,基础技能!A:O,4,FALSE),VLOOKUP(A8,升星技能!A:O,14,FALSE))</f>
        <v>1107a012</v>
      </c>
      <c r="Y8" s="20" t="str">
        <f>IF(C8&lt;10,VLOOKUP(A8,基础技能!A:O,6,FALSE),VLOOKUP(A8,升星技能!A:O,15,FALSE))</f>
        <v>怒气技能：对敌方后排造成220%攻击伤害并有40%概率冰冻2回合，恢复自己588%攻击等量生命</v>
      </c>
    </row>
    <row r="9" spans="1:25">
      <c r="A9" s="3">
        <v>11086</v>
      </c>
      <c r="B9" s="3" t="s">
        <v>26</v>
      </c>
      <c r="C9" s="20">
        <v>7</v>
      </c>
      <c r="D9" s="20">
        <f>VLOOKUP($C9,计算辅助表!$A:$E,2,FALSE)</f>
        <v>2.49</v>
      </c>
      <c r="E9" s="20">
        <f>VLOOKUP($C9,计算辅助表!$A:$E,3,FALSE)</f>
        <v>1</v>
      </c>
      <c r="F9" s="20">
        <f>VLOOKUP($C9,计算辅助表!$A:$E,4,FALSE)</f>
        <v>3.52</v>
      </c>
      <c r="G9" s="20">
        <f>VLOOKUP($C9,计算辅助表!$A:$E,5,FALSE)</f>
        <v>1.6</v>
      </c>
      <c r="H9" s="20">
        <f>VLOOKUP(C9,计算辅助表!A:I,9,FALSE)</f>
        <v>0</v>
      </c>
      <c r="I9" s="20">
        <f>VLOOKUP(C9,计算辅助表!A:K,10,FALSE)</f>
        <v>0</v>
      </c>
      <c r="J9" s="20">
        <f>VLOOKUP(C9,计算辅助表!A:K,11,FALSE)</f>
        <v>0</v>
      </c>
      <c r="K9" s="20">
        <f>VLOOKUP(C9,计算辅助表!A:H,8,FALSE)</f>
        <v>165</v>
      </c>
      <c r="L9" s="20" t="str">
        <f>VLOOKUP(C9,计算辅助表!A:F,6,FALSE)</f>
        <v>[{"a":"item","t":"2004","n":2000}]</v>
      </c>
      <c r="M9" s="20" t="str">
        <f>VLOOKUP(C9,计算辅助表!A:G,7,FALSE)</f>
        <v>[{"samezhongzu":1,"star":5,"num":4}]</v>
      </c>
      <c r="N9" s="20" t="str">
        <f>VLOOKUP(A9,升星技能!A:O,4,FALSE)</f>
        <v>不死亡灵3</v>
      </c>
      <c r="O9" s="20" t="str">
        <f>VLOOKUP(A9,升星技能!A:O,5,FALSE)</f>
        <v>"1108a111","1108a121"</v>
      </c>
      <c r="P9" s="20" t="str">
        <f>VLOOKUP(A9,升星技能!A:O,6,FALSE)</f>
        <v>被动效果：人类领主转化为的亡灵生物，身体强度大幅增加，生命增加42%，破防增加36%</v>
      </c>
      <c r="Q9" s="20" t="str">
        <f>IF(C9&lt;8,VLOOKUP(A9,基础技能!A:O,11,FALSE),VLOOKUP(A9,升星技能!A:O,7,FALSE))</f>
        <v>狂暴意志2</v>
      </c>
      <c r="R9" s="20" t="str">
        <f>IF(C9&lt;8,VLOOKUP(A9,基础技能!A:O,10,FALSE),VLOOKUP(A9,升星技能!A:O,8,FALSE))</f>
        <v>"11086214","11086224"</v>
      </c>
      <c r="S9" s="20" t="str">
        <f>IF(C9&lt;8,VLOOKUP(A9,基础技能!A:O,12,FALSE),VLOOKUP(A9,升星技能!A:O,9,FALSE))</f>
        <v>被动效果：站得住才有输出！每次普攻提升自己11.1%破防11.1%暴击</v>
      </c>
      <c r="T9" s="20" t="str">
        <f>IF(C9&lt;9,VLOOKUP(A9,基础技能!A:O,14,FALSE),VLOOKUP(A9,升星技能!A:O,10,FALSE))</f>
        <v>伤痛咆哮2</v>
      </c>
      <c r="U9" s="20" t="str">
        <f>IF(C9&lt;9,VLOOKUP(A9,基础技能!A:O,13,FALSE),VLOOKUP(A9,升星技能!A:O,11,FALSE))</f>
        <v>"11086314"</v>
      </c>
      <c r="V9" s="20" t="str">
        <f>IF(C9&lt;9,VLOOKUP(A9,基础技能!A:O,15,FALSE),VLOOKUP(A9,升星技能!A:O,12,FALSE))</f>
        <v>被动效果：自身生命低于50%，亡灵领主将伤痛转化为力量，提升自己攻击63.3%，持续3回合（只触发一次）</v>
      </c>
      <c r="W9" s="20" t="str">
        <f>IF(C9&lt;10,VLOOKUP(A9,基础技能!A:O,5,FALSE),VLOOKUP(A9,升星技能!A:O,13,FALSE))</f>
        <v>死寂重斩2</v>
      </c>
      <c r="X9" s="20" t="str">
        <f>IF(C9&lt;10,VLOOKUP(A9,基础技能!A:O,4,FALSE),VLOOKUP(A9,升星技能!A:O,14,FALSE))</f>
        <v>11086012</v>
      </c>
      <c r="Y9" s="20" t="str">
        <f>IF(C9&lt;10,VLOOKUP(A9,基础技能!A:O,6,FALSE),VLOOKUP(A9,升星技能!A:O,15,FALSE))</f>
        <v>怒气技能：对敌方生命最少的目标造成自身攻击210%的伤害并降低其28.5%攻击2回合</v>
      </c>
    </row>
    <row r="10" spans="1:25">
      <c r="A10" s="3">
        <v>11086</v>
      </c>
      <c r="B10" s="3" t="s">
        <v>26</v>
      </c>
      <c r="C10" s="20">
        <v>8</v>
      </c>
      <c r="D10" s="20">
        <f>VLOOKUP($C10,计算辅助表!$A:$E,2,FALSE)</f>
        <v>2.78</v>
      </c>
      <c r="E10" s="20">
        <f>VLOOKUP($C10,计算辅助表!$A:$E,3,FALSE)</f>
        <v>1</v>
      </c>
      <c r="F10" s="20">
        <f>VLOOKUP($C10,计算辅助表!$A:$E,4,FALSE)</f>
        <v>4.84</v>
      </c>
      <c r="G10" s="20">
        <f>VLOOKUP($C10,计算辅助表!$A:$E,5,FALSE)</f>
        <v>1.6</v>
      </c>
      <c r="H10" s="20">
        <f>VLOOKUP(C10,计算辅助表!A:I,9,FALSE)</f>
        <v>0</v>
      </c>
      <c r="I10" s="20">
        <f>VLOOKUP(C10,计算辅助表!A:K,10,FALSE)</f>
        <v>0</v>
      </c>
      <c r="J10" s="20">
        <f>VLOOKUP(C10,计算辅助表!A:K,11,FALSE)</f>
        <v>0</v>
      </c>
      <c r="K10" s="20">
        <f>VLOOKUP(C10,计算辅助表!A:H,8,FALSE)</f>
        <v>185</v>
      </c>
      <c r="L10" s="20" t="str">
        <f>VLOOKUP(C10,计算辅助表!A:F,6,FALSE)</f>
        <v>[{"a":"item","t":"2004","n":3000}]</v>
      </c>
      <c r="M10" s="20" t="str">
        <f>VLOOKUP(C10,计算辅助表!A:G,7,FALSE)</f>
        <v>[{"samezhongzu":1,"star":6,"num":1},{"samezhongzu":1,"star":5,"num":3}]</v>
      </c>
      <c r="N10" s="20" t="str">
        <f>VLOOKUP(A10,升星技能!A:O,4,FALSE)</f>
        <v>不死亡灵3</v>
      </c>
      <c r="O10" s="20" t="str">
        <f>VLOOKUP(A10,升星技能!A:O,5,FALSE)</f>
        <v>"1108a111","1108a121"</v>
      </c>
      <c r="P10" s="20" t="str">
        <f>VLOOKUP(A10,升星技能!A:O,6,FALSE)</f>
        <v>被动效果：人类领主转化为的亡灵生物，身体强度大幅增加，生命增加42%，破防增加36%</v>
      </c>
      <c r="Q10" s="20" t="str">
        <f>IF(C10&lt;8,VLOOKUP(A10,基础技能!A:O,11,FALSE),VLOOKUP(A10,升星技能!A:O,7,FALSE))</f>
        <v>狂暴意志3</v>
      </c>
      <c r="R10" s="20" t="str">
        <f>IF(C10&lt;8,VLOOKUP(A10,基础技能!A:O,10,FALSE),VLOOKUP(A10,升星技能!A:O,8,FALSE))</f>
        <v>"1108a214","1108a224"</v>
      </c>
      <c r="S10" s="20" t="str">
        <f>IF(C10&lt;8,VLOOKUP(A10,基础技能!A:O,12,FALSE),VLOOKUP(A10,升星技能!A:O,9,FALSE))</f>
        <v>被动效果：站得住才有输出！每次普攻提升自己17.2%破防13.6%暴击</v>
      </c>
      <c r="T10" s="20" t="str">
        <f>IF(C10&lt;9,VLOOKUP(A10,基础技能!A:O,14,FALSE),VLOOKUP(A10,升星技能!A:O,10,FALSE))</f>
        <v>伤痛咆哮2</v>
      </c>
      <c r="U10" s="20" t="str">
        <f>IF(C10&lt;9,VLOOKUP(A10,基础技能!A:O,13,FALSE),VLOOKUP(A10,升星技能!A:O,11,FALSE))</f>
        <v>"11086314"</v>
      </c>
      <c r="V10" s="20" t="str">
        <f>IF(C10&lt;9,VLOOKUP(A10,基础技能!A:O,15,FALSE),VLOOKUP(A10,升星技能!A:O,12,FALSE))</f>
        <v>被动效果：自身生命低于50%，亡灵领主将伤痛转化为力量，提升自己攻击63.3%，持续3回合（只触发一次）</v>
      </c>
      <c r="W10" s="20" t="str">
        <f>IF(C10&lt;10,VLOOKUP(A10,基础技能!A:O,5,FALSE),VLOOKUP(A10,升星技能!A:O,13,FALSE))</f>
        <v>死寂重斩2</v>
      </c>
      <c r="X10" s="20" t="str">
        <f>IF(C10&lt;10,VLOOKUP(A10,基础技能!A:O,4,FALSE),VLOOKUP(A10,升星技能!A:O,14,FALSE))</f>
        <v>11086012</v>
      </c>
      <c r="Y10" s="20" t="str">
        <f>IF(C10&lt;10,VLOOKUP(A10,基础技能!A:O,6,FALSE),VLOOKUP(A10,升星技能!A:O,15,FALSE))</f>
        <v>怒气技能：对敌方生命最少的目标造成自身攻击210%的伤害并降低其28.5%攻击2回合</v>
      </c>
    </row>
    <row r="11" spans="1:25">
      <c r="A11" s="3">
        <v>11086</v>
      </c>
      <c r="B11" s="3" t="s">
        <v>26</v>
      </c>
      <c r="C11" s="20">
        <v>9</v>
      </c>
      <c r="D11" s="20">
        <f>VLOOKUP($C11,计算辅助表!$A:$E,2,FALSE)</f>
        <v>3.07</v>
      </c>
      <c r="E11" s="20">
        <f>VLOOKUP($C11,计算辅助表!$A:$E,3,FALSE)</f>
        <v>1</v>
      </c>
      <c r="F11" s="20">
        <f>VLOOKUP($C11,计算辅助表!$A:$E,4,FALSE)</f>
        <v>6.16</v>
      </c>
      <c r="G11" s="20">
        <f>VLOOKUP($C11,计算辅助表!$A:$E,5,FALSE)</f>
        <v>1.6</v>
      </c>
      <c r="H11" s="20">
        <f>VLOOKUP(C11,计算辅助表!A:I,9,FALSE)</f>
        <v>0</v>
      </c>
      <c r="I11" s="20">
        <f>VLOOKUP(C11,计算辅助表!A:K,10,FALSE)</f>
        <v>0</v>
      </c>
      <c r="J11" s="20">
        <f>VLOOKUP(C11,计算辅助表!A:K,11,FALSE)</f>
        <v>0</v>
      </c>
      <c r="K11" s="20">
        <f>VLOOKUP(C11,计算辅助表!A:H,8,FALSE)</f>
        <v>205</v>
      </c>
      <c r="L11" s="20" t="str">
        <f>VLOOKUP(C11,计算辅助表!A:F,6,FALSE)</f>
        <v>[{"a":"item","t":"2004","n":4000}]</v>
      </c>
      <c r="M11" s="20" t="str">
        <f>VLOOKUP(C11,计算辅助表!A:G,7,FALSE)</f>
        <v>[{"sxhero":1,"num":1},{"samezhongzu":1,"star":6,"num":1},{"samezhongzu":1,"star":5,"num":2}]</v>
      </c>
      <c r="N11" s="20" t="str">
        <f>VLOOKUP(A11,升星技能!A:O,4,FALSE)</f>
        <v>不死亡灵3</v>
      </c>
      <c r="O11" s="20" t="str">
        <f>VLOOKUP(A11,升星技能!A:O,5,FALSE)</f>
        <v>"1108a111","1108a121"</v>
      </c>
      <c r="P11" s="20" t="str">
        <f>VLOOKUP(A11,升星技能!A:O,6,FALSE)</f>
        <v>被动效果：人类领主转化为的亡灵生物，身体强度大幅增加，生命增加42%，破防增加36%</v>
      </c>
      <c r="Q11" s="20" t="str">
        <f>IF(C11&lt;8,VLOOKUP(A11,基础技能!A:O,11,FALSE),VLOOKUP(A11,升星技能!A:O,7,FALSE))</f>
        <v>狂暴意志3</v>
      </c>
      <c r="R11" s="20" t="str">
        <f>IF(C11&lt;8,VLOOKUP(A11,基础技能!A:O,10,FALSE),VLOOKUP(A11,升星技能!A:O,8,FALSE))</f>
        <v>"1108a214","1108a224"</v>
      </c>
      <c r="S11" s="20" t="str">
        <f>IF(C11&lt;8,VLOOKUP(A11,基础技能!A:O,12,FALSE),VLOOKUP(A11,升星技能!A:O,9,FALSE))</f>
        <v>被动效果：站得住才有输出！每次普攻提升自己17.2%破防13.6%暴击</v>
      </c>
      <c r="T11" s="20" t="str">
        <f>IF(C11&lt;9,VLOOKUP(A11,基础技能!A:O,14,FALSE),VLOOKUP(A11,升星技能!A:O,10,FALSE))</f>
        <v>伤痛咆哮3</v>
      </c>
      <c r="U11" s="20" t="str">
        <f>IF(C11&lt;9,VLOOKUP(A11,基础技能!A:O,13,FALSE),VLOOKUP(A11,升星技能!A:O,11,FALSE))</f>
        <v>"1108a314"</v>
      </c>
      <c r="V11" s="20" t="str">
        <f>IF(C11&lt;9,VLOOKUP(A11,基础技能!A:O,15,FALSE),VLOOKUP(A11,升星技能!A:O,12,FALSE))</f>
        <v>被动效果：自身生命低于50%，亡灵领主将伤痛转化为力量，提升自己攻击101%，持续3回合（只触发一次）</v>
      </c>
      <c r="W11" s="20" t="str">
        <f>IF(C11&lt;10,VLOOKUP(A11,基础技能!A:O,5,FALSE),VLOOKUP(A11,升星技能!A:O,13,FALSE))</f>
        <v>死寂重斩2</v>
      </c>
      <c r="X11" s="20" t="str">
        <f>IF(C11&lt;10,VLOOKUP(A11,基础技能!A:O,4,FALSE),VLOOKUP(A11,升星技能!A:O,14,FALSE))</f>
        <v>11086012</v>
      </c>
      <c r="Y11" s="20" t="str">
        <f>IF(C11&lt;10,VLOOKUP(A11,基础技能!A:O,6,FALSE),VLOOKUP(A11,升星技能!A:O,15,FALSE))</f>
        <v>怒气技能：对敌方生命最少的目标造成自身攻击210%的伤害并降低其28.5%攻击2回合</v>
      </c>
    </row>
    <row r="12" spans="1:25">
      <c r="A12" s="3">
        <v>11086</v>
      </c>
      <c r="B12" s="3" t="s">
        <v>26</v>
      </c>
      <c r="C12" s="20">
        <v>10</v>
      </c>
      <c r="D12" s="20">
        <f>VLOOKUP($C12,计算辅助表!$A:$E,2,FALSE)</f>
        <v>3.51</v>
      </c>
      <c r="E12" s="20">
        <f>VLOOKUP($C12,计算辅助表!$A:$E,3,FALSE)</f>
        <v>1</v>
      </c>
      <c r="F12" s="20">
        <f>VLOOKUP($C12,计算辅助表!$A:$E,4,FALSE)</f>
        <v>8.14</v>
      </c>
      <c r="G12" s="20">
        <f>VLOOKUP($C12,计算辅助表!$A:$E,5,FALSE)</f>
        <v>1.6</v>
      </c>
      <c r="H12" s="20">
        <f>VLOOKUP(C12,计算辅助表!A:I,9,FALSE)</f>
        <v>0</v>
      </c>
      <c r="I12" s="20">
        <f>VLOOKUP(C12,计算辅助表!A:K,10,FALSE)</f>
        <v>0</v>
      </c>
      <c r="J12" s="20">
        <f>VLOOKUP(C12,计算辅助表!A:K,11,FALSE)</f>
        <v>0</v>
      </c>
      <c r="K12" s="20">
        <f>VLOOKUP(C12,计算辅助表!A:H,8,FALSE)</f>
        <v>255</v>
      </c>
      <c r="L12" s="20" t="str">
        <f>VLOOKUP(C12,计算辅助表!A:F,6,FALSE)</f>
        <v>[{"a":"item","t":"2004","n":10000}]</v>
      </c>
      <c r="M12" s="20" t="str">
        <f>VLOOKUP(C12,计算辅助表!A:G,7,FALSE)</f>
        <v>[{"sxhero":1,"num":2},{"samezhongzu":1,"star":6,"num":1},{"star":9,"num":1}]</v>
      </c>
      <c r="N12" s="20" t="str">
        <f>VLOOKUP(A12,升星技能!A:O,4,FALSE)</f>
        <v>不死亡灵3</v>
      </c>
      <c r="O12" s="20" t="str">
        <f>VLOOKUP(A12,升星技能!A:O,5,FALSE)</f>
        <v>"1108a111","1108a121"</v>
      </c>
      <c r="P12" s="20" t="str">
        <f>VLOOKUP(A12,升星技能!A:O,6,FALSE)</f>
        <v>被动效果：人类领主转化为的亡灵生物，身体强度大幅增加，生命增加42%，破防增加36%</v>
      </c>
      <c r="Q12" s="20" t="str">
        <f>IF(C12&lt;8,VLOOKUP(A12,基础技能!A:O,11,FALSE),VLOOKUP(A12,升星技能!A:O,7,FALSE))</f>
        <v>狂暴意志3</v>
      </c>
      <c r="R12" s="20" t="str">
        <f>IF(C12&lt;8,VLOOKUP(A12,基础技能!A:O,10,FALSE),VLOOKUP(A12,升星技能!A:O,8,FALSE))</f>
        <v>"1108a214","1108a224"</v>
      </c>
      <c r="S12" s="20" t="str">
        <f>IF(C12&lt;8,VLOOKUP(A12,基础技能!A:O,12,FALSE),VLOOKUP(A12,升星技能!A:O,9,FALSE))</f>
        <v>被动效果：站得住才有输出！每次普攻提升自己17.2%破防13.6%暴击</v>
      </c>
      <c r="T12" s="20" t="str">
        <f>IF(C12&lt;9,VLOOKUP(A12,基础技能!A:O,14,FALSE),VLOOKUP(A12,升星技能!A:O,10,FALSE))</f>
        <v>伤痛咆哮3</v>
      </c>
      <c r="U12" s="20" t="str">
        <f>IF(C12&lt;9,VLOOKUP(A12,基础技能!A:O,13,FALSE),VLOOKUP(A12,升星技能!A:O,11,FALSE))</f>
        <v>"1108a314"</v>
      </c>
      <c r="V12" s="20" t="str">
        <f>IF(C12&lt;9,VLOOKUP(A12,基础技能!A:O,15,FALSE),VLOOKUP(A12,升星技能!A:O,12,FALSE))</f>
        <v>被动效果：自身生命低于50%，亡灵领主将伤痛转化为力量，提升自己攻击101%，持续3回合（只触发一次）</v>
      </c>
      <c r="W12" s="20" t="str">
        <f>IF(C12&lt;10,VLOOKUP(A12,基础技能!A:O,5,FALSE),VLOOKUP(A12,升星技能!A:O,13,FALSE))</f>
        <v>死寂重斩3</v>
      </c>
      <c r="X12" s="20" t="str">
        <f>IF(C12&lt;10,VLOOKUP(A12,基础技能!A:O,4,FALSE),VLOOKUP(A12,升星技能!A:O,14,FALSE))</f>
        <v>1108a012</v>
      </c>
      <c r="Y12" s="20" t="str">
        <f>IF(C12&lt;10,VLOOKUP(A12,基础技能!A:O,6,FALSE),VLOOKUP(A12,升星技能!A:O,15,FALSE))</f>
        <v>怒气技能：对敌方生命最少的目标造成256%攻击伤害，降低其33%的攻击2回合并有77%的概率造成524%攻击额外伤害</v>
      </c>
    </row>
    <row r="13" spans="1:25">
      <c r="A13" s="3">
        <v>11086</v>
      </c>
      <c r="B13" s="3" t="s">
        <v>26</v>
      </c>
      <c r="C13" s="20">
        <v>11</v>
      </c>
      <c r="D13" s="20">
        <f>VLOOKUP($C13,计算辅助表!$A:$E,2,FALSE)</f>
        <v>3.51</v>
      </c>
      <c r="E13" s="20">
        <f>VLOOKUP($C13,计算辅助表!$A:$E,3,FALSE)</f>
        <v>1</v>
      </c>
      <c r="F13" s="20">
        <f>VLOOKUP($C13,计算辅助表!$A:$E,4,FALSE)</f>
        <v>8.14</v>
      </c>
      <c r="G13" s="20">
        <f>VLOOKUP($C13,计算辅助表!$A:$E,5,FALSE)</f>
        <v>1.6</v>
      </c>
      <c r="H13" s="20">
        <f>VLOOKUP(C13,计算辅助表!A:I,9,FALSE)</f>
        <v>1</v>
      </c>
      <c r="I13" s="20">
        <f>VLOOKUP(C13,计算辅助表!A:K,10,FALSE)</f>
        <v>70</v>
      </c>
      <c r="J13" s="20">
        <f>VLOOKUP(C13,计算辅助表!A:K,11,FALSE)</f>
        <v>100</v>
      </c>
      <c r="K13" s="20">
        <f>VLOOKUP(C13,计算辅助表!A:H,8,FALSE)</f>
        <v>270</v>
      </c>
      <c r="L13" s="20" t="str">
        <f>VLOOKUP(C13,计算辅助表!A:F,6,FALSE)</f>
        <v>[{"a":"item","t":"2004","n":10000}]</v>
      </c>
      <c r="M13" s="20" t="str">
        <f>VLOOKUP(C13,计算辅助表!A:G,7,FALSE)</f>
        <v>[{"sxhero":1,"num":1},{"star":9,"num":1}]</v>
      </c>
      <c r="N13" s="20" t="str">
        <f>VLOOKUP(A13,升星技能!A:O,4,FALSE)</f>
        <v>不死亡灵3</v>
      </c>
      <c r="O13" s="20" t="str">
        <f>VLOOKUP(A13,升星技能!A:O,5,FALSE)</f>
        <v>"1108a111","1108a121"</v>
      </c>
      <c r="P13" s="20" t="str">
        <f>VLOOKUP(A13,升星技能!A:O,6,FALSE)</f>
        <v>被动效果：人类领主转化为的亡灵生物，身体强度大幅增加，生命增加42%，破防增加36%</v>
      </c>
      <c r="Q13" s="20" t="str">
        <f>IF(C13&lt;8,VLOOKUP(A13,基础技能!A:O,11,FALSE),VLOOKUP(A13,升星技能!A:O,7,FALSE))</f>
        <v>狂暴意志3</v>
      </c>
      <c r="R13" s="20" t="str">
        <f>IF(C13&lt;8,VLOOKUP(A13,基础技能!A:O,10,FALSE),VLOOKUP(A13,升星技能!A:O,8,FALSE))</f>
        <v>"1108a214","1108a224"</v>
      </c>
      <c r="S13" s="20" t="str">
        <f>IF(C13&lt;8,VLOOKUP(A13,基础技能!A:O,12,FALSE),VLOOKUP(A13,升星技能!A:O,9,FALSE))</f>
        <v>被动效果：站得住才有输出！每次普攻提升自己17.2%破防13.6%暴击</v>
      </c>
      <c r="T13" s="20" t="str">
        <f>IF(C13&lt;9,VLOOKUP(A13,基础技能!A:O,14,FALSE),VLOOKUP(A13,升星技能!A:O,10,FALSE))</f>
        <v>伤痛咆哮3</v>
      </c>
      <c r="U13" s="20" t="str">
        <f>IF(C13&lt;9,VLOOKUP(A13,基础技能!A:O,13,FALSE),VLOOKUP(A13,升星技能!A:O,11,FALSE))</f>
        <v>"1108a314"</v>
      </c>
      <c r="V13" s="20" t="str">
        <f>IF(C13&lt;9,VLOOKUP(A13,基础技能!A:O,15,FALSE),VLOOKUP(A13,升星技能!A:O,12,FALSE))</f>
        <v>被动效果：自身生命低于50%，亡灵领主将伤痛转化为力量，提升自己攻击101%，持续3回合（只触发一次）</v>
      </c>
      <c r="W13" s="20" t="str">
        <f>IF(C13&lt;10,VLOOKUP(A13,基础技能!A:O,5,FALSE),VLOOKUP(A13,升星技能!A:O,13,FALSE))</f>
        <v>死寂重斩3</v>
      </c>
      <c r="X13" s="20" t="str">
        <f>IF(C13&lt;10,VLOOKUP(A13,基础技能!A:O,4,FALSE),VLOOKUP(A13,升星技能!A:O,14,FALSE))</f>
        <v>1108a012</v>
      </c>
      <c r="Y13" s="20" t="str">
        <f>IF(C13&lt;10,VLOOKUP(A13,基础技能!A:O,6,FALSE),VLOOKUP(A13,升星技能!A:O,15,FALSE))</f>
        <v>怒气技能：对敌方生命最少的目标造成256%攻击伤害，降低其33%的攻击2回合并有77%的概率造成524%攻击额外伤害</v>
      </c>
    </row>
    <row r="14" spans="1:25">
      <c r="A14" s="3">
        <v>11086</v>
      </c>
      <c r="B14" s="3" t="s">
        <v>26</v>
      </c>
      <c r="C14" s="20">
        <v>12</v>
      </c>
      <c r="D14" s="20">
        <f>VLOOKUP($C14,计算辅助表!$A:$E,2,FALSE)</f>
        <v>3.51</v>
      </c>
      <c r="E14" s="20">
        <f>VLOOKUP($C14,计算辅助表!$A:$E,3,FALSE)</f>
        <v>1</v>
      </c>
      <c r="F14" s="20">
        <f>VLOOKUP($C14,计算辅助表!$A:$E,4,FALSE)</f>
        <v>8.14</v>
      </c>
      <c r="G14" s="20">
        <f>VLOOKUP($C14,计算辅助表!$A:$E,5,FALSE)</f>
        <v>1.6</v>
      </c>
      <c r="H14" s="20">
        <f>VLOOKUP(C14,计算辅助表!A:I,9,FALSE)</f>
        <v>2</v>
      </c>
      <c r="I14" s="20">
        <f>VLOOKUP(C14,计算辅助表!A:K,10,FALSE)</f>
        <v>140</v>
      </c>
      <c r="J14" s="20">
        <f>VLOOKUP(C14,计算辅助表!A:K,11,FALSE)</f>
        <v>200</v>
      </c>
      <c r="K14" s="20">
        <f>VLOOKUP(C14,计算辅助表!A:H,8,FALSE)</f>
        <v>285</v>
      </c>
      <c r="L14" s="20" t="str">
        <f>VLOOKUP(C14,计算辅助表!A:F,6,FALSE)</f>
        <v>[{"a":"item","t":"2004","n":15000}]</v>
      </c>
      <c r="M14" s="20" t="str">
        <f>VLOOKUP(C14,计算辅助表!A:G,7,FALSE)</f>
        <v>[{"sxhero":1,"num":1},{"samezhongzu":1,"star":6,"num":1},{"star":9,"num":1}]</v>
      </c>
      <c r="N14" s="20" t="str">
        <f>VLOOKUP(A14,升星技能!A:O,4,FALSE)</f>
        <v>不死亡灵3</v>
      </c>
      <c r="O14" s="20" t="str">
        <f>VLOOKUP(A14,升星技能!A:O,5,FALSE)</f>
        <v>"1108a111","1108a121"</v>
      </c>
      <c r="P14" s="20" t="str">
        <f>VLOOKUP(A14,升星技能!A:O,6,FALSE)</f>
        <v>被动效果：人类领主转化为的亡灵生物，身体强度大幅增加，生命增加42%，破防增加36%</v>
      </c>
      <c r="Q14" s="20" t="str">
        <f>IF(C14&lt;8,VLOOKUP(A14,基础技能!A:O,11,FALSE),VLOOKUP(A14,升星技能!A:O,7,FALSE))</f>
        <v>狂暴意志3</v>
      </c>
      <c r="R14" s="20" t="str">
        <f>IF(C14&lt;8,VLOOKUP(A14,基础技能!A:O,10,FALSE),VLOOKUP(A14,升星技能!A:O,8,FALSE))</f>
        <v>"1108a214","1108a224"</v>
      </c>
      <c r="S14" s="20" t="str">
        <f>IF(C14&lt;8,VLOOKUP(A14,基础技能!A:O,12,FALSE),VLOOKUP(A14,升星技能!A:O,9,FALSE))</f>
        <v>被动效果：站得住才有输出！每次普攻提升自己17.2%破防13.6%暴击</v>
      </c>
      <c r="T14" s="20" t="str">
        <f>IF(C14&lt;9,VLOOKUP(A14,基础技能!A:O,14,FALSE),VLOOKUP(A14,升星技能!A:O,10,FALSE))</f>
        <v>伤痛咆哮3</v>
      </c>
      <c r="U14" s="20" t="str">
        <f>IF(C14&lt;9,VLOOKUP(A14,基础技能!A:O,13,FALSE),VLOOKUP(A14,升星技能!A:O,11,FALSE))</f>
        <v>"1108a314"</v>
      </c>
      <c r="V14" s="20" t="str">
        <f>IF(C14&lt;9,VLOOKUP(A14,基础技能!A:O,15,FALSE),VLOOKUP(A14,升星技能!A:O,12,FALSE))</f>
        <v>被动效果：自身生命低于50%，亡灵领主将伤痛转化为力量，提升自己攻击101%，持续3回合（只触发一次）</v>
      </c>
      <c r="W14" s="20" t="str">
        <f>IF(C14&lt;10,VLOOKUP(A14,基础技能!A:O,5,FALSE),VLOOKUP(A14,升星技能!A:O,13,FALSE))</f>
        <v>死寂重斩3</v>
      </c>
      <c r="X14" s="20" t="str">
        <f>IF(C14&lt;10,VLOOKUP(A14,基础技能!A:O,4,FALSE),VLOOKUP(A14,升星技能!A:O,14,FALSE))</f>
        <v>1108a012</v>
      </c>
      <c r="Y14" s="20" t="str">
        <f>IF(C14&lt;10,VLOOKUP(A14,基础技能!A:O,6,FALSE),VLOOKUP(A14,升星技能!A:O,15,FALSE))</f>
        <v>怒气技能：对敌方生命最少的目标造成256%攻击伤害，降低其33%的攻击2回合并有77%的概率造成524%攻击额外伤害</v>
      </c>
    </row>
    <row r="15" spans="1:25">
      <c r="A15" s="3">
        <v>11086</v>
      </c>
      <c r="B15" s="3" t="s">
        <v>26</v>
      </c>
      <c r="C15" s="20">
        <v>13</v>
      </c>
      <c r="D15" s="20">
        <f>VLOOKUP($C15,计算辅助表!$A:$E,2,FALSE)</f>
        <v>3.51</v>
      </c>
      <c r="E15" s="20">
        <f>VLOOKUP($C15,计算辅助表!$A:$E,3,FALSE)</f>
        <v>1</v>
      </c>
      <c r="F15" s="20">
        <f>VLOOKUP($C15,计算辅助表!$A:$E,4,FALSE)</f>
        <v>8.14</v>
      </c>
      <c r="G15" s="20">
        <f>VLOOKUP($C15,计算辅助表!$A:$E,5,FALSE)</f>
        <v>1.6</v>
      </c>
      <c r="H15" s="20">
        <f>VLOOKUP(C15,计算辅助表!A:I,9,FALSE)</f>
        <v>3</v>
      </c>
      <c r="I15" s="20">
        <f>VLOOKUP(C15,计算辅助表!A:K,10,FALSE)</f>
        <v>210</v>
      </c>
      <c r="J15" s="20">
        <f>VLOOKUP(C15,计算辅助表!A:K,11,FALSE)</f>
        <v>300</v>
      </c>
      <c r="K15" s="20">
        <f>VLOOKUP(C15,计算辅助表!A:H,8,FALSE)</f>
        <v>300</v>
      </c>
      <c r="L15" s="20" t="str">
        <f>VLOOKUP(C15,计算辅助表!A:F,6,FALSE)</f>
        <v>[{"a":"item","t":"2004","n":20000}]</v>
      </c>
      <c r="M15" s="20" t="str">
        <f>VLOOKUP(C15,计算辅助表!A:G,7,FALSE)</f>
        <v>[{"sxhero":1,"num":2},{"star":10,"num":1}]</v>
      </c>
      <c r="N15" s="20" t="str">
        <f>VLOOKUP(A15,升星技能!A:O,4,FALSE)</f>
        <v>不死亡灵3</v>
      </c>
      <c r="O15" s="20" t="str">
        <f>VLOOKUP(A15,升星技能!A:O,5,FALSE)</f>
        <v>"1108a111","1108a121"</v>
      </c>
      <c r="P15" s="20" t="str">
        <f>VLOOKUP(A15,升星技能!A:O,6,FALSE)</f>
        <v>被动效果：人类领主转化为的亡灵生物，身体强度大幅增加，生命增加42%，破防增加36%</v>
      </c>
      <c r="Q15" s="20" t="str">
        <f>IF(C15&lt;8,VLOOKUP(A15,基础技能!A:O,11,FALSE),VLOOKUP(A15,升星技能!A:O,7,FALSE))</f>
        <v>狂暴意志3</v>
      </c>
      <c r="R15" s="20" t="str">
        <f>IF(C15&lt;8,VLOOKUP(A15,基础技能!A:O,10,FALSE),VLOOKUP(A15,升星技能!A:O,8,FALSE))</f>
        <v>"1108a214","1108a224"</v>
      </c>
      <c r="S15" s="20" t="str">
        <f>IF(C15&lt;8,VLOOKUP(A15,基础技能!A:O,12,FALSE),VLOOKUP(A15,升星技能!A:O,9,FALSE))</f>
        <v>被动效果：站得住才有输出！每次普攻提升自己17.2%破防13.6%暴击</v>
      </c>
      <c r="T15" s="20" t="str">
        <f>IF(C15&lt;9,VLOOKUP(A15,基础技能!A:O,14,FALSE),VLOOKUP(A15,升星技能!A:O,10,FALSE))</f>
        <v>伤痛咆哮3</v>
      </c>
      <c r="U15" s="20" t="str">
        <f>IF(C15&lt;9,VLOOKUP(A15,基础技能!A:O,13,FALSE),VLOOKUP(A15,升星技能!A:O,11,FALSE))</f>
        <v>"1108a314"</v>
      </c>
      <c r="V15" s="20" t="str">
        <f>IF(C15&lt;9,VLOOKUP(A15,基础技能!A:O,15,FALSE),VLOOKUP(A15,升星技能!A:O,12,FALSE))</f>
        <v>被动效果：自身生命低于50%，亡灵领主将伤痛转化为力量，提升自己攻击101%，持续3回合（只触发一次）</v>
      </c>
      <c r="W15" s="20" t="str">
        <f>IF(C15&lt;10,VLOOKUP(A15,基础技能!A:O,5,FALSE),VLOOKUP(A15,升星技能!A:O,13,FALSE))</f>
        <v>死寂重斩3</v>
      </c>
      <c r="X15" s="20" t="str">
        <f>IF(C15&lt;10,VLOOKUP(A15,基础技能!A:O,4,FALSE),VLOOKUP(A15,升星技能!A:O,14,FALSE))</f>
        <v>1108a012</v>
      </c>
      <c r="Y15" s="20" t="str">
        <f>IF(C15&lt;10,VLOOKUP(A15,基础技能!A:O,6,FALSE),VLOOKUP(A15,升星技能!A:O,15,FALSE))</f>
        <v>怒气技能：对敌方生命最少的目标造成256%攻击伤害，降低其33%的攻击2回合并有77%的概率造成524%攻击额外伤害</v>
      </c>
    </row>
    <row r="16" spans="1:25">
      <c r="A16" s="3">
        <v>12026</v>
      </c>
      <c r="B16" s="3" t="s">
        <v>27</v>
      </c>
      <c r="C16" s="20">
        <v>7</v>
      </c>
      <c r="D16" s="20">
        <f>VLOOKUP($C16,计算辅助表!$A:$E,2,FALSE)</f>
        <v>2.49</v>
      </c>
      <c r="E16" s="20">
        <f>VLOOKUP($C16,计算辅助表!$A:$E,3,FALSE)</f>
        <v>1</v>
      </c>
      <c r="F16" s="20">
        <f>VLOOKUP($C16,计算辅助表!$A:$E,4,FALSE)</f>
        <v>3.52</v>
      </c>
      <c r="G16" s="20">
        <f>VLOOKUP($C16,计算辅助表!$A:$E,5,FALSE)</f>
        <v>1.6</v>
      </c>
      <c r="H16" s="20">
        <f>VLOOKUP(C16,计算辅助表!A:I,9,FALSE)</f>
        <v>0</v>
      </c>
      <c r="I16" s="20">
        <f>VLOOKUP(C16,计算辅助表!A:K,10,FALSE)</f>
        <v>0</v>
      </c>
      <c r="J16" s="20">
        <f>VLOOKUP(C16,计算辅助表!A:K,11,FALSE)</f>
        <v>0</v>
      </c>
      <c r="K16" s="20">
        <f>VLOOKUP(C16,计算辅助表!A:H,8,FALSE)</f>
        <v>165</v>
      </c>
      <c r="L16" s="20" t="str">
        <f>VLOOKUP(C16,计算辅助表!A:F,6,FALSE)</f>
        <v>[{"a":"item","t":"2004","n":2000}]</v>
      </c>
      <c r="M16" s="20" t="str">
        <f>VLOOKUP(C16,计算辅助表!A:G,7,FALSE)</f>
        <v>[{"samezhongzu":1,"star":5,"num":4}]</v>
      </c>
      <c r="N16" s="20" t="str">
        <f>VLOOKUP(A16,升星技能!A:O,4,FALSE)</f>
        <v>死亡火焰3</v>
      </c>
      <c r="O16" s="20" t="str">
        <f>VLOOKUP(A16,升星技能!A:O,5,FALSE)</f>
        <v>"1202a114"</v>
      </c>
      <c r="P16" s="20" t="str">
        <f>VLOOKUP(A16,升星技能!A:O,6,FALSE)</f>
        <v>被动效果：普攻有100%概率施放点燃灵魂的火焰，使目标燃烧，每回合造成24%攻击的伤害，直至敌方英雄死亡</v>
      </c>
      <c r="Q16" s="20" t="str">
        <f>IF(C16&lt;8,VLOOKUP(A16,基础技能!A:O,11,FALSE),VLOOKUP(A16,升星技能!A:O,7,FALSE))</f>
        <v>冥火斗篷2</v>
      </c>
      <c r="R16" s="20" t="str">
        <f>IF(C16&lt;8,VLOOKUP(A16,基础技能!A:O,10,FALSE),VLOOKUP(A16,升星技能!A:O,8,FALSE))</f>
        <v>"12026214"</v>
      </c>
      <c r="S16" s="20" t="str">
        <f>IF(C16&lt;8,VLOOKUP(A16,基础技能!A:O,12,FALSE),VLOOKUP(A16,升星技能!A:O,9,FALSE))</f>
        <v>被动效果：穿有用冥火制造的斗篷，受到攻击时100%概率使目标燃烧，每回合造成15%攻击的伤害，直至敌方英雄死亡</v>
      </c>
      <c r="T16" s="20" t="str">
        <f>IF(C16&lt;9,VLOOKUP(A16,基础技能!A:O,14,FALSE),VLOOKUP(A16,升星技能!A:O,10,FALSE))</f>
        <v>无烬燃烧2</v>
      </c>
      <c r="U16" s="20" t="str">
        <f>IF(C16&lt;9,VLOOKUP(A16,基础技能!A:O,13,FALSE),VLOOKUP(A16,升星技能!A:O,11,FALSE))</f>
        <v>"12026314"</v>
      </c>
      <c r="V16" s="20" t="str">
        <f>IF(C16&lt;9,VLOOKUP(A16,基础技能!A:O,15,FALSE),VLOOKUP(A16,升星技能!A:O,12,FALSE))</f>
        <v>被动效果：英雄死亡时创造出不会熄灭的火焰，可使所有敌人燃烧，每回合造成25%攻击伤害，直至敌方英雄死亡</v>
      </c>
      <c r="W16" s="20" t="str">
        <f>IF(C16&lt;10,VLOOKUP(A16,基础技能!A:O,5,FALSE),VLOOKUP(A16,升星技能!A:O,13,FALSE))</f>
        <v>死亡尖叫2</v>
      </c>
      <c r="X16" s="20" t="str">
        <f>IF(C16&lt;10,VLOOKUP(A16,基础技能!A:O,4,FALSE),VLOOKUP(A16,升星技能!A:O,14,FALSE))</f>
        <v>12026012</v>
      </c>
      <c r="Y16" s="20" t="str">
        <f>IF(C16&lt;10,VLOOKUP(A16,基础技能!A:O,6,FALSE),VLOOKUP(A16,升星技能!A:O,15,FALSE))</f>
        <v>怒气技能：对敌方随机4名目标造成100%攻击伤害，每回合额外造成30%攻击的伤害，直至敌方英雄死亡</v>
      </c>
    </row>
    <row r="17" spans="1:25">
      <c r="A17" s="3">
        <v>12026</v>
      </c>
      <c r="B17" s="3" t="s">
        <v>27</v>
      </c>
      <c r="C17" s="20">
        <v>8</v>
      </c>
      <c r="D17" s="20">
        <f>VLOOKUP($C17,计算辅助表!$A:$E,2,FALSE)</f>
        <v>2.78</v>
      </c>
      <c r="E17" s="20">
        <f>VLOOKUP($C17,计算辅助表!$A:$E,3,FALSE)</f>
        <v>1</v>
      </c>
      <c r="F17" s="20">
        <f>VLOOKUP($C17,计算辅助表!$A:$E,4,FALSE)</f>
        <v>4.84</v>
      </c>
      <c r="G17" s="20">
        <f>VLOOKUP($C17,计算辅助表!$A:$E,5,FALSE)</f>
        <v>1.6</v>
      </c>
      <c r="H17" s="20">
        <f>VLOOKUP(C17,计算辅助表!A:I,9,FALSE)</f>
        <v>0</v>
      </c>
      <c r="I17" s="20">
        <f>VLOOKUP(C17,计算辅助表!A:K,10,FALSE)</f>
        <v>0</v>
      </c>
      <c r="J17" s="20">
        <f>VLOOKUP(C17,计算辅助表!A:K,11,FALSE)</f>
        <v>0</v>
      </c>
      <c r="K17" s="20">
        <f>VLOOKUP(C17,计算辅助表!A:H,8,FALSE)</f>
        <v>185</v>
      </c>
      <c r="L17" s="20" t="str">
        <f>VLOOKUP(C17,计算辅助表!A:F,6,FALSE)</f>
        <v>[{"a":"item","t":"2004","n":3000}]</v>
      </c>
      <c r="M17" s="20" t="str">
        <f>VLOOKUP(C17,计算辅助表!A:G,7,FALSE)</f>
        <v>[{"samezhongzu":1,"star":6,"num":1},{"samezhongzu":1,"star":5,"num":3}]</v>
      </c>
      <c r="N17" s="20" t="str">
        <f>VLOOKUP(A17,升星技能!A:O,4,FALSE)</f>
        <v>死亡火焰3</v>
      </c>
      <c r="O17" s="20" t="str">
        <f>VLOOKUP(A17,升星技能!A:O,5,FALSE)</f>
        <v>"1202a114"</v>
      </c>
      <c r="P17" s="20" t="str">
        <f>VLOOKUP(A17,升星技能!A:O,6,FALSE)</f>
        <v>被动效果：普攻有100%概率施放点燃灵魂的火焰，使目标燃烧，每回合造成24%攻击的伤害，直至敌方英雄死亡</v>
      </c>
      <c r="Q17" s="20" t="str">
        <f>IF(C17&lt;8,VLOOKUP(A17,基础技能!A:O,11,FALSE),VLOOKUP(A17,升星技能!A:O,7,FALSE))</f>
        <v>火焰护罩3</v>
      </c>
      <c r="R17" s="20" t="str">
        <f>IF(C17&lt;8,VLOOKUP(A17,基础技能!A:O,10,FALSE),VLOOKUP(A17,升星技能!A:O,8,FALSE))</f>
        <v>"1202a214"</v>
      </c>
      <c r="S17" s="20" t="str">
        <f>IF(C17&lt;8,VLOOKUP(A17,基础技能!A:O,12,FALSE),VLOOKUP(A17,升星技能!A:O,9,FALSE))</f>
        <v>被动效果：穿有用冥火制造的斗篷，受到攻击时100%概率使目标燃烧，每回合造成22%攻击的伤害，直至敌方英雄死亡</v>
      </c>
      <c r="T17" s="20" t="str">
        <f>IF(C17&lt;9,VLOOKUP(A17,基础技能!A:O,14,FALSE),VLOOKUP(A17,升星技能!A:O,10,FALSE))</f>
        <v>无烬燃烧2</v>
      </c>
      <c r="U17" s="20" t="str">
        <f>IF(C17&lt;9,VLOOKUP(A17,基础技能!A:O,13,FALSE),VLOOKUP(A17,升星技能!A:O,11,FALSE))</f>
        <v>"12026314"</v>
      </c>
      <c r="V17" s="20" t="str">
        <f>IF(C17&lt;9,VLOOKUP(A17,基础技能!A:O,15,FALSE),VLOOKUP(A17,升星技能!A:O,12,FALSE))</f>
        <v>被动效果：英雄死亡时创造出不会熄灭的火焰，可使所有敌人燃烧，每回合造成25%攻击伤害，直至敌方英雄死亡</v>
      </c>
      <c r="W17" s="20" t="str">
        <f>IF(C17&lt;10,VLOOKUP(A17,基础技能!A:O,5,FALSE),VLOOKUP(A17,升星技能!A:O,13,FALSE))</f>
        <v>死亡尖叫2</v>
      </c>
      <c r="X17" s="20" t="str">
        <f>IF(C17&lt;10,VLOOKUP(A17,基础技能!A:O,4,FALSE),VLOOKUP(A17,升星技能!A:O,14,FALSE))</f>
        <v>12026012</v>
      </c>
      <c r="Y17" s="20" t="str">
        <f>IF(C17&lt;10,VLOOKUP(A17,基础技能!A:O,6,FALSE),VLOOKUP(A17,升星技能!A:O,15,FALSE))</f>
        <v>怒气技能：对敌方随机4名目标造成100%攻击伤害，每回合额外造成30%攻击的伤害，直至敌方英雄死亡</v>
      </c>
    </row>
    <row r="18" spans="1:25">
      <c r="A18" s="3">
        <v>12026</v>
      </c>
      <c r="B18" s="3" t="s">
        <v>27</v>
      </c>
      <c r="C18" s="20">
        <v>9</v>
      </c>
      <c r="D18" s="20">
        <f>VLOOKUP($C18,计算辅助表!$A:$E,2,FALSE)</f>
        <v>3.07</v>
      </c>
      <c r="E18" s="20">
        <f>VLOOKUP($C18,计算辅助表!$A:$E,3,FALSE)</f>
        <v>1</v>
      </c>
      <c r="F18" s="20">
        <f>VLOOKUP($C18,计算辅助表!$A:$E,4,FALSE)</f>
        <v>6.16</v>
      </c>
      <c r="G18" s="20">
        <f>VLOOKUP($C18,计算辅助表!$A:$E,5,FALSE)</f>
        <v>1.6</v>
      </c>
      <c r="H18" s="20">
        <f>VLOOKUP(C18,计算辅助表!A:I,9,FALSE)</f>
        <v>0</v>
      </c>
      <c r="I18" s="20">
        <f>VLOOKUP(C18,计算辅助表!A:K,10,FALSE)</f>
        <v>0</v>
      </c>
      <c r="J18" s="20">
        <f>VLOOKUP(C18,计算辅助表!A:K,11,FALSE)</f>
        <v>0</v>
      </c>
      <c r="K18" s="20">
        <f>VLOOKUP(C18,计算辅助表!A:H,8,FALSE)</f>
        <v>205</v>
      </c>
      <c r="L18" s="20" t="str">
        <f>VLOOKUP(C18,计算辅助表!A:F,6,FALSE)</f>
        <v>[{"a":"item","t":"2004","n":4000}]</v>
      </c>
      <c r="M18" s="20" t="str">
        <f>VLOOKUP(C18,计算辅助表!A:G,7,FALSE)</f>
        <v>[{"sxhero":1,"num":1},{"samezhongzu":1,"star":6,"num":1},{"samezhongzu":1,"star":5,"num":2}]</v>
      </c>
      <c r="N18" s="20" t="str">
        <f>VLOOKUP(A18,升星技能!A:O,4,FALSE)</f>
        <v>死亡火焰3</v>
      </c>
      <c r="O18" s="20" t="str">
        <f>VLOOKUP(A18,升星技能!A:O,5,FALSE)</f>
        <v>"1202a114"</v>
      </c>
      <c r="P18" s="20" t="str">
        <f>VLOOKUP(A18,升星技能!A:O,6,FALSE)</f>
        <v>被动效果：普攻有100%概率施放点燃灵魂的火焰，使目标燃烧，每回合造成24%攻击的伤害，直至敌方英雄死亡</v>
      </c>
      <c r="Q18" s="20" t="str">
        <f>IF(C18&lt;8,VLOOKUP(A18,基础技能!A:O,11,FALSE),VLOOKUP(A18,升星技能!A:O,7,FALSE))</f>
        <v>火焰护罩3</v>
      </c>
      <c r="R18" s="20" t="str">
        <f>IF(C18&lt;8,VLOOKUP(A18,基础技能!A:O,10,FALSE),VLOOKUP(A18,升星技能!A:O,8,FALSE))</f>
        <v>"1202a214"</v>
      </c>
      <c r="S18" s="20" t="str">
        <f>IF(C18&lt;8,VLOOKUP(A18,基础技能!A:O,12,FALSE),VLOOKUP(A18,升星技能!A:O,9,FALSE))</f>
        <v>被动效果：穿有用冥火制造的斗篷，受到攻击时100%概率使目标燃烧，每回合造成22%攻击的伤害，直至敌方英雄死亡</v>
      </c>
      <c r="T18" s="20" t="str">
        <f>IF(C18&lt;9,VLOOKUP(A18,基础技能!A:O,14,FALSE),VLOOKUP(A18,升星技能!A:O,10,FALSE))</f>
        <v>无烬燃烧3</v>
      </c>
      <c r="U18" s="20" t="str">
        <f>IF(C18&lt;9,VLOOKUP(A18,基础技能!A:O,13,FALSE),VLOOKUP(A18,升星技能!A:O,11,FALSE))</f>
        <v>"1202a314"</v>
      </c>
      <c r="V18" s="20" t="str">
        <f>IF(C18&lt;9,VLOOKUP(A18,基础技能!A:O,15,FALSE),VLOOKUP(A18,升星技能!A:O,12,FALSE))</f>
        <v>被动效果：英雄死亡时创造出不会熄灭的火焰，可使所有敌人燃烧，每回合造成33%攻击伤害，直至敌方英雄死亡</v>
      </c>
      <c r="W18" s="20" t="str">
        <f>IF(C18&lt;10,VLOOKUP(A18,基础技能!A:O,5,FALSE),VLOOKUP(A18,升星技能!A:O,13,FALSE))</f>
        <v>死亡尖叫2</v>
      </c>
      <c r="X18" s="20" t="str">
        <f>IF(C18&lt;10,VLOOKUP(A18,基础技能!A:O,4,FALSE),VLOOKUP(A18,升星技能!A:O,14,FALSE))</f>
        <v>12026012</v>
      </c>
      <c r="Y18" s="20" t="str">
        <f>IF(C18&lt;10,VLOOKUP(A18,基础技能!A:O,6,FALSE),VLOOKUP(A18,升星技能!A:O,15,FALSE))</f>
        <v>怒气技能：对敌方随机4名目标造成100%攻击伤害，每回合额外造成30%攻击的伤害，直至敌方英雄死亡</v>
      </c>
    </row>
    <row r="19" spans="1:25">
      <c r="A19" s="3">
        <v>12036</v>
      </c>
      <c r="B19" s="3" t="s">
        <v>28</v>
      </c>
      <c r="C19" s="20">
        <v>7</v>
      </c>
      <c r="D19" s="20">
        <f>VLOOKUP($C19,计算辅助表!$A:$E,2,FALSE)</f>
        <v>2.49</v>
      </c>
      <c r="E19" s="20">
        <f>VLOOKUP($C19,计算辅助表!$A:$E,3,FALSE)</f>
        <v>1</v>
      </c>
      <c r="F19" s="20">
        <f>VLOOKUP($C19,计算辅助表!$A:$E,4,FALSE)</f>
        <v>3.52</v>
      </c>
      <c r="G19" s="20">
        <f>VLOOKUP($C19,计算辅助表!$A:$E,5,FALSE)</f>
        <v>1.6</v>
      </c>
      <c r="H19" s="20">
        <f>VLOOKUP(C19,计算辅助表!A:I,9,FALSE)</f>
        <v>0</v>
      </c>
      <c r="I19" s="20">
        <f>VLOOKUP(C19,计算辅助表!A:K,10,FALSE)</f>
        <v>0</v>
      </c>
      <c r="J19" s="20">
        <f>VLOOKUP(C19,计算辅助表!A:K,11,FALSE)</f>
        <v>0</v>
      </c>
      <c r="K19" s="20">
        <f>VLOOKUP(C19,计算辅助表!A:H,8,FALSE)</f>
        <v>165</v>
      </c>
      <c r="L19" s="20" t="str">
        <f>VLOOKUP(C19,计算辅助表!A:F,6,FALSE)</f>
        <v>[{"a":"item","t":"2004","n":2000}]</v>
      </c>
      <c r="M19" s="20" t="str">
        <f>VLOOKUP(C19,计算辅助表!A:G,7,FALSE)</f>
        <v>[{"samezhongzu":1,"star":5,"num":4}]</v>
      </c>
      <c r="N19" s="20" t="str">
        <f>VLOOKUP(A19,升星技能!A:O,4,FALSE)</f>
        <v>亡灵意志3</v>
      </c>
      <c r="O19" s="20" t="str">
        <f>VLOOKUP(A19,升星技能!A:O,5,FALSE)</f>
        <v>"1203a114","1203a124"</v>
      </c>
      <c r="P19" s="20" t="str">
        <f>VLOOKUP(A19,升星技能!A:O,6,FALSE)</f>
        <v>被动效果：我方英雄死亡时，产生亡灵的意志，提升自己28%破防和20%攻击</v>
      </c>
      <c r="Q19" s="20" t="str">
        <f>IF(C19&lt;8,VLOOKUP(A19,基础技能!A:O,11,FALSE),VLOOKUP(A19,升星技能!A:O,7,FALSE))</f>
        <v>疯狂之力2</v>
      </c>
      <c r="R19" s="20" t="str">
        <f>IF(C19&lt;8,VLOOKUP(A19,基础技能!A:O,10,FALSE),VLOOKUP(A19,升星技能!A:O,8,FALSE))</f>
        <v>"12036211","12036221","12036231"</v>
      </c>
      <c r="S19" s="20" t="str">
        <f>IF(C19&lt;8,VLOOKUP(A19,基础技能!A:O,12,FALSE),VLOOKUP(A19,升星技能!A:O,9,FALSE))</f>
        <v>被动效果：拥有狂暴之心，破防增加32%，生命增加24%，攻击增加24%</v>
      </c>
      <c r="T19" s="20" t="str">
        <f>IF(C19&lt;9,VLOOKUP(A19,基础技能!A:O,14,FALSE),VLOOKUP(A19,升星技能!A:O,10,FALSE))</f>
        <v>死亡波动2</v>
      </c>
      <c r="U19" s="20" t="str">
        <f>IF(C19&lt;9,VLOOKUP(A19,基础技能!A:O,13,FALSE),VLOOKUP(A19,升星技能!A:O,11,FALSE))</f>
        <v>"12036314"</v>
      </c>
      <c r="V19" s="20" t="str">
        <f>IF(C19&lt;9,VLOOKUP(A19,基础技能!A:O,15,FALSE),VLOOKUP(A19,升星技能!A:O,12,FALSE))</f>
        <v>被动效果：英雄死亡时，血衣骨法发出死亡波动，使全体敌方每回合受到28%攻击灼烧伤害，持续3回合</v>
      </c>
      <c r="W19" s="20" t="str">
        <f>IF(C19&lt;10,VLOOKUP(A19,基础技能!A:O,5,FALSE),VLOOKUP(A19,升星技能!A:O,13,FALSE))</f>
        <v>暗影射线2</v>
      </c>
      <c r="X19" s="20" t="str">
        <f>IF(C19&lt;10,VLOOKUP(A19,基础技能!A:O,4,FALSE),VLOOKUP(A19,升星技能!A:O,14,FALSE))</f>
        <v>12036012</v>
      </c>
      <c r="Y19" s="20" t="str">
        <f>IF(C19&lt;10,VLOOKUP(A19,基础技能!A:O,6,FALSE),VLOOKUP(A19,升星技能!A:O,15,FALSE))</f>
        <v>怒气技能：对敌方全体造成92%攻击的伤害并有78%概率使战士目标禁魔2回合</v>
      </c>
    </row>
    <row r="20" spans="1:25">
      <c r="A20" s="3">
        <v>12036</v>
      </c>
      <c r="B20" s="3" t="s">
        <v>28</v>
      </c>
      <c r="C20" s="20">
        <v>8</v>
      </c>
      <c r="D20" s="20">
        <f>VLOOKUP($C20,计算辅助表!$A:$E,2,FALSE)</f>
        <v>2.78</v>
      </c>
      <c r="E20" s="20">
        <f>VLOOKUP($C20,计算辅助表!$A:$E,3,FALSE)</f>
        <v>1</v>
      </c>
      <c r="F20" s="20">
        <f>VLOOKUP($C20,计算辅助表!$A:$E,4,FALSE)</f>
        <v>4.84</v>
      </c>
      <c r="G20" s="20">
        <f>VLOOKUP($C20,计算辅助表!$A:$E,5,FALSE)</f>
        <v>1.6</v>
      </c>
      <c r="H20" s="20">
        <f>VLOOKUP(C20,计算辅助表!A:I,9,FALSE)</f>
        <v>0</v>
      </c>
      <c r="I20" s="20">
        <f>VLOOKUP(C20,计算辅助表!A:K,10,FALSE)</f>
        <v>0</v>
      </c>
      <c r="J20" s="20">
        <f>VLOOKUP(C20,计算辅助表!A:K,11,FALSE)</f>
        <v>0</v>
      </c>
      <c r="K20" s="20">
        <f>VLOOKUP(C20,计算辅助表!A:H,8,FALSE)</f>
        <v>185</v>
      </c>
      <c r="L20" s="20" t="str">
        <f>VLOOKUP(C20,计算辅助表!A:F,6,FALSE)</f>
        <v>[{"a":"item","t":"2004","n":3000}]</v>
      </c>
      <c r="M20" s="20" t="str">
        <f>VLOOKUP(C20,计算辅助表!A:G,7,FALSE)</f>
        <v>[{"samezhongzu":1,"star":6,"num":1},{"samezhongzu":1,"star":5,"num":3}]</v>
      </c>
      <c r="N20" s="20" t="str">
        <f>VLOOKUP(A20,升星技能!A:O,4,FALSE)</f>
        <v>亡灵意志3</v>
      </c>
      <c r="O20" s="20" t="str">
        <f>VLOOKUP(A20,升星技能!A:O,5,FALSE)</f>
        <v>"1203a114","1203a124"</v>
      </c>
      <c r="P20" s="20" t="str">
        <f>VLOOKUP(A20,升星技能!A:O,6,FALSE)</f>
        <v>被动效果：我方英雄死亡时，产生亡灵的意志，提升自己28%破防和20%攻击</v>
      </c>
      <c r="Q20" s="20" t="str">
        <f>IF(C20&lt;8,VLOOKUP(A20,基础技能!A:O,11,FALSE),VLOOKUP(A20,升星技能!A:O,7,FALSE))</f>
        <v>狂暴之心3</v>
      </c>
      <c r="R20" s="20" t="str">
        <f>IF(C20&lt;8,VLOOKUP(A20,基础技能!A:O,10,FALSE),VLOOKUP(A20,升星技能!A:O,8,FALSE))</f>
        <v>"1203a211","1203a221","1203a231"</v>
      </c>
      <c r="S20" s="20" t="str">
        <f>IF(C20&lt;8,VLOOKUP(A20,基础技能!A:O,12,FALSE),VLOOKUP(A20,升星技能!A:O,9,FALSE))</f>
        <v>被动效果：拥有狂暴之心，破防增加32%，生命增加33%，攻击增加33%</v>
      </c>
      <c r="T20" s="20" t="str">
        <f>IF(C20&lt;9,VLOOKUP(A20,基础技能!A:O,14,FALSE),VLOOKUP(A20,升星技能!A:O,10,FALSE))</f>
        <v>死亡波动2</v>
      </c>
      <c r="U20" s="20" t="str">
        <f>IF(C20&lt;9,VLOOKUP(A20,基础技能!A:O,13,FALSE),VLOOKUP(A20,升星技能!A:O,11,FALSE))</f>
        <v>"12036314"</v>
      </c>
      <c r="V20" s="20" t="str">
        <f>IF(C20&lt;9,VLOOKUP(A20,基础技能!A:O,15,FALSE),VLOOKUP(A20,升星技能!A:O,12,FALSE))</f>
        <v>被动效果：英雄死亡时，血衣骨法发出死亡波动，使全体敌方每回合受到28%攻击灼烧伤害，持续3回合</v>
      </c>
      <c r="W20" s="20" t="str">
        <f>IF(C20&lt;10,VLOOKUP(A20,基础技能!A:O,5,FALSE),VLOOKUP(A20,升星技能!A:O,13,FALSE))</f>
        <v>暗影射线2</v>
      </c>
      <c r="X20" s="20" t="str">
        <f>IF(C20&lt;10,VLOOKUP(A20,基础技能!A:O,4,FALSE),VLOOKUP(A20,升星技能!A:O,14,FALSE))</f>
        <v>12036012</v>
      </c>
      <c r="Y20" s="20" t="str">
        <f>IF(C20&lt;10,VLOOKUP(A20,基础技能!A:O,6,FALSE),VLOOKUP(A20,升星技能!A:O,15,FALSE))</f>
        <v>怒气技能：对敌方全体造成92%攻击的伤害并有78%概率使战士目标禁魔2回合</v>
      </c>
    </row>
    <row r="21" spans="1:25">
      <c r="A21" s="3">
        <v>12036</v>
      </c>
      <c r="B21" s="3" t="s">
        <v>28</v>
      </c>
      <c r="C21" s="20">
        <v>9</v>
      </c>
      <c r="D21" s="20">
        <f>VLOOKUP($C21,计算辅助表!$A:$E,2,FALSE)</f>
        <v>3.07</v>
      </c>
      <c r="E21" s="20">
        <f>VLOOKUP($C21,计算辅助表!$A:$E,3,FALSE)</f>
        <v>1</v>
      </c>
      <c r="F21" s="20">
        <f>VLOOKUP($C21,计算辅助表!$A:$E,4,FALSE)</f>
        <v>6.16</v>
      </c>
      <c r="G21" s="20">
        <f>VLOOKUP($C21,计算辅助表!$A:$E,5,FALSE)</f>
        <v>1.6</v>
      </c>
      <c r="H21" s="20">
        <f>VLOOKUP(C21,计算辅助表!A:I,9,FALSE)</f>
        <v>0</v>
      </c>
      <c r="I21" s="20">
        <f>VLOOKUP(C21,计算辅助表!A:K,10,FALSE)</f>
        <v>0</v>
      </c>
      <c r="J21" s="20">
        <f>VLOOKUP(C21,计算辅助表!A:K,11,FALSE)</f>
        <v>0</v>
      </c>
      <c r="K21" s="20">
        <f>VLOOKUP(C21,计算辅助表!A:H,8,FALSE)</f>
        <v>205</v>
      </c>
      <c r="L21" s="20" t="str">
        <f>VLOOKUP(C21,计算辅助表!A:F,6,FALSE)</f>
        <v>[{"a":"item","t":"2004","n":4000}]</v>
      </c>
      <c r="M21" s="20" t="str">
        <f>VLOOKUP(C21,计算辅助表!A:G,7,FALSE)</f>
        <v>[{"sxhero":1,"num":1},{"samezhongzu":1,"star":6,"num":1},{"samezhongzu":1,"star":5,"num":2}]</v>
      </c>
      <c r="N21" s="20" t="str">
        <f>VLOOKUP(A21,升星技能!A:O,4,FALSE)</f>
        <v>亡灵意志3</v>
      </c>
      <c r="O21" s="20" t="str">
        <f>VLOOKUP(A21,升星技能!A:O,5,FALSE)</f>
        <v>"1203a114","1203a124"</v>
      </c>
      <c r="P21" s="20" t="str">
        <f>VLOOKUP(A21,升星技能!A:O,6,FALSE)</f>
        <v>被动效果：我方英雄死亡时，产生亡灵的意志，提升自己28%破防和20%攻击</v>
      </c>
      <c r="Q21" s="20" t="str">
        <f>IF(C21&lt;8,VLOOKUP(A21,基础技能!A:O,11,FALSE),VLOOKUP(A21,升星技能!A:O,7,FALSE))</f>
        <v>狂暴之心3</v>
      </c>
      <c r="R21" s="20" t="str">
        <f>IF(C21&lt;8,VLOOKUP(A21,基础技能!A:O,10,FALSE),VLOOKUP(A21,升星技能!A:O,8,FALSE))</f>
        <v>"1203a211","1203a221","1203a231"</v>
      </c>
      <c r="S21" s="20" t="str">
        <f>IF(C21&lt;8,VLOOKUP(A21,基础技能!A:O,12,FALSE),VLOOKUP(A21,升星技能!A:O,9,FALSE))</f>
        <v>被动效果：拥有狂暴之心，破防增加32%，生命增加33%，攻击增加33%</v>
      </c>
      <c r="T21" s="20" t="str">
        <f>IF(C21&lt;9,VLOOKUP(A21,基础技能!A:O,14,FALSE),VLOOKUP(A21,升星技能!A:O,10,FALSE))</f>
        <v>死亡波动3</v>
      </c>
      <c r="U21" s="20" t="str">
        <f>IF(C21&lt;9,VLOOKUP(A21,基础技能!A:O,13,FALSE),VLOOKUP(A21,升星技能!A:O,11,FALSE))</f>
        <v>"1203a314"</v>
      </c>
      <c r="V21" s="20" t="str">
        <f>IF(C21&lt;9,VLOOKUP(A21,基础技能!A:O,15,FALSE),VLOOKUP(A21,升星技能!A:O,12,FALSE))</f>
        <v>被动效果：英雄死亡时，血衣骨法发出死亡波动使全体敌方每回合受到50%攻击灼烧伤害，持续3回合</v>
      </c>
      <c r="W21" s="20" t="str">
        <f>IF(C21&lt;10,VLOOKUP(A21,基础技能!A:O,5,FALSE),VLOOKUP(A21,升星技能!A:O,13,FALSE))</f>
        <v>暗影射线2</v>
      </c>
      <c r="X21" s="20" t="str">
        <f>IF(C21&lt;10,VLOOKUP(A21,基础技能!A:O,4,FALSE),VLOOKUP(A21,升星技能!A:O,14,FALSE))</f>
        <v>12036012</v>
      </c>
      <c r="Y21" s="20" t="str">
        <f>IF(C21&lt;10,VLOOKUP(A21,基础技能!A:O,6,FALSE),VLOOKUP(A21,升星技能!A:O,15,FALSE))</f>
        <v>怒气技能：对敌方全体造成92%攻击的伤害并有78%概率使战士目标禁魔2回合</v>
      </c>
    </row>
    <row r="22" spans="1:25">
      <c r="A22" s="3">
        <v>12036</v>
      </c>
      <c r="B22" s="3" t="s">
        <v>28</v>
      </c>
      <c r="C22" s="20">
        <v>10</v>
      </c>
      <c r="D22" s="20">
        <f>VLOOKUP($C22,计算辅助表!$A:$E,2,FALSE)</f>
        <v>3.51</v>
      </c>
      <c r="E22" s="20">
        <f>VLOOKUP($C22,计算辅助表!$A:$E,3,FALSE)</f>
        <v>1</v>
      </c>
      <c r="F22" s="20">
        <f>VLOOKUP($C22,计算辅助表!$A:$E,4,FALSE)</f>
        <v>8.14</v>
      </c>
      <c r="G22" s="20">
        <f>VLOOKUP($C22,计算辅助表!$A:$E,5,FALSE)</f>
        <v>1.6</v>
      </c>
      <c r="H22" s="20">
        <f>VLOOKUP(C22,计算辅助表!A:I,9,FALSE)</f>
        <v>0</v>
      </c>
      <c r="I22" s="20">
        <f>VLOOKUP(C22,计算辅助表!A:K,10,FALSE)</f>
        <v>0</v>
      </c>
      <c r="J22" s="20">
        <f>VLOOKUP(C22,计算辅助表!A:K,11,FALSE)</f>
        <v>0</v>
      </c>
      <c r="K22" s="20">
        <f>VLOOKUP(C22,计算辅助表!A:H,8,FALSE)</f>
        <v>255</v>
      </c>
      <c r="L22" s="20" t="str">
        <f>VLOOKUP(C22,计算辅助表!A:F,6,FALSE)</f>
        <v>[{"a":"item","t":"2004","n":10000}]</v>
      </c>
      <c r="M22" s="20" t="str">
        <f>VLOOKUP(C22,计算辅助表!A:G,7,FALSE)</f>
        <v>[{"sxhero":1,"num":2},{"samezhongzu":1,"star":6,"num":1},{"star":9,"num":1}]</v>
      </c>
      <c r="N22" s="20" t="str">
        <f>VLOOKUP(A22,升星技能!A:O,4,FALSE)</f>
        <v>亡灵意志3</v>
      </c>
      <c r="O22" s="20" t="str">
        <f>VLOOKUP(A22,升星技能!A:O,5,FALSE)</f>
        <v>"1203a114","1203a124"</v>
      </c>
      <c r="P22" s="20" t="str">
        <f>VLOOKUP(A22,升星技能!A:O,6,FALSE)</f>
        <v>被动效果：我方英雄死亡时，产生亡灵的意志，提升自己28%破防和20%攻击</v>
      </c>
      <c r="Q22" s="20" t="str">
        <f>IF(C22&lt;8,VLOOKUP(A22,基础技能!A:O,11,FALSE),VLOOKUP(A22,升星技能!A:O,7,FALSE))</f>
        <v>狂暴之心3</v>
      </c>
      <c r="R22" s="20" t="str">
        <f>IF(C22&lt;8,VLOOKUP(A22,基础技能!A:O,10,FALSE),VLOOKUP(A22,升星技能!A:O,8,FALSE))</f>
        <v>"1203a211","1203a221","1203a231"</v>
      </c>
      <c r="S22" s="20" t="str">
        <f>IF(C22&lt;8,VLOOKUP(A22,基础技能!A:O,12,FALSE),VLOOKUP(A22,升星技能!A:O,9,FALSE))</f>
        <v>被动效果：拥有狂暴之心，破防增加32%，生命增加33%，攻击增加33%</v>
      </c>
      <c r="T22" s="20" t="str">
        <f>IF(C22&lt;9,VLOOKUP(A22,基础技能!A:O,14,FALSE),VLOOKUP(A22,升星技能!A:O,10,FALSE))</f>
        <v>死亡波动3</v>
      </c>
      <c r="U22" s="20" t="str">
        <f>IF(C22&lt;9,VLOOKUP(A22,基础技能!A:O,13,FALSE),VLOOKUP(A22,升星技能!A:O,11,FALSE))</f>
        <v>"1203a314"</v>
      </c>
      <c r="V22" s="20" t="str">
        <f>IF(C22&lt;9,VLOOKUP(A22,基础技能!A:O,15,FALSE),VLOOKUP(A22,升星技能!A:O,12,FALSE))</f>
        <v>被动效果：英雄死亡时，血衣骨法发出死亡波动使全体敌方每回合受到50%攻击灼烧伤害，持续3回合</v>
      </c>
      <c r="W22" s="20" t="str">
        <f>IF(C22&lt;10,VLOOKUP(A22,基础技能!A:O,5,FALSE),VLOOKUP(A22,升星技能!A:O,13,FALSE))</f>
        <v>暗影射线3</v>
      </c>
      <c r="X22" s="20" t="str">
        <f>IF(C22&lt;10,VLOOKUP(A22,基础技能!A:O,4,FALSE),VLOOKUP(A22,升星技能!A:O,14,FALSE))</f>
        <v>1203a012</v>
      </c>
      <c r="Y22" s="20" t="str">
        <f>IF(C22&lt;10,VLOOKUP(A22,基础技能!A:O,6,FALSE),VLOOKUP(A22,升星技能!A:O,15,FALSE))</f>
        <v>怒气技能：对敌方全体造成125%攻击伤害并有100%概率使战士类目标禁魔2回合，增加自己33%攻击3回合</v>
      </c>
    </row>
    <row r="23" spans="1:25">
      <c r="A23" s="3">
        <v>12036</v>
      </c>
      <c r="B23" s="3" t="s">
        <v>28</v>
      </c>
      <c r="C23" s="20">
        <v>11</v>
      </c>
      <c r="D23" s="20">
        <f>VLOOKUP($C23,计算辅助表!$A:$E,2,FALSE)</f>
        <v>3.51</v>
      </c>
      <c r="E23" s="20">
        <f>VLOOKUP($C23,计算辅助表!$A:$E,3,FALSE)</f>
        <v>1</v>
      </c>
      <c r="F23" s="20">
        <f>VLOOKUP($C23,计算辅助表!$A:$E,4,FALSE)</f>
        <v>8.14</v>
      </c>
      <c r="G23" s="20">
        <f>VLOOKUP($C23,计算辅助表!$A:$E,5,FALSE)</f>
        <v>1.6</v>
      </c>
      <c r="H23" s="20">
        <f>VLOOKUP(C23,计算辅助表!A:I,9,FALSE)</f>
        <v>1</v>
      </c>
      <c r="I23" s="20">
        <f>VLOOKUP(C23,计算辅助表!A:K,10,FALSE)</f>
        <v>70</v>
      </c>
      <c r="J23" s="20">
        <f>VLOOKUP(C23,计算辅助表!A:K,11,FALSE)</f>
        <v>100</v>
      </c>
      <c r="K23" s="20">
        <f>VLOOKUP(C23,计算辅助表!A:H,8,FALSE)</f>
        <v>270</v>
      </c>
      <c r="L23" s="20" t="str">
        <f>VLOOKUP(C23,计算辅助表!A:F,6,FALSE)</f>
        <v>[{"a":"item","t":"2004","n":10000}]</v>
      </c>
      <c r="M23" s="20" t="str">
        <f>VLOOKUP(C23,计算辅助表!A:G,7,FALSE)</f>
        <v>[{"sxhero":1,"num":1},{"star":9,"num":1}]</v>
      </c>
      <c r="N23" s="20" t="str">
        <f>VLOOKUP(A23,升星技能!A:O,4,FALSE)</f>
        <v>亡灵意志3</v>
      </c>
      <c r="O23" s="20" t="str">
        <f>VLOOKUP(A23,升星技能!A:O,5,FALSE)</f>
        <v>"1203a114","1203a124"</v>
      </c>
      <c r="P23" s="20" t="str">
        <f>VLOOKUP(A23,升星技能!A:O,6,FALSE)</f>
        <v>被动效果：我方英雄死亡时，产生亡灵的意志，提升自己28%破防和20%攻击</v>
      </c>
      <c r="Q23" s="20" t="str">
        <f>IF(C23&lt;8,VLOOKUP(A23,基础技能!A:O,11,FALSE),VLOOKUP(A23,升星技能!A:O,7,FALSE))</f>
        <v>狂暴之心3</v>
      </c>
      <c r="R23" s="20" t="str">
        <f>IF(C23&lt;8,VLOOKUP(A23,基础技能!A:O,10,FALSE),VLOOKUP(A23,升星技能!A:O,8,FALSE))</f>
        <v>"1203a211","1203a221","1203a231"</v>
      </c>
      <c r="S23" s="20" t="str">
        <f>IF(C23&lt;8,VLOOKUP(A23,基础技能!A:O,12,FALSE),VLOOKUP(A23,升星技能!A:O,9,FALSE))</f>
        <v>被动效果：拥有狂暴之心，破防增加32%，生命增加33%，攻击增加33%</v>
      </c>
      <c r="T23" s="20" t="str">
        <f>IF(C23&lt;9,VLOOKUP(A23,基础技能!A:O,14,FALSE),VLOOKUP(A23,升星技能!A:O,10,FALSE))</f>
        <v>死亡波动3</v>
      </c>
      <c r="U23" s="20" t="str">
        <f>IF(C23&lt;9,VLOOKUP(A23,基础技能!A:O,13,FALSE),VLOOKUP(A23,升星技能!A:O,11,FALSE))</f>
        <v>"1203a314"</v>
      </c>
      <c r="V23" s="20" t="str">
        <f>IF(C23&lt;9,VLOOKUP(A23,基础技能!A:O,15,FALSE),VLOOKUP(A23,升星技能!A:O,12,FALSE))</f>
        <v>被动效果：英雄死亡时，血衣骨法发出死亡波动使全体敌方每回合受到50%攻击灼烧伤害，持续3回合</v>
      </c>
      <c r="W23" s="20" t="str">
        <f>IF(C23&lt;10,VLOOKUP(A23,基础技能!A:O,5,FALSE),VLOOKUP(A23,升星技能!A:O,13,FALSE))</f>
        <v>暗影射线3</v>
      </c>
      <c r="X23" s="20" t="str">
        <f>IF(C23&lt;10,VLOOKUP(A23,基础技能!A:O,4,FALSE),VLOOKUP(A23,升星技能!A:O,14,FALSE))</f>
        <v>1203a012</v>
      </c>
      <c r="Y23" s="20" t="str">
        <f>IF(C23&lt;10,VLOOKUP(A23,基础技能!A:O,6,FALSE),VLOOKUP(A23,升星技能!A:O,15,FALSE))</f>
        <v>怒气技能：对敌方全体造成125%攻击伤害并有100%概率使战士类目标禁魔2回合，增加自己33%攻击3回合</v>
      </c>
    </row>
    <row r="24" spans="1:25">
      <c r="A24" s="3">
        <v>12036</v>
      </c>
      <c r="B24" s="3" t="s">
        <v>28</v>
      </c>
      <c r="C24" s="20">
        <v>12</v>
      </c>
      <c r="D24" s="20">
        <f>VLOOKUP($C24,计算辅助表!$A:$E,2,FALSE)</f>
        <v>3.51</v>
      </c>
      <c r="E24" s="20">
        <f>VLOOKUP($C24,计算辅助表!$A:$E,3,FALSE)</f>
        <v>1</v>
      </c>
      <c r="F24" s="20">
        <f>VLOOKUP($C24,计算辅助表!$A:$E,4,FALSE)</f>
        <v>8.14</v>
      </c>
      <c r="G24" s="20">
        <f>VLOOKUP($C24,计算辅助表!$A:$E,5,FALSE)</f>
        <v>1.6</v>
      </c>
      <c r="H24" s="20">
        <f>VLOOKUP(C24,计算辅助表!A:I,9,FALSE)</f>
        <v>2</v>
      </c>
      <c r="I24" s="20">
        <f>VLOOKUP(C24,计算辅助表!A:K,10,FALSE)</f>
        <v>140</v>
      </c>
      <c r="J24" s="20">
        <f>VLOOKUP(C24,计算辅助表!A:K,11,FALSE)</f>
        <v>200</v>
      </c>
      <c r="K24" s="20">
        <f>VLOOKUP(C24,计算辅助表!A:H,8,FALSE)</f>
        <v>285</v>
      </c>
      <c r="L24" s="20" t="str">
        <f>VLOOKUP(C24,计算辅助表!A:F,6,FALSE)</f>
        <v>[{"a":"item","t":"2004","n":15000}]</v>
      </c>
      <c r="M24" s="20" t="str">
        <f>VLOOKUP(C24,计算辅助表!A:G,7,FALSE)</f>
        <v>[{"sxhero":1,"num":1},{"samezhongzu":1,"star":6,"num":1},{"star":9,"num":1}]</v>
      </c>
      <c r="N24" s="20" t="str">
        <f>VLOOKUP(A24,升星技能!A:O,4,FALSE)</f>
        <v>亡灵意志3</v>
      </c>
      <c r="O24" s="20" t="str">
        <f>VLOOKUP(A24,升星技能!A:O,5,FALSE)</f>
        <v>"1203a114","1203a124"</v>
      </c>
      <c r="P24" s="20" t="str">
        <f>VLOOKUP(A24,升星技能!A:O,6,FALSE)</f>
        <v>被动效果：我方英雄死亡时，产生亡灵的意志，提升自己28%破防和20%攻击</v>
      </c>
      <c r="Q24" s="20" t="str">
        <f>IF(C24&lt;8,VLOOKUP(A24,基础技能!A:O,11,FALSE),VLOOKUP(A24,升星技能!A:O,7,FALSE))</f>
        <v>狂暴之心3</v>
      </c>
      <c r="R24" s="20" t="str">
        <f>IF(C24&lt;8,VLOOKUP(A24,基础技能!A:O,10,FALSE),VLOOKUP(A24,升星技能!A:O,8,FALSE))</f>
        <v>"1203a211","1203a221","1203a231"</v>
      </c>
      <c r="S24" s="20" t="str">
        <f>IF(C24&lt;8,VLOOKUP(A24,基础技能!A:O,12,FALSE),VLOOKUP(A24,升星技能!A:O,9,FALSE))</f>
        <v>被动效果：拥有狂暴之心，破防增加32%，生命增加33%，攻击增加33%</v>
      </c>
      <c r="T24" s="20" t="str">
        <f>IF(C24&lt;9,VLOOKUP(A24,基础技能!A:O,14,FALSE),VLOOKUP(A24,升星技能!A:O,10,FALSE))</f>
        <v>死亡波动3</v>
      </c>
      <c r="U24" s="20" t="str">
        <f>IF(C24&lt;9,VLOOKUP(A24,基础技能!A:O,13,FALSE),VLOOKUP(A24,升星技能!A:O,11,FALSE))</f>
        <v>"1203a314"</v>
      </c>
      <c r="V24" s="20" t="str">
        <f>IF(C24&lt;9,VLOOKUP(A24,基础技能!A:O,15,FALSE),VLOOKUP(A24,升星技能!A:O,12,FALSE))</f>
        <v>被动效果：英雄死亡时，血衣骨法发出死亡波动使全体敌方每回合受到50%攻击灼烧伤害，持续3回合</v>
      </c>
      <c r="W24" s="20" t="str">
        <f>IF(C24&lt;10,VLOOKUP(A24,基础技能!A:O,5,FALSE),VLOOKUP(A24,升星技能!A:O,13,FALSE))</f>
        <v>暗影射线3</v>
      </c>
      <c r="X24" s="20" t="str">
        <f>IF(C24&lt;10,VLOOKUP(A24,基础技能!A:O,4,FALSE),VLOOKUP(A24,升星技能!A:O,14,FALSE))</f>
        <v>1203a012</v>
      </c>
      <c r="Y24" s="20" t="str">
        <f>IF(C24&lt;10,VLOOKUP(A24,基础技能!A:O,6,FALSE),VLOOKUP(A24,升星技能!A:O,15,FALSE))</f>
        <v>怒气技能：对敌方全体造成125%攻击伤害并有100%概率使战士类目标禁魔2回合，增加自己33%攻击3回合</v>
      </c>
    </row>
    <row r="25" spans="1:25">
      <c r="A25" s="3">
        <v>12036</v>
      </c>
      <c r="B25" s="3" t="s">
        <v>28</v>
      </c>
      <c r="C25" s="20">
        <v>13</v>
      </c>
      <c r="D25" s="20">
        <f>VLOOKUP($C25,计算辅助表!$A:$E,2,FALSE)</f>
        <v>3.51</v>
      </c>
      <c r="E25" s="20">
        <f>VLOOKUP($C25,计算辅助表!$A:$E,3,FALSE)</f>
        <v>1</v>
      </c>
      <c r="F25" s="20">
        <f>VLOOKUP($C25,计算辅助表!$A:$E,4,FALSE)</f>
        <v>8.14</v>
      </c>
      <c r="G25" s="20">
        <f>VLOOKUP($C25,计算辅助表!$A:$E,5,FALSE)</f>
        <v>1.6</v>
      </c>
      <c r="H25" s="20">
        <f>VLOOKUP(C25,计算辅助表!A:I,9,FALSE)</f>
        <v>3</v>
      </c>
      <c r="I25" s="20">
        <f>VLOOKUP(C25,计算辅助表!A:K,10,FALSE)</f>
        <v>210</v>
      </c>
      <c r="J25" s="20">
        <f>VLOOKUP(C25,计算辅助表!A:K,11,FALSE)</f>
        <v>300</v>
      </c>
      <c r="K25" s="20">
        <f>VLOOKUP(C25,计算辅助表!A:H,8,FALSE)</f>
        <v>300</v>
      </c>
      <c r="L25" s="20" t="str">
        <f>VLOOKUP(C25,计算辅助表!A:F,6,FALSE)</f>
        <v>[{"a":"item","t":"2004","n":20000}]</v>
      </c>
      <c r="M25" s="20" t="str">
        <f>VLOOKUP(C25,计算辅助表!A:G,7,FALSE)</f>
        <v>[{"sxhero":1,"num":2},{"star":10,"num":1}]</v>
      </c>
      <c r="N25" s="20" t="str">
        <f>VLOOKUP(A25,升星技能!A:O,4,FALSE)</f>
        <v>亡灵意志3</v>
      </c>
      <c r="O25" s="20" t="str">
        <f>VLOOKUP(A25,升星技能!A:O,5,FALSE)</f>
        <v>"1203a114","1203a124"</v>
      </c>
      <c r="P25" s="20" t="str">
        <f>VLOOKUP(A25,升星技能!A:O,6,FALSE)</f>
        <v>被动效果：我方英雄死亡时，产生亡灵的意志，提升自己28%破防和20%攻击</v>
      </c>
      <c r="Q25" s="20" t="str">
        <f>IF(C25&lt;8,VLOOKUP(A25,基础技能!A:O,11,FALSE),VLOOKUP(A25,升星技能!A:O,7,FALSE))</f>
        <v>狂暴之心3</v>
      </c>
      <c r="R25" s="20" t="str">
        <f>IF(C25&lt;8,VLOOKUP(A25,基础技能!A:O,10,FALSE),VLOOKUP(A25,升星技能!A:O,8,FALSE))</f>
        <v>"1203a211","1203a221","1203a231"</v>
      </c>
      <c r="S25" s="20" t="str">
        <f>IF(C25&lt;8,VLOOKUP(A25,基础技能!A:O,12,FALSE),VLOOKUP(A25,升星技能!A:O,9,FALSE))</f>
        <v>被动效果：拥有狂暴之心，破防增加32%，生命增加33%，攻击增加33%</v>
      </c>
      <c r="T25" s="20" t="str">
        <f>IF(C25&lt;9,VLOOKUP(A25,基础技能!A:O,14,FALSE),VLOOKUP(A25,升星技能!A:O,10,FALSE))</f>
        <v>死亡波动3</v>
      </c>
      <c r="U25" s="20" t="str">
        <f>IF(C25&lt;9,VLOOKUP(A25,基础技能!A:O,13,FALSE),VLOOKUP(A25,升星技能!A:O,11,FALSE))</f>
        <v>"1203a314"</v>
      </c>
      <c r="V25" s="20" t="str">
        <f>IF(C25&lt;9,VLOOKUP(A25,基础技能!A:O,15,FALSE),VLOOKUP(A25,升星技能!A:O,12,FALSE))</f>
        <v>被动效果：英雄死亡时，血衣骨法发出死亡波动使全体敌方每回合受到50%攻击灼烧伤害，持续3回合</v>
      </c>
      <c r="W25" s="20" t="str">
        <f>IF(C25&lt;10,VLOOKUP(A25,基础技能!A:O,5,FALSE),VLOOKUP(A25,升星技能!A:O,13,FALSE))</f>
        <v>暗影射线3</v>
      </c>
      <c r="X25" s="20" t="str">
        <f>IF(C25&lt;10,VLOOKUP(A25,基础技能!A:O,4,FALSE),VLOOKUP(A25,升星技能!A:O,14,FALSE))</f>
        <v>1203a012</v>
      </c>
      <c r="Y25" s="20" t="str">
        <f>IF(C25&lt;10,VLOOKUP(A25,基础技能!A:O,6,FALSE),VLOOKUP(A25,升星技能!A:O,15,FALSE))</f>
        <v>怒气技能：对敌方全体造成125%攻击伤害并有100%概率使战士类目标禁魔2回合，增加自己33%攻击3回合</v>
      </c>
    </row>
    <row r="26" spans="1:25">
      <c r="A26" s="3">
        <v>13036</v>
      </c>
      <c r="B26" s="3" t="s">
        <v>29</v>
      </c>
      <c r="C26" s="20">
        <v>7</v>
      </c>
      <c r="D26" s="20">
        <f>VLOOKUP($C26,计算辅助表!$A:$E,2,FALSE)</f>
        <v>2.49</v>
      </c>
      <c r="E26" s="20">
        <f>VLOOKUP($C26,计算辅助表!$A:$E,3,FALSE)</f>
        <v>1</v>
      </c>
      <c r="F26" s="20">
        <f>VLOOKUP($C26,计算辅助表!$A:$E,4,FALSE)</f>
        <v>3.52</v>
      </c>
      <c r="G26" s="20">
        <f>VLOOKUP($C26,计算辅助表!$A:$E,5,FALSE)</f>
        <v>1.6</v>
      </c>
      <c r="H26" s="20">
        <f>VLOOKUP(C26,计算辅助表!A:I,9,FALSE)</f>
        <v>0</v>
      </c>
      <c r="I26" s="20">
        <f>VLOOKUP(C26,计算辅助表!A:K,10,FALSE)</f>
        <v>0</v>
      </c>
      <c r="J26" s="20">
        <f>VLOOKUP(C26,计算辅助表!A:K,11,FALSE)</f>
        <v>0</v>
      </c>
      <c r="K26" s="20">
        <f>VLOOKUP(C26,计算辅助表!A:H,8,FALSE)</f>
        <v>165</v>
      </c>
      <c r="L26" s="20" t="str">
        <f>VLOOKUP(C26,计算辅助表!A:F,6,FALSE)</f>
        <v>[{"a":"item","t":"2004","n":2000}]</v>
      </c>
      <c r="M26" s="20" t="str">
        <f>VLOOKUP(C26,计算辅助表!A:G,7,FALSE)</f>
        <v>[{"samezhongzu":1,"star":5,"num":4}]</v>
      </c>
      <c r="N26" s="20" t="str">
        <f>VLOOKUP(A26,升星技能!A:O,4,FALSE)</f>
        <v>不死亡灵3</v>
      </c>
      <c r="O26" s="20" t="str">
        <f>VLOOKUP(A26,升星技能!A:O,5,FALSE)</f>
        <v>"1303a111","1303a121"</v>
      </c>
      <c r="P26" s="20" t="str">
        <f>VLOOKUP(A26,升星技能!A:O,6,FALSE)</f>
        <v>被动效果：使用了自己调制的混合药剂，使生命增加36%，命中增加40%</v>
      </c>
      <c r="Q26" s="20" t="str">
        <f>IF(C26&lt;8,VLOOKUP(A26,基础技能!A:O,11,FALSE),VLOOKUP(A26,升星技能!A:O,7,FALSE))</f>
        <v>神秘解放2</v>
      </c>
      <c r="R26" s="20" t="str">
        <f>IF(C26&lt;8,VLOOKUP(A26,基础技能!A:O,10,FALSE),VLOOKUP(A26,升星技能!A:O,8,FALSE))</f>
        <v>"13036214"</v>
      </c>
      <c r="S26" s="20" t="str">
        <f>IF(C26&lt;8,VLOOKUP(A26,基础技能!A:O,12,FALSE),VLOOKUP(A26,升星技能!A:O,9,FALSE))</f>
        <v>被动效果：自身生命低于30%时，解放神秘的力量，提升自己攻击88%，持续3回合（只能触发一次）</v>
      </c>
      <c r="T26" s="20" t="str">
        <f>IF(C26&lt;9,VLOOKUP(A26,基础技能!A:O,14,FALSE),VLOOKUP(A26,升星技能!A:O,10,FALSE))</f>
        <v>疗伤2</v>
      </c>
      <c r="U26" s="20" t="str">
        <f>IF(C26&lt;9,VLOOKUP(A26,基础技能!A:O,13,FALSE),VLOOKUP(A26,升星技能!A:O,11,FALSE))</f>
        <v>"13036314"</v>
      </c>
      <c r="V26" s="20" t="str">
        <f>IF(C26&lt;9,VLOOKUP(A26,基础技能!A:O,15,FALSE),VLOOKUP(A26,升星技能!A:O,12,FALSE))</f>
        <v>被动效果：凋零法师领悟到了魔法的真谛，普攻有100%概率使随机1名友军恢复88%自身攻击的等量生命</v>
      </c>
      <c r="W26" s="20" t="str">
        <f>IF(C26&lt;10,VLOOKUP(A26,基础技能!A:O,5,FALSE),VLOOKUP(A26,升星技能!A:O,13,FALSE))</f>
        <v>凋零冲击2</v>
      </c>
      <c r="X26" s="20" t="str">
        <f>IF(C26&lt;10,VLOOKUP(A26,基础技能!A:O,4,FALSE),VLOOKUP(A26,升星技能!A:O,14,FALSE))</f>
        <v>13036012</v>
      </c>
      <c r="Y26" s="20" t="str">
        <f>IF(C26&lt;10,VLOOKUP(A26,基础技能!A:O,6,FALSE),VLOOKUP(A26,升星技能!A:O,15,FALSE))</f>
        <v>怒气技能：对敌方前排造成147%攻击伤害并有40%的概率冰冻2回合，使生命最少的友军恢复180%攻击的等量生命</v>
      </c>
    </row>
    <row r="27" spans="1:25">
      <c r="A27" s="3">
        <v>13036</v>
      </c>
      <c r="B27" s="3" t="s">
        <v>29</v>
      </c>
      <c r="C27" s="20">
        <v>8</v>
      </c>
      <c r="D27" s="20">
        <f>VLOOKUP($C27,计算辅助表!$A:$E,2,FALSE)</f>
        <v>2.78</v>
      </c>
      <c r="E27" s="20">
        <f>VLOOKUP($C27,计算辅助表!$A:$E,3,FALSE)</f>
        <v>1</v>
      </c>
      <c r="F27" s="20">
        <f>VLOOKUP($C27,计算辅助表!$A:$E,4,FALSE)</f>
        <v>4.84</v>
      </c>
      <c r="G27" s="20">
        <f>VLOOKUP($C27,计算辅助表!$A:$E,5,FALSE)</f>
        <v>1.6</v>
      </c>
      <c r="H27" s="20">
        <f>VLOOKUP(C27,计算辅助表!A:I,9,FALSE)</f>
        <v>0</v>
      </c>
      <c r="I27" s="20">
        <f>VLOOKUP(C27,计算辅助表!A:K,10,FALSE)</f>
        <v>0</v>
      </c>
      <c r="J27" s="20">
        <f>VLOOKUP(C27,计算辅助表!A:K,11,FALSE)</f>
        <v>0</v>
      </c>
      <c r="K27" s="20">
        <f>VLOOKUP(C27,计算辅助表!A:H,8,FALSE)</f>
        <v>185</v>
      </c>
      <c r="L27" s="20" t="str">
        <f>VLOOKUP(C27,计算辅助表!A:F,6,FALSE)</f>
        <v>[{"a":"item","t":"2004","n":3000}]</v>
      </c>
      <c r="M27" s="20" t="str">
        <f>VLOOKUP(C27,计算辅助表!A:G,7,FALSE)</f>
        <v>[{"samezhongzu":1,"star":6,"num":1},{"samezhongzu":1,"star":5,"num":3}]</v>
      </c>
      <c r="N27" s="20" t="str">
        <f>VLOOKUP(A27,升星技能!A:O,4,FALSE)</f>
        <v>不死亡灵3</v>
      </c>
      <c r="O27" s="20" t="str">
        <f>VLOOKUP(A27,升星技能!A:O,5,FALSE)</f>
        <v>"1303a111","1303a121"</v>
      </c>
      <c r="P27" s="20" t="str">
        <f>VLOOKUP(A27,升星技能!A:O,6,FALSE)</f>
        <v>被动效果：使用了自己调制的混合药剂，使生命增加36%，命中增加40%</v>
      </c>
      <c r="Q27" s="20" t="str">
        <f>IF(C27&lt;8,VLOOKUP(A27,基础技能!A:O,11,FALSE),VLOOKUP(A27,升星技能!A:O,7,FALSE))</f>
        <v>神秘解放3</v>
      </c>
      <c r="R27" s="20" t="str">
        <f>IF(C27&lt;8,VLOOKUP(A27,基础技能!A:O,10,FALSE),VLOOKUP(A27,升星技能!A:O,8,FALSE))</f>
        <v>"1303a214"</v>
      </c>
      <c r="S27" s="20" t="str">
        <f>IF(C27&lt;8,VLOOKUP(A27,基础技能!A:O,12,FALSE),VLOOKUP(A27,升星技能!A:O,9,FALSE))</f>
        <v>被动效果：自身生命低于30%时，解放神秘的力量，提升自己122%攻击，持续3回合（只能触发一次）</v>
      </c>
      <c r="T27" s="20" t="str">
        <f>IF(C27&lt;9,VLOOKUP(A27,基础技能!A:O,14,FALSE),VLOOKUP(A27,升星技能!A:O,10,FALSE))</f>
        <v>疗伤2</v>
      </c>
      <c r="U27" s="20" t="str">
        <f>IF(C27&lt;9,VLOOKUP(A27,基础技能!A:O,13,FALSE),VLOOKUP(A27,升星技能!A:O,11,FALSE))</f>
        <v>"13036314"</v>
      </c>
      <c r="V27" s="20" t="str">
        <f>IF(C27&lt;9,VLOOKUP(A27,基础技能!A:O,15,FALSE),VLOOKUP(A27,升星技能!A:O,12,FALSE))</f>
        <v>被动效果：凋零法师领悟到了魔法的真谛，普攻有100%概率使随机1名友军恢复88%自身攻击的等量生命</v>
      </c>
      <c r="W27" s="20" t="str">
        <f>IF(C27&lt;10,VLOOKUP(A27,基础技能!A:O,5,FALSE),VLOOKUP(A27,升星技能!A:O,13,FALSE))</f>
        <v>凋零冲击2</v>
      </c>
      <c r="X27" s="20" t="str">
        <f>IF(C27&lt;10,VLOOKUP(A27,基础技能!A:O,4,FALSE),VLOOKUP(A27,升星技能!A:O,14,FALSE))</f>
        <v>13036012</v>
      </c>
      <c r="Y27" s="20" t="str">
        <f>IF(C27&lt;10,VLOOKUP(A27,基础技能!A:O,6,FALSE),VLOOKUP(A27,升星技能!A:O,15,FALSE))</f>
        <v>怒气技能：对敌方前排造成147%攻击伤害并有40%的概率冰冻2回合，使生命最少的友军恢复180%攻击的等量生命</v>
      </c>
    </row>
    <row r="28" spans="1:25">
      <c r="A28" s="3">
        <v>13036</v>
      </c>
      <c r="B28" s="3" t="s">
        <v>29</v>
      </c>
      <c r="C28" s="20">
        <v>9</v>
      </c>
      <c r="D28" s="20">
        <f>VLOOKUP($C28,计算辅助表!$A:$E,2,FALSE)</f>
        <v>3.07</v>
      </c>
      <c r="E28" s="20">
        <f>VLOOKUP($C28,计算辅助表!$A:$E,3,FALSE)</f>
        <v>1</v>
      </c>
      <c r="F28" s="20">
        <f>VLOOKUP($C28,计算辅助表!$A:$E,4,FALSE)</f>
        <v>6.16</v>
      </c>
      <c r="G28" s="20">
        <f>VLOOKUP($C28,计算辅助表!$A:$E,5,FALSE)</f>
        <v>1.6</v>
      </c>
      <c r="H28" s="20">
        <f>VLOOKUP(C28,计算辅助表!A:I,9,FALSE)</f>
        <v>0</v>
      </c>
      <c r="I28" s="20">
        <f>VLOOKUP(C28,计算辅助表!A:K,10,FALSE)</f>
        <v>0</v>
      </c>
      <c r="J28" s="20">
        <f>VLOOKUP(C28,计算辅助表!A:K,11,FALSE)</f>
        <v>0</v>
      </c>
      <c r="K28" s="20">
        <f>VLOOKUP(C28,计算辅助表!A:H,8,FALSE)</f>
        <v>205</v>
      </c>
      <c r="L28" s="20" t="str">
        <f>VLOOKUP(C28,计算辅助表!A:F,6,FALSE)</f>
        <v>[{"a":"item","t":"2004","n":4000}]</v>
      </c>
      <c r="M28" s="20" t="str">
        <f>VLOOKUP(C28,计算辅助表!A:G,7,FALSE)</f>
        <v>[{"sxhero":1,"num":1},{"samezhongzu":1,"star":6,"num":1},{"samezhongzu":1,"star":5,"num":2}]</v>
      </c>
      <c r="N28" s="20" t="str">
        <f>VLOOKUP(A28,升星技能!A:O,4,FALSE)</f>
        <v>不死亡灵3</v>
      </c>
      <c r="O28" s="20" t="str">
        <f>VLOOKUP(A28,升星技能!A:O,5,FALSE)</f>
        <v>"1303a111","1303a121"</v>
      </c>
      <c r="P28" s="20" t="str">
        <f>VLOOKUP(A28,升星技能!A:O,6,FALSE)</f>
        <v>被动效果：使用了自己调制的混合药剂，使生命增加36%，命中增加40%</v>
      </c>
      <c r="Q28" s="20" t="str">
        <f>IF(C28&lt;8,VLOOKUP(A28,基础技能!A:O,11,FALSE),VLOOKUP(A28,升星技能!A:O,7,FALSE))</f>
        <v>神秘解放3</v>
      </c>
      <c r="R28" s="20" t="str">
        <f>IF(C28&lt;8,VLOOKUP(A28,基础技能!A:O,10,FALSE),VLOOKUP(A28,升星技能!A:O,8,FALSE))</f>
        <v>"1303a214"</v>
      </c>
      <c r="S28" s="20" t="str">
        <f>IF(C28&lt;8,VLOOKUP(A28,基础技能!A:O,12,FALSE),VLOOKUP(A28,升星技能!A:O,9,FALSE))</f>
        <v>被动效果：自身生命低于30%时，解放神秘的力量，提升自己122%攻击，持续3回合（只能触发一次）</v>
      </c>
      <c r="T28" s="20" t="str">
        <f>IF(C28&lt;9,VLOOKUP(A28,基础技能!A:O,14,FALSE),VLOOKUP(A28,升星技能!A:O,10,FALSE))</f>
        <v>恢复3</v>
      </c>
      <c r="U28" s="20" t="str">
        <f>IF(C28&lt;9,VLOOKUP(A28,基础技能!A:O,13,FALSE),VLOOKUP(A28,升星技能!A:O,11,FALSE))</f>
        <v>"1303a314"</v>
      </c>
      <c r="V28" s="20" t="str">
        <f>IF(C28&lt;9,VLOOKUP(A28,基础技能!A:O,15,FALSE),VLOOKUP(A28,升星技能!A:O,12,FALSE))</f>
        <v>被动效果：凋零法师领悟到了魔法的真谛，普攻有100%概率使随机1名友军恢复144%自身攻击的等量生命</v>
      </c>
      <c r="W28" s="20" t="str">
        <f>IF(C28&lt;10,VLOOKUP(A28,基础技能!A:O,5,FALSE),VLOOKUP(A28,升星技能!A:O,13,FALSE))</f>
        <v>凋零冲击2</v>
      </c>
      <c r="X28" s="20" t="str">
        <f>IF(C28&lt;10,VLOOKUP(A28,基础技能!A:O,4,FALSE),VLOOKUP(A28,升星技能!A:O,14,FALSE))</f>
        <v>13036012</v>
      </c>
      <c r="Y28" s="20" t="str">
        <f>IF(C28&lt;10,VLOOKUP(A28,基础技能!A:O,6,FALSE),VLOOKUP(A28,升星技能!A:O,15,FALSE))</f>
        <v>怒气技能：对敌方前排造成147%攻击伤害并有40%的概率冰冻2回合，使生命最少的友军恢复180%攻击的等量生命</v>
      </c>
    </row>
    <row r="29" spans="1:25">
      <c r="A29" s="3">
        <v>13046</v>
      </c>
      <c r="B29" s="3" t="s">
        <v>30</v>
      </c>
      <c r="C29" s="20">
        <v>7</v>
      </c>
      <c r="D29" s="20">
        <f>VLOOKUP($C29,计算辅助表!$A:$E,2,FALSE)</f>
        <v>2.49</v>
      </c>
      <c r="E29" s="20">
        <f>VLOOKUP($C29,计算辅助表!$A:$E,3,FALSE)</f>
        <v>1</v>
      </c>
      <c r="F29" s="20">
        <f>VLOOKUP($C29,计算辅助表!$A:$E,4,FALSE)</f>
        <v>3.52</v>
      </c>
      <c r="G29" s="20">
        <f>VLOOKUP($C29,计算辅助表!$A:$E,5,FALSE)</f>
        <v>1.6</v>
      </c>
      <c r="H29" s="20">
        <f>VLOOKUP(C29,计算辅助表!A:I,9,FALSE)</f>
        <v>0</v>
      </c>
      <c r="I29" s="20">
        <f>VLOOKUP(C29,计算辅助表!A:K,10,FALSE)</f>
        <v>0</v>
      </c>
      <c r="J29" s="20">
        <f>VLOOKUP(C29,计算辅助表!A:K,11,FALSE)</f>
        <v>0</v>
      </c>
      <c r="K29" s="20">
        <f>VLOOKUP(C29,计算辅助表!A:H,8,FALSE)</f>
        <v>165</v>
      </c>
      <c r="L29" s="20" t="str">
        <f>VLOOKUP(C29,计算辅助表!A:F,6,FALSE)</f>
        <v>[{"a":"item","t":"2004","n":2000}]</v>
      </c>
      <c r="M29" s="20" t="str">
        <f>VLOOKUP(C29,计算辅助表!A:G,7,FALSE)</f>
        <v>[{"samezhongzu":1,"star":5,"num":4}]</v>
      </c>
      <c r="N29" s="20" t="str">
        <f>VLOOKUP(A29,升星技能!A:O,4,FALSE)</f>
        <v>集中之力3</v>
      </c>
      <c r="O29" s="20" t="str">
        <f>VLOOKUP(A29,升星技能!A:O,5,FALSE)</f>
        <v>"1304a114"</v>
      </c>
      <c r="P29" s="20" t="str">
        <f>VLOOKUP(A29,升星技能!A:O,6,FALSE)</f>
        <v>被动效果：就算是亡魂，也有不喜欢杀戮的存在，医者将普通攻击变为攻击前排敌人，效果为102%的攻击伤害，并减少目标22%格挡3回合</v>
      </c>
      <c r="Q29" s="20" t="str">
        <f>IF(C29&lt;8,VLOOKUP(A29,基础技能!A:O,11,FALSE),VLOOKUP(A29,升星技能!A:O,7,FALSE))</f>
        <v>命中打击2</v>
      </c>
      <c r="R29" s="20" t="str">
        <f>IF(C29&lt;8,VLOOKUP(A29,基础技能!A:O,10,FALSE),VLOOKUP(A29,升星技能!A:O,8,FALSE))</f>
        <v>"13046211","13046221"</v>
      </c>
      <c r="S29" s="20" t="str">
        <f>IF(C29&lt;8,VLOOKUP(A29,基础技能!A:O,12,FALSE),VLOOKUP(A29,升星技能!A:O,9,FALSE))</f>
        <v>被动效果：身为医者，能准确的激发自身的潜力，使得自身命中增加35%，攻击增加36%</v>
      </c>
      <c r="T29" s="20" t="str">
        <f>IF(C29&lt;9,VLOOKUP(A29,基础技能!A:O,14,FALSE),VLOOKUP(A29,升星技能!A:O,10,FALSE))</f>
        <v>伤痛咆哮2</v>
      </c>
      <c r="U29" s="20" t="str">
        <f>IF(C29&lt;9,VLOOKUP(A29,基础技能!A:O,13,FALSE),VLOOKUP(A29,升星技能!A:O,11,FALSE))</f>
        <v>"13046314"</v>
      </c>
      <c r="V29" s="20" t="str">
        <f>IF(C29&lt;9,VLOOKUP(A29,基础技能!A:O,15,FALSE),VLOOKUP(A29,升星技能!A:O,12,FALSE))</f>
        <v>完全激发了自身的潜力，自身生命低于50%，提升自己攻击78.8%，持续3回合（只触发一次）</v>
      </c>
      <c r="W29" s="20" t="str">
        <f>IF(C29&lt;10,VLOOKUP(A29,基础技能!A:O,5,FALSE),VLOOKUP(A29,升星技能!A:O,13,FALSE))</f>
        <v>石化能量2</v>
      </c>
      <c r="X29" s="20" t="str">
        <f>IF(C29&lt;10,VLOOKUP(A29,基础技能!A:O,4,FALSE),VLOOKUP(A29,升星技能!A:O,14,FALSE))</f>
        <v>13046012</v>
      </c>
      <c r="Y29" s="20" t="str">
        <f>IF(C29&lt;10,VLOOKUP(A29,基础技能!A:O,6,FALSE),VLOOKUP(A29,升星技能!A:O,15,FALSE))</f>
        <v>怒气技能：对敌方后排造成140%攻击伤害并有35%概率使目标石化2回合</v>
      </c>
    </row>
    <row r="30" spans="1:25">
      <c r="A30" s="3">
        <v>13046</v>
      </c>
      <c r="B30" s="3" t="s">
        <v>30</v>
      </c>
      <c r="C30" s="20">
        <v>8</v>
      </c>
      <c r="D30" s="20">
        <f>VLOOKUP($C30,计算辅助表!$A:$E,2,FALSE)</f>
        <v>2.78</v>
      </c>
      <c r="E30" s="20">
        <f>VLOOKUP($C30,计算辅助表!$A:$E,3,FALSE)</f>
        <v>1</v>
      </c>
      <c r="F30" s="20">
        <f>VLOOKUP($C30,计算辅助表!$A:$E,4,FALSE)</f>
        <v>4.84</v>
      </c>
      <c r="G30" s="20">
        <f>VLOOKUP($C30,计算辅助表!$A:$E,5,FALSE)</f>
        <v>1.6</v>
      </c>
      <c r="H30" s="20">
        <f>VLOOKUP(C30,计算辅助表!A:I,9,FALSE)</f>
        <v>0</v>
      </c>
      <c r="I30" s="20">
        <f>VLOOKUP(C30,计算辅助表!A:K,10,FALSE)</f>
        <v>0</v>
      </c>
      <c r="J30" s="20">
        <f>VLOOKUP(C30,计算辅助表!A:K,11,FALSE)</f>
        <v>0</v>
      </c>
      <c r="K30" s="20">
        <f>VLOOKUP(C30,计算辅助表!A:H,8,FALSE)</f>
        <v>185</v>
      </c>
      <c r="L30" s="20" t="str">
        <f>VLOOKUP(C30,计算辅助表!A:F,6,FALSE)</f>
        <v>[{"a":"item","t":"2004","n":3000}]</v>
      </c>
      <c r="M30" s="20" t="str">
        <f>VLOOKUP(C30,计算辅助表!A:G,7,FALSE)</f>
        <v>[{"samezhongzu":1,"star":6,"num":1},{"samezhongzu":1,"star":5,"num":3}]</v>
      </c>
      <c r="N30" s="20" t="str">
        <f>VLOOKUP(A30,升星技能!A:O,4,FALSE)</f>
        <v>集中之力3</v>
      </c>
      <c r="O30" s="20" t="str">
        <f>VLOOKUP(A30,升星技能!A:O,5,FALSE)</f>
        <v>"1304a114"</v>
      </c>
      <c r="P30" s="20" t="str">
        <f>VLOOKUP(A30,升星技能!A:O,6,FALSE)</f>
        <v>被动效果：就算是亡魂，也有不喜欢杀戮的存在，医者将普通攻击变为攻击前排敌人，效果为102%的攻击伤害，并减少目标22%格挡3回合</v>
      </c>
      <c r="Q30" s="20" t="str">
        <f>IF(C30&lt;8,VLOOKUP(A30,基础技能!A:O,11,FALSE),VLOOKUP(A30,升星技能!A:O,7,FALSE))</f>
        <v>命中打击3</v>
      </c>
      <c r="R30" s="20" t="str">
        <f>IF(C30&lt;8,VLOOKUP(A30,基础技能!A:O,10,FALSE),VLOOKUP(A30,升星技能!A:O,8,FALSE))</f>
        <v>"1304a211","1304a221"</v>
      </c>
      <c r="S30" s="20" t="str">
        <f>IF(C30&lt;8,VLOOKUP(A30,基础技能!A:O,12,FALSE),VLOOKUP(A30,升星技能!A:O,9,FALSE))</f>
        <v>被动效果：身为医者，能准确的激发自身的潜力，使得自身命中增加45%，攻击增加46%</v>
      </c>
      <c r="T30" s="20" t="str">
        <f>IF(C30&lt;9,VLOOKUP(A30,基础技能!A:O,14,FALSE),VLOOKUP(A30,升星技能!A:O,10,FALSE))</f>
        <v>伤痛咆哮2</v>
      </c>
      <c r="U30" s="20" t="str">
        <f>IF(C30&lt;9,VLOOKUP(A30,基础技能!A:O,13,FALSE),VLOOKUP(A30,升星技能!A:O,11,FALSE))</f>
        <v>"13046314"</v>
      </c>
      <c r="V30" s="20" t="str">
        <f>IF(C30&lt;9,VLOOKUP(A30,基础技能!A:O,15,FALSE),VLOOKUP(A30,升星技能!A:O,12,FALSE))</f>
        <v>完全激发了自身的潜力，自身生命低于50%，提升自己攻击78.8%，持续3回合（只触发一次）</v>
      </c>
      <c r="W30" s="20" t="str">
        <f>IF(C30&lt;10,VLOOKUP(A30,基础技能!A:O,5,FALSE),VLOOKUP(A30,升星技能!A:O,13,FALSE))</f>
        <v>石化能量2</v>
      </c>
      <c r="X30" s="20" t="str">
        <f>IF(C30&lt;10,VLOOKUP(A30,基础技能!A:O,4,FALSE),VLOOKUP(A30,升星技能!A:O,14,FALSE))</f>
        <v>13046012</v>
      </c>
      <c r="Y30" s="20" t="str">
        <f>IF(C30&lt;10,VLOOKUP(A30,基础技能!A:O,6,FALSE),VLOOKUP(A30,升星技能!A:O,15,FALSE))</f>
        <v>怒气技能：对敌方后排造成140%攻击伤害并有35%概率使目标石化2回合</v>
      </c>
    </row>
    <row r="31" spans="1:25">
      <c r="A31" s="3">
        <v>13046</v>
      </c>
      <c r="B31" s="3" t="s">
        <v>30</v>
      </c>
      <c r="C31" s="20">
        <v>9</v>
      </c>
      <c r="D31" s="20">
        <f>VLOOKUP($C31,计算辅助表!$A:$E,2,FALSE)</f>
        <v>3.07</v>
      </c>
      <c r="E31" s="20">
        <f>VLOOKUP($C31,计算辅助表!$A:$E,3,FALSE)</f>
        <v>1</v>
      </c>
      <c r="F31" s="20">
        <f>VLOOKUP($C31,计算辅助表!$A:$E,4,FALSE)</f>
        <v>6.16</v>
      </c>
      <c r="G31" s="20">
        <f>VLOOKUP($C31,计算辅助表!$A:$E,5,FALSE)</f>
        <v>1.6</v>
      </c>
      <c r="H31" s="20">
        <f>VLOOKUP(C31,计算辅助表!A:I,9,FALSE)</f>
        <v>0</v>
      </c>
      <c r="I31" s="20">
        <f>VLOOKUP(C31,计算辅助表!A:K,10,FALSE)</f>
        <v>0</v>
      </c>
      <c r="J31" s="20">
        <f>VLOOKUP(C31,计算辅助表!A:K,11,FALSE)</f>
        <v>0</v>
      </c>
      <c r="K31" s="20">
        <f>VLOOKUP(C31,计算辅助表!A:H,8,FALSE)</f>
        <v>205</v>
      </c>
      <c r="L31" s="20" t="str">
        <f>VLOOKUP(C31,计算辅助表!A:F,6,FALSE)</f>
        <v>[{"a":"item","t":"2004","n":4000}]</v>
      </c>
      <c r="M31" s="20" t="str">
        <f>VLOOKUP(C31,计算辅助表!A:G,7,FALSE)</f>
        <v>[{"sxhero":1,"num":1},{"samezhongzu":1,"star":6,"num":1},{"samezhongzu":1,"star":5,"num":2}]</v>
      </c>
      <c r="N31" s="20" t="str">
        <f>VLOOKUP(A31,升星技能!A:O,4,FALSE)</f>
        <v>集中之力3</v>
      </c>
      <c r="O31" s="20" t="str">
        <f>VLOOKUP(A31,升星技能!A:O,5,FALSE)</f>
        <v>"1304a114"</v>
      </c>
      <c r="P31" s="20" t="str">
        <f>VLOOKUP(A31,升星技能!A:O,6,FALSE)</f>
        <v>被动效果：就算是亡魂，也有不喜欢杀戮的存在，医者将普通攻击变为攻击前排敌人，效果为102%的攻击伤害，并减少目标22%格挡3回合</v>
      </c>
      <c r="Q31" s="20" t="str">
        <f>IF(C31&lt;8,VLOOKUP(A31,基础技能!A:O,11,FALSE),VLOOKUP(A31,升星技能!A:O,7,FALSE))</f>
        <v>命中打击3</v>
      </c>
      <c r="R31" s="20" t="str">
        <f>IF(C31&lt;8,VLOOKUP(A31,基础技能!A:O,10,FALSE),VLOOKUP(A31,升星技能!A:O,8,FALSE))</f>
        <v>"1304a211","1304a221"</v>
      </c>
      <c r="S31" s="20" t="str">
        <f>IF(C31&lt;8,VLOOKUP(A31,基础技能!A:O,12,FALSE),VLOOKUP(A31,升星技能!A:O,9,FALSE))</f>
        <v>被动效果：身为医者，能准确的激发自身的潜力，使得自身命中增加45%，攻击增加46%</v>
      </c>
      <c r="T31" s="20" t="str">
        <f>IF(C31&lt;9,VLOOKUP(A31,基础技能!A:O,14,FALSE),VLOOKUP(A31,升星技能!A:O,10,FALSE))</f>
        <v>伤痛咆哮3</v>
      </c>
      <c r="U31" s="20" t="str">
        <f>IF(C31&lt;9,VLOOKUP(A31,基础技能!A:O,13,FALSE),VLOOKUP(A31,升星技能!A:O,11,FALSE))</f>
        <v>"1304a314"</v>
      </c>
      <c r="V31" s="20" t="str">
        <f>IF(C31&lt;9,VLOOKUP(A31,基础技能!A:O,15,FALSE),VLOOKUP(A31,升星技能!A:O,12,FALSE))</f>
        <v>完全激发了自身的潜力，自身生命低于50%，提升自己101%攻击，持续3回合（只触发一次）</v>
      </c>
      <c r="W31" s="20" t="str">
        <f>IF(C31&lt;10,VLOOKUP(A31,基础技能!A:O,5,FALSE),VLOOKUP(A31,升星技能!A:O,13,FALSE))</f>
        <v>石化能量2</v>
      </c>
      <c r="X31" s="20" t="str">
        <f>IF(C31&lt;10,VLOOKUP(A31,基础技能!A:O,4,FALSE),VLOOKUP(A31,升星技能!A:O,14,FALSE))</f>
        <v>13046012</v>
      </c>
      <c r="Y31" s="20" t="str">
        <f>IF(C31&lt;10,VLOOKUP(A31,基础技能!A:O,6,FALSE),VLOOKUP(A31,升星技能!A:O,15,FALSE))</f>
        <v>怒气技能：对敌方后排造成140%攻击伤害并有35%概率使目标石化2回合</v>
      </c>
    </row>
    <row r="32" spans="1:25">
      <c r="A32" s="3">
        <v>13046</v>
      </c>
      <c r="B32" s="3" t="s">
        <v>30</v>
      </c>
      <c r="C32" s="20">
        <v>10</v>
      </c>
      <c r="D32" s="20">
        <f>VLOOKUP($C32,计算辅助表!$A:$E,2,FALSE)</f>
        <v>3.51</v>
      </c>
      <c r="E32" s="20">
        <f>VLOOKUP($C32,计算辅助表!$A:$E,3,FALSE)</f>
        <v>1</v>
      </c>
      <c r="F32" s="20">
        <f>VLOOKUP($C32,计算辅助表!$A:$E,4,FALSE)</f>
        <v>8.14</v>
      </c>
      <c r="G32" s="20">
        <f>VLOOKUP($C32,计算辅助表!$A:$E,5,FALSE)</f>
        <v>1.6</v>
      </c>
      <c r="H32" s="20">
        <f>VLOOKUP(C32,计算辅助表!A:I,9,FALSE)</f>
        <v>0</v>
      </c>
      <c r="I32" s="20">
        <f>VLOOKUP(C32,计算辅助表!A:K,10,FALSE)</f>
        <v>0</v>
      </c>
      <c r="J32" s="20">
        <f>VLOOKUP(C32,计算辅助表!A:K,11,FALSE)</f>
        <v>0</v>
      </c>
      <c r="K32" s="20">
        <f>VLOOKUP(C32,计算辅助表!A:H,8,FALSE)</f>
        <v>255</v>
      </c>
      <c r="L32" s="20" t="str">
        <f>VLOOKUP(C32,计算辅助表!A:F,6,FALSE)</f>
        <v>[{"a":"item","t":"2004","n":10000}]</v>
      </c>
      <c r="M32" s="20" t="str">
        <f>VLOOKUP(C32,计算辅助表!A:G,7,FALSE)</f>
        <v>[{"sxhero":1,"num":2},{"samezhongzu":1,"star":6,"num":1},{"star":9,"num":1}]</v>
      </c>
      <c r="N32" s="20" t="str">
        <f>VLOOKUP(A32,升星技能!A:O,4,FALSE)</f>
        <v>集中之力3</v>
      </c>
      <c r="O32" s="20" t="str">
        <f>VLOOKUP(A32,升星技能!A:O,5,FALSE)</f>
        <v>"1304a114"</v>
      </c>
      <c r="P32" s="20" t="str">
        <f>VLOOKUP(A32,升星技能!A:O,6,FALSE)</f>
        <v>被动效果：就算是亡魂，也有不喜欢杀戮的存在，医者将普通攻击变为攻击前排敌人，效果为102%的攻击伤害，并减少目标22%格挡3回合</v>
      </c>
      <c r="Q32" s="20" t="str">
        <f>IF(C32&lt;8,VLOOKUP(A32,基础技能!A:O,11,FALSE),VLOOKUP(A32,升星技能!A:O,7,FALSE))</f>
        <v>命中打击3</v>
      </c>
      <c r="R32" s="20" t="str">
        <f>IF(C32&lt;8,VLOOKUP(A32,基础技能!A:O,10,FALSE),VLOOKUP(A32,升星技能!A:O,8,FALSE))</f>
        <v>"1304a211","1304a221"</v>
      </c>
      <c r="S32" s="20" t="str">
        <f>IF(C32&lt;8,VLOOKUP(A32,基础技能!A:O,12,FALSE),VLOOKUP(A32,升星技能!A:O,9,FALSE))</f>
        <v>被动效果：身为医者，能准确的激发自身的潜力，使得自身命中增加45%，攻击增加46%</v>
      </c>
      <c r="T32" s="20" t="str">
        <f>IF(C32&lt;9,VLOOKUP(A32,基础技能!A:O,14,FALSE),VLOOKUP(A32,升星技能!A:O,10,FALSE))</f>
        <v>伤痛咆哮3</v>
      </c>
      <c r="U32" s="20" t="str">
        <f>IF(C32&lt;9,VLOOKUP(A32,基础技能!A:O,13,FALSE),VLOOKUP(A32,升星技能!A:O,11,FALSE))</f>
        <v>"1304a314"</v>
      </c>
      <c r="V32" s="20" t="str">
        <f>IF(C32&lt;9,VLOOKUP(A32,基础技能!A:O,15,FALSE),VLOOKUP(A32,升星技能!A:O,12,FALSE))</f>
        <v>完全激发了自身的潜力，自身生命低于50%，提升自己101%攻击，持续3回合（只触发一次）</v>
      </c>
      <c r="W32" s="20" t="str">
        <f>IF(C32&lt;10,VLOOKUP(A32,基础技能!A:O,5,FALSE),VLOOKUP(A32,升星技能!A:O,13,FALSE))</f>
        <v>石化能量3</v>
      </c>
      <c r="X32" s="20" t="str">
        <f>IF(C32&lt;10,VLOOKUP(A32,基础技能!A:O,4,FALSE),VLOOKUP(A32,升星技能!A:O,14,FALSE))</f>
        <v>1304a012</v>
      </c>
      <c r="Y32" s="20" t="str">
        <f>IF(C32&lt;10,VLOOKUP(A32,基础技能!A:O,6,FALSE),VLOOKUP(A32,升星技能!A:O,15,FALSE))</f>
        <v>怒气技能：对敌方后排造成155%攻击伤害并有35%概率使目标石化2回合，增加队友33%命中3回合</v>
      </c>
    </row>
    <row r="33" spans="1:25">
      <c r="A33" s="3">
        <v>13046</v>
      </c>
      <c r="B33" s="3" t="s">
        <v>30</v>
      </c>
      <c r="C33" s="20">
        <v>11</v>
      </c>
      <c r="D33" s="20">
        <f>VLOOKUP($C33,计算辅助表!$A:$E,2,FALSE)</f>
        <v>3.51</v>
      </c>
      <c r="E33" s="20">
        <f>VLOOKUP($C33,计算辅助表!$A:$E,3,FALSE)</f>
        <v>1</v>
      </c>
      <c r="F33" s="20">
        <f>VLOOKUP($C33,计算辅助表!$A:$E,4,FALSE)</f>
        <v>8.14</v>
      </c>
      <c r="G33" s="20">
        <f>VLOOKUP($C33,计算辅助表!$A:$E,5,FALSE)</f>
        <v>1.6</v>
      </c>
      <c r="H33" s="20">
        <f>VLOOKUP(C33,计算辅助表!A:I,9,FALSE)</f>
        <v>1</v>
      </c>
      <c r="I33" s="20">
        <f>VLOOKUP(C33,计算辅助表!A:K,10,FALSE)</f>
        <v>70</v>
      </c>
      <c r="J33" s="20">
        <f>VLOOKUP(C33,计算辅助表!A:K,11,FALSE)</f>
        <v>100</v>
      </c>
      <c r="K33" s="20">
        <f>VLOOKUP(C33,计算辅助表!A:H,8,FALSE)</f>
        <v>270</v>
      </c>
      <c r="L33" s="20" t="str">
        <f>VLOOKUP(C33,计算辅助表!A:F,6,FALSE)</f>
        <v>[{"a":"item","t":"2004","n":10000}]</v>
      </c>
      <c r="M33" s="20" t="str">
        <f>VLOOKUP(C33,计算辅助表!A:G,7,FALSE)</f>
        <v>[{"sxhero":1,"num":1},{"star":9,"num":1}]</v>
      </c>
      <c r="N33" s="20" t="str">
        <f>VLOOKUP(A33,升星技能!A:O,4,FALSE)</f>
        <v>集中之力3</v>
      </c>
      <c r="O33" s="20" t="str">
        <f>VLOOKUP(A33,升星技能!A:O,5,FALSE)</f>
        <v>"1304a114"</v>
      </c>
      <c r="P33" s="20" t="str">
        <f>VLOOKUP(A33,升星技能!A:O,6,FALSE)</f>
        <v>被动效果：就算是亡魂，也有不喜欢杀戮的存在，医者将普通攻击变为攻击前排敌人，效果为102%的攻击伤害，并减少目标22%格挡3回合</v>
      </c>
      <c r="Q33" s="20" t="str">
        <f>IF(C33&lt;8,VLOOKUP(A33,基础技能!A:O,11,FALSE),VLOOKUP(A33,升星技能!A:O,7,FALSE))</f>
        <v>命中打击3</v>
      </c>
      <c r="R33" s="20" t="str">
        <f>IF(C33&lt;8,VLOOKUP(A33,基础技能!A:O,10,FALSE),VLOOKUP(A33,升星技能!A:O,8,FALSE))</f>
        <v>"1304a211","1304a221"</v>
      </c>
      <c r="S33" s="20" t="str">
        <f>IF(C33&lt;8,VLOOKUP(A33,基础技能!A:O,12,FALSE),VLOOKUP(A33,升星技能!A:O,9,FALSE))</f>
        <v>被动效果：身为医者，能准确的激发自身的潜力，使得自身命中增加45%，攻击增加46%</v>
      </c>
      <c r="T33" s="20" t="str">
        <f>IF(C33&lt;9,VLOOKUP(A33,基础技能!A:O,14,FALSE),VLOOKUP(A33,升星技能!A:O,10,FALSE))</f>
        <v>伤痛咆哮3</v>
      </c>
      <c r="U33" s="20" t="str">
        <f>IF(C33&lt;9,VLOOKUP(A33,基础技能!A:O,13,FALSE),VLOOKUP(A33,升星技能!A:O,11,FALSE))</f>
        <v>"1304a314"</v>
      </c>
      <c r="V33" s="20" t="str">
        <f>IF(C33&lt;9,VLOOKUP(A33,基础技能!A:O,15,FALSE),VLOOKUP(A33,升星技能!A:O,12,FALSE))</f>
        <v>完全激发了自身的潜力，自身生命低于50%，提升自己101%攻击，持续3回合（只触发一次）</v>
      </c>
      <c r="W33" s="20" t="str">
        <f>IF(C33&lt;10,VLOOKUP(A33,基础技能!A:O,5,FALSE),VLOOKUP(A33,升星技能!A:O,13,FALSE))</f>
        <v>石化能量3</v>
      </c>
      <c r="X33" s="20" t="str">
        <f>IF(C33&lt;10,VLOOKUP(A33,基础技能!A:O,4,FALSE),VLOOKUP(A33,升星技能!A:O,14,FALSE))</f>
        <v>1304a012</v>
      </c>
      <c r="Y33" s="20" t="str">
        <f>IF(C33&lt;10,VLOOKUP(A33,基础技能!A:O,6,FALSE),VLOOKUP(A33,升星技能!A:O,15,FALSE))</f>
        <v>怒气技能：对敌方后排造成155%攻击伤害并有35%概率使目标石化2回合，增加队友33%命中3回合</v>
      </c>
    </row>
    <row r="34" spans="1:25">
      <c r="A34" s="3">
        <v>13046</v>
      </c>
      <c r="B34" s="3" t="s">
        <v>30</v>
      </c>
      <c r="C34" s="20">
        <v>12</v>
      </c>
      <c r="D34" s="20">
        <f>VLOOKUP($C34,计算辅助表!$A:$E,2,FALSE)</f>
        <v>3.51</v>
      </c>
      <c r="E34" s="20">
        <f>VLOOKUP($C34,计算辅助表!$A:$E,3,FALSE)</f>
        <v>1</v>
      </c>
      <c r="F34" s="20">
        <f>VLOOKUP($C34,计算辅助表!$A:$E,4,FALSE)</f>
        <v>8.14</v>
      </c>
      <c r="G34" s="20">
        <f>VLOOKUP($C34,计算辅助表!$A:$E,5,FALSE)</f>
        <v>1.6</v>
      </c>
      <c r="H34" s="20">
        <f>VLOOKUP(C34,计算辅助表!A:I,9,FALSE)</f>
        <v>2</v>
      </c>
      <c r="I34" s="20">
        <f>VLOOKUP(C34,计算辅助表!A:K,10,FALSE)</f>
        <v>140</v>
      </c>
      <c r="J34" s="20">
        <f>VLOOKUP(C34,计算辅助表!A:K,11,FALSE)</f>
        <v>200</v>
      </c>
      <c r="K34" s="20">
        <f>VLOOKUP(C34,计算辅助表!A:H,8,FALSE)</f>
        <v>285</v>
      </c>
      <c r="L34" s="20" t="str">
        <f>VLOOKUP(C34,计算辅助表!A:F,6,FALSE)</f>
        <v>[{"a":"item","t":"2004","n":15000}]</v>
      </c>
      <c r="M34" s="20" t="str">
        <f>VLOOKUP(C34,计算辅助表!A:G,7,FALSE)</f>
        <v>[{"sxhero":1,"num":1},{"samezhongzu":1,"star":6,"num":1},{"star":9,"num":1}]</v>
      </c>
      <c r="N34" s="20" t="str">
        <f>VLOOKUP(A34,升星技能!A:O,4,FALSE)</f>
        <v>集中之力3</v>
      </c>
      <c r="O34" s="20" t="str">
        <f>VLOOKUP(A34,升星技能!A:O,5,FALSE)</f>
        <v>"1304a114"</v>
      </c>
      <c r="P34" s="20" t="str">
        <f>VLOOKUP(A34,升星技能!A:O,6,FALSE)</f>
        <v>被动效果：就算是亡魂，也有不喜欢杀戮的存在，医者将普通攻击变为攻击前排敌人，效果为102%的攻击伤害，并减少目标22%格挡3回合</v>
      </c>
      <c r="Q34" s="20" t="str">
        <f>IF(C34&lt;8,VLOOKUP(A34,基础技能!A:O,11,FALSE),VLOOKUP(A34,升星技能!A:O,7,FALSE))</f>
        <v>命中打击3</v>
      </c>
      <c r="R34" s="20" t="str">
        <f>IF(C34&lt;8,VLOOKUP(A34,基础技能!A:O,10,FALSE),VLOOKUP(A34,升星技能!A:O,8,FALSE))</f>
        <v>"1304a211","1304a221"</v>
      </c>
      <c r="S34" s="20" t="str">
        <f>IF(C34&lt;8,VLOOKUP(A34,基础技能!A:O,12,FALSE),VLOOKUP(A34,升星技能!A:O,9,FALSE))</f>
        <v>被动效果：身为医者，能准确的激发自身的潜力，使得自身命中增加45%，攻击增加46%</v>
      </c>
      <c r="T34" s="20" t="str">
        <f>IF(C34&lt;9,VLOOKUP(A34,基础技能!A:O,14,FALSE),VLOOKUP(A34,升星技能!A:O,10,FALSE))</f>
        <v>伤痛咆哮3</v>
      </c>
      <c r="U34" s="20" t="str">
        <f>IF(C34&lt;9,VLOOKUP(A34,基础技能!A:O,13,FALSE),VLOOKUP(A34,升星技能!A:O,11,FALSE))</f>
        <v>"1304a314"</v>
      </c>
      <c r="V34" s="20" t="str">
        <f>IF(C34&lt;9,VLOOKUP(A34,基础技能!A:O,15,FALSE),VLOOKUP(A34,升星技能!A:O,12,FALSE))</f>
        <v>完全激发了自身的潜力，自身生命低于50%，提升自己101%攻击，持续3回合（只触发一次）</v>
      </c>
      <c r="W34" s="20" t="str">
        <f>IF(C34&lt;10,VLOOKUP(A34,基础技能!A:O,5,FALSE),VLOOKUP(A34,升星技能!A:O,13,FALSE))</f>
        <v>石化能量3</v>
      </c>
      <c r="X34" s="20" t="str">
        <f>IF(C34&lt;10,VLOOKUP(A34,基础技能!A:O,4,FALSE),VLOOKUP(A34,升星技能!A:O,14,FALSE))</f>
        <v>1304a012</v>
      </c>
      <c r="Y34" s="20" t="str">
        <f>IF(C34&lt;10,VLOOKUP(A34,基础技能!A:O,6,FALSE),VLOOKUP(A34,升星技能!A:O,15,FALSE))</f>
        <v>怒气技能：对敌方后排造成155%攻击伤害并有35%概率使目标石化2回合，增加队友33%命中3回合</v>
      </c>
    </row>
    <row r="35" spans="1:25">
      <c r="A35" s="3">
        <v>13046</v>
      </c>
      <c r="B35" s="3" t="s">
        <v>30</v>
      </c>
      <c r="C35" s="20">
        <v>13</v>
      </c>
      <c r="D35" s="20">
        <f>VLOOKUP($C35,计算辅助表!$A:$E,2,FALSE)</f>
        <v>3.51</v>
      </c>
      <c r="E35" s="20">
        <f>VLOOKUP($C35,计算辅助表!$A:$E,3,FALSE)</f>
        <v>1</v>
      </c>
      <c r="F35" s="20">
        <f>VLOOKUP($C35,计算辅助表!$A:$E,4,FALSE)</f>
        <v>8.14</v>
      </c>
      <c r="G35" s="20">
        <f>VLOOKUP($C35,计算辅助表!$A:$E,5,FALSE)</f>
        <v>1.6</v>
      </c>
      <c r="H35" s="20">
        <f>VLOOKUP(C35,计算辅助表!A:I,9,FALSE)</f>
        <v>3</v>
      </c>
      <c r="I35" s="20">
        <f>VLOOKUP(C35,计算辅助表!A:K,10,FALSE)</f>
        <v>210</v>
      </c>
      <c r="J35" s="20">
        <f>VLOOKUP(C35,计算辅助表!A:K,11,FALSE)</f>
        <v>300</v>
      </c>
      <c r="K35" s="20">
        <f>VLOOKUP(C35,计算辅助表!A:H,8,FALSE)</f>
        <v>300</v>
      </c>
      <c r="L35" s="20" t="str">
        <f>VLOOKUP(C35,计算辅助表!A:F,6,FALSE)</f>
        <v>[{"a":"item","t":"2004","n":20000}]</v>
      </c>
      <c r="M35" s="20" t="str">
        <f>VLOOKUP(C35,计算辅助表!A:G,7,FALSE)</f>
        <v>[{"sxhero":1,"num":2},{"star":10,"num":1}]</v>
      </c>
      <c r="N35" s="20" t="str">
        <f>VLOOKUP(A35,升星技能!A:O,4,FALSE)</f>
        <v>集中之力3</v>
      </c>
      <c r="O35" s="20" t="str">
        <f>VLOOKUP(A35,升星技能!A:O,5,FALSE)</f>
        <v>"1304a114"</v>
      </c>
      <c r="P35" s="20" t="str">
        <f>VLOOKUP(A35,升星技能!A:O,6,FALSE)</f>
        <v>被动效果：就算是亡魂，也有不喜欢杀戮的存在，医者将普通攻击变为攻击前排敌人，效果为102%的攻击伤害，并减少目标22%格挡3回合</v>
      </c>
      <c r="Q35" s="20" t="str">
        <f>IF(C35&lt;8,VLOOKUP(A35,基础技能!A:O,11,FALSE),VLOOKUP(A35,升星技能!A:O,7,FALSE))</f>
        <v>命中打击3</v>
      </c>
      <c r="R35" s="20" t="str">
        <f>IF(C35&lt;8,VLOOKUP(A35,基础技能!A:O,10,FALSE),VLOOKUP(A35,升星技能!A:O,8,FALSE))</f>
        <v>"1304a211","1304a221"</v>
      </c>
      <c r="S35" s="20" t="str">
        <f>IF(C35&lt;8,VLOOKUP(A35,基础技能!A:O,12,FALSE),VLOOKUP(A35,升星技能!A:O,9,FALSE))</f>
        <v>被动效果：身为医者，能准确的激发自身的潜力，使得自身命中增加45%，攻击增加46%</v>
      </c>
      <c r="T35" s="20" t="str">
        <f>IF(C35&lt;9,VLOOKUP(A35,基础技能!A:O,14,FALSE),VLOOKUP(A35,升星技能!A:O,10,FALSE))</f>
        <v>伤痛咆哮3</v>
      </c>
      <c r="U35" s="20" t="str">
        <f>IF(C35&lt;9,VLOOKUP(A35,基础技能!A:O,13,FALSE),VLOOKUP(A35,升星技能!A:O,11,FALSE))</f>
        <v>"1304a314"</v>
      </c>
      <c r="V35" s="20" t="str">
        <f>IF(C35&lt;9,VLOOKUP(A35,基础技能!A:O,15,FALSE),VLOOKUP(A35,升星技能!A:O,12,FALSE))</f>
        <v>完全激发了自身的潜力，自身生命低于50%，提升自己101%攻击，持续3回合（只触发一次）</v>
      </c>
      <c r="W35" s="20" t="str">
        <f>IF(C35&lt;10,VLOOKUP(A35,基础技能!A:O,5,FALSE),VLOOKUP(A35,升星技能!A:O,13,FALSE))</f>
        <v>石化能量3</v>
      </c>
      <c r="X35" s="20" t="str">
        <f>IF(C35&lt;10,VLOOKUP(A35,基础技能!A:O,4,FALSE),VLOOKUP(A35,升星技能!A:O,14,FALSE))</f>
        <v>1304a012</v>
      </c>
      <c r="Y35" s="20" t="str">
        <f>IF(C35&lt;10,VLOOKUP(A35,基础技能!A:O,6,FALSE),VLOOKUP(A35,升星技能!A:O,15,FALSE))</f>
        <v>怒气技能：对敌方后排造成155%攻击伤害并有35%概率使目标石化2回合，增加队友33%命中3回合</v>
      </c>
    </row>
    <row r="36" spans="1:25">
      <c r="A36" s="3">
        <v>14026</v>
      </c>
      <c r="B36" s="3" t="s">
        <v>31</v>
      </c>
      <c r="C36" s="20">
        <v>7</v>
      </c>
      <c r="D36" s="20">
        <f>VLOOKUP($C36,计算辅助表!$A:$E,2,FALSE)</f>
        <v>2.49</v>
      </c>
      <c r="E36" s="20">
        <f>VLOOKUP($C36,计算辅助表!$A:$E,3,FALSE)</f>
        <v>1</v>
      </c>
      <c r="F36" s="20">
        <f>VLOOKUP($C36,计算辅助表!$A:$E,4,FALSE)</f>
        <v>3.52</v>
      </c>
      <c r="G36" s="20">
        <f>VLOOKUP($C36,计算辅助表!$A:$E,5,FALSE)</f>
        <v>1.6</v>
      </c>
      <c r="H36" s="20">
        <f>VLOOKUP(C36,计算辅助表!A:I,9,FALSE)</f>
        <v>0</v>
      </c>
      <c r="I36" s="20">
        <f>VLOOKUP(C36,计算辅助表!A:K,10,FALSE)</f>
        <v>0</v>
      </c>
      <c r="J36" s="20">
        <f>VLOOKUP(C36,计算辅助表!A:K,11,FALSE)</f>
        <v>0</v>
      </c>
      <c r="K36" s="20">
        <f>VLOOKUP(C36,计算辅助表!A:H,8,FALSE)</f>
        <v>165</v>
      </c>
      <c r="L36" s="20" t="str">
        <f>VLOOKUP(C36,计算辅助表!A:F,6,FALSE)</f>
        <v>[{"a":"item","t":"2004","n":2000}]</v>
      </c>
      <c r="M36" s="20" t="str">
        <f>VLOOKUP(C36,计算辅助表!A:G,7,FALSE)</f>
        <v>[{"samezhongzu":1,"star":5,"num":4}]</v>
      </c>
      <c r="N36" s="20" t="str">
        <f>VLOOKUP(A36,升星技能!A:O,4,FALSE)</f>
        <v>穿透3</v>
      </c>
      <c r="O36" s="20" t="str">
        <f>VLOOKUP(A36,升星技能!A:O,5,FALSE)</f>
        <v>"1402a111","1402a121"</v>
      </c>
      <c r="P36" s="20" t="str">
        <f>VLOOKUP(A36,升星技能!A:O,6,FALSE)</f>
        <v>被动效果：手中武器极其锋利，提升收割者80%，及12%的生命</v>
      </c>
      <c r="Q36" s="20" t="str">
        <f>IF(C36&lt;8,VLOOKUP(A36,基础技能!A:O,11,FALSE),VLOOKUP(A36,升星技能!A:O,7,FALSE))</f>
        <v>狂暴2</v>
      </c>
      <c r="R36" s="20" t="str">
        <f>IF(C36&lt;8,VLOOKUP(A36,基础技能!A:O,10,FALSE),VLOOKUP(A36,升星技能!A:O,8,FALSE))</f>
        <v>"14026214"</v>
      </c>
      <c r="S36" s="20" t="str">
        <f>IF(C36&lt;8,VLOOKUP(A36,基础技能!A:O,12,FALSE),VLOOKUP(A36,升星技能!A:O,9,FALSE))</f>
        <v>被动效果：敌方的死亡使得自己变得狂暴，提升自己暴击24%</v>
      </c>
      <c r="T36" s="20" t="str">
        <f>IF(C36&lt;9,VLOOKUP(A36,基础技能!A:O,14,FALSE),VLOOKUP(A36,升星技能!A:O,10,FALSE))</f>
        <v>越战越勇2</v>
      </c>
      <c r="U36" s="20" t="str">
        <f>IF(C36&lt;9,VLOOKUP(A36,基础技能!A:O,13,FALSE),VLOOKUP(A36,升星技能!A:O,11,FALSE))</f>
        <v>"14026314"</v>
      </c>
      <c r="V36" s="20" t="str">
        <f>IF(C36&lt;9,VLOOKUP(A36,基础技能!A:O,15,FALSE),VLOOKUP(A36,升星技能!A:O,12,FALSE))</f>
        <v>被动效果：对于力量掌握到了极致，每次普攻提升自己22.2%暴击伤害</v>
      </c>
      <c r="W36" s="20" t="str">
        <f>IF(C36&lt;10,VLOOKUP(A36,基础技能!A:O,5,FALSE),VLOOKUP(A36,升星技能!A:O,13,FALSE))</f>
        <v>暗影之袭2</v>
      </c>
      <c r="X36" s="20" t="str">
        <f>IF(C36&lt;10,VLOOKUP(A36,基础技能!A:O,4,FALSE),VLOOKUP(A36,升星技能!A:O,14,FALSE))</f>
        <v>14026012</v>
      </c>
      <c r="Y36" s="20" t="str">
        <f>IF(C36&lt;10,VLOOKUP(A36,基础技能!A:O,6,FALSE),VLOOKUP(A36,升星技能!A:O,15,FALSE))</f>
        <v>怒气技能：对敌方随机2名后排目标造成195%攻击伤害并增加自身24%破防2回合</v>
      </c>
    </row>
    <row r="37" spans="1:25">
      <c r="A37" s="3">
        <v>14026</v>
      </c>
      <c r="B37" s="3" t="s">
        <v>31</v>
      </c>
      <c r="C37" s="20">
        <v>8</v>
      </c>
      <c r="D37" s="20">
        <f>VLOOKUP($C37,计算辅助表!$A:$E,2,FALSE)</f>
        <v>2.78</v>
      </c>
      <c r="E37" s="20">
        <f>VLOOKUP($C37,计算辅助表!$A:$E,3,FALSE)</f>
        <v>1</v>
      </c>
      <c r="F37" s="20">
        <f>VLOOKUP($C37,计算辅助表!$A:$E,4,FALSE)</f>
        <v>4.84</v>
      </c>
      <c r="G37" s="20">
        <f>VLOOKUP($C37,计算辅助表!$A:$E,5,FALSE)</f>
        <v>1.6</v>
      </c>
      <c r="H37" s="20">
        <f>VLOOKUP(C37,计算辅助表!A:I,9,FALSE)</f>
        <v>0</v>
      </c>
      <c r="I37" s="20">
        <f>VLOOKUP(C37,计算辅助表!A:K,10,FALSE)</f>
        <v>0</v>
      </c>
      <c r="J37" s="20">
        <f>VLOOKUP(C37,计算辅助表!A:K,11,FALSE)</f>
        <v>0</v>
      </c>
      <c r="K37" s="20">
        <f>VLOOKUP(C37,计算辅助表!A:H,8,FALSE)</f>
        <v>185</v>
      </c>
      <c r="L37" s="20" t="str">
        <f>VLOOKUP(C37,计算辅助表!A:F,6,FALSE)</f>
        <v>[{"a":"item","t":"2004","n":3000}]</v>
      </c>
      <c r="M37" s="20" t="str">
        <f>VLOOKUP(C37,计算辅助表!A:G,7,FALSE)</f>
        <v>[{"samezhongzu":1,"star":6,"num":1},{"samezhongzu":1,"star":5,"num":3}]</v>
      </c>
      <c r="N37" s="20" t="str">
        <f>VLOOKUP(A37,升星技能!A:O,4,FALSE)</f>
        <v>穿透3</v>
      </c>
      <c r="O37" s="20" t="str">
        <f>VLOOKUP(A37,升星技能!A:O,5,FALSE)</f>
        <v>"1402a111","1402a121"</v>
      </c>
      <c r="P37" s="20" t="str">
        <f>VLOOKUP(A37,升星技能!A:O,6,FALSE)</f>
        <v>被动效果：手中武器极其锋利，提升收割者80%，及12%的生命</v>
      </c>
      <c r="Q37" s="20" t="str">
        <f>IF(C37&lt;8,VLOOKUP(A37,基础技能!A:O,11,FALSE),VLOOKUP(A37,升星技能!A:O,7,FALSE))</f>
        <v>死亡献祭3</v>
      </c>
      <c r="R37" s="20" t="str">
        <f>IF(C37&lt;8,VLOOKUP(A37,基础技能!A:O,10,FALSE),VLOOKUP(A37,升星技能!A:O,8,FALSE))</f>
        <v>"1402a214"</v>
      </c>
      <c r="S37" s="20" t="str">
        <f>IF(C37&lt;8,VLOOKUP(A37,基础技能!A:O,12,FALSE),VLOOKUP(A37,升星技能!A:O,9,FALSE))</f>
        <v>被动效果：敌方的死亡使得自己变得狂暴，提升自己暴击33%</v>
      </c>
      <c r="T37" s="20" t="str">
        <f>IF(C37&lt;9,VLOOKUP(A37,基础技能!A:O,14,FALSE),VLOOKUP(A37,升星技能!A:O,10,FALSE))</f>
        <v>越战越勇2</v>
      </c>
      <c r="U37" s="20" t="str">
        <f>IF(C37&lt;9,VLOOKUP(A37,基础技能!A:O,13,FALSE),VLOOKUP(A37,升星技能!A:O,11,FALSE))</f>
        <v>"14026314"</v>
      </c>
      <c r="V37" s="20" t="str">
        <f>IF(C37&lt;9,VLOOKUP(A37,基础技能!A:O,15,FALSE),VLOOKUP(A37,升星技能!A:O,12,FALSE))</f>
        <v>被动效果：对于力量掌握到了极致，每次普攻提升自己22.2%暴击伤害</v>
      </c>
      <c r="W37" s="20" t="str">
        <f>IF(C37&lt;10,VLOOKUP(A37,基础技能!A:O,5,FALSE),VLOOKUP(A37,升星技能!A:O,13,FALSE))</f>
        <v>暗影之袭2</v>
      </c>
      <c r="X37" s="20" t="str">
        <f>IF(C37&lt;10,VLOOKUP(A37,基础技能!A:O,4,FALSE),VLOOKUP(A37,升星技能!A:O,14,FALSE))</f>
        <v>14026012</v>
      </c>
      <c r="Y37" s="20" t="str">
        <f>IF(C37&lt;10,VLOOKUP(A37,基础技能!A:O,6,FALSE),VLOOKUP(A37,升星技能!A:O,15,FALSE))</f>
        <v>怒气技能：对敌方随机2名后排目标造成195%攻击伤害并增加自身24%破防2回合</v>
      </c>
    </row>
    <row r="38" spans="1:25">
      <c r="A38" s="3">
        <v>14026</v>
      </c>
      <c r="B38" s="3" t="s">
        <v>31</v>
      </c>
      <c r="C38" s="20">
        <v>9</v>
      </c>
      <c r="D38" s="20">
        <f>VLOOKUP($C38,计算辅助表!$A:$E,2,FALSE)</f>
        <v>3.07</v>
      </c>
      <c r="E38" s="20">
        <f>VLOOKUP($C38,计算辅助表!$A:$E,3,FALSE)</f>
        <v>1</v>
      </c>
      <c r="F38" s="20">
        <f>VLOOKUP($C38,计算辅助表!$A:$E,4,FALSE)</f>
        <v>6.16</v>
      </c>
      <c r="G38" s="20">
        <f>VLOOKUP($C38,计算辅助表!$A:$E,5,FALSE)</f>
        <v>1.6</v>
      </c>
      <c r="H38" s="20">
        <f>VLOOKUP(C38,计算辅助表!A:I,9,FALSE)</f>
        <v>0</v>
      </c>
      <c r="I38" s="20">
        <f>VLOOKUP(C38,计算辅助表!A:K,10,FALSE)</f>
        <v>0</v>
      </c>
      <c r="J38" s="20">
        <f>VLOOKUP(C38,计算辅助表!A:K,11,FALSE)</f>
        <v>0</v>
      </c>
      <c r="K38" s="20">
        <f>VLOOKUP(C38,计算辅助表!A:H,8,FALSE)</f>
        <v>205</v>
      </c>
      <c r="L38" s="20" t="str">
        <f>VLOOKUP(C38,计算辅助表!A:F,6,FALSE)</f>
        <v>[{"a":"item","t":"2004","n":4000}]</v>
      </c>
      <c r="M38" s="20" t="str">
        <f>VLOOKUP(C38,计算辅助表!A:G,7,FALSE)</f>
        <v>[{"sxhero":1,"num":1},{"samezhongzu":1,"star":6,"num":1},{"samezhongzu":1,"star":5,"num":2}]</v>
      </c>
      <c r="N38" s="20" t="str">
        <f>VLOOKUP(A38,升星技能!A:O,4,FALSE)</f>
        <v>穿透3</v>
      </c>
      <c r="O38" s="20" t="str">
        <f>VLOOKUP(A38,升星技能!A:O,5,FALSE)</f>
        <v>"1402a111","1402a121"</v>
      </c>
      <c r="P38" s="20" t="str">
        <f>VLOOKUP(A38,升星技能!A:O,6,FALSE)</f>
        <v>被动效果：手中武器极其锋利，提升收割者80%，及12%的生命</v>
      </c>
      <c r="Q38" s="20" t="str">
        <f>IF(C38&lt;8,VLOOKUP(A38,基础技能!A:O,11,FALSE),VLOOKUP(A38,升星技能!A:O,7,FALSE))</f>
        <v>死亡献祭3</v>
      </c>
      <c r="R38" s="20" t="str">
        <f>IF(C38&lt;8,VLOOKUP(A38,基础技能!A:O,10,FALSE),VLOOKUP(A38,升星技能!A:O,8,FALSE))</f>
        <v>"1402a214"</v>
      </c>
      <c r="S38" s="20" t="str">
        <f>IF(C38&lt;8,VLOOKUP(A38,基础技能!A:O,12,FALSE),VLOOKUP(A38,升星技能!A:O,9,FALSE))</f>
        <v>被动效果：敌方的死亡使得自己变得狂暴，提升自己暴击33%</v>
      </c>
      <c r="T38" s="20" t="str">
        <f>IF(C38&lt;9,VLOOKUP(A38,基础技能!A:O,14,FALSE),VLOOKUP(A38,升星技能!A:O,10,FALSE))</f>
        <v>越战越勇3</v>
      </c>
      <c r="U38" s="20" t="str">
        <f>IF(C38&lt;9,VLOOKUP(A38,基础技能!A:O,13,FALSE),VLOOKUP(A38,升星技能!A:O,11,FALSE))</f>
        <v>"1402a314"</v>
      </c>
      <c r="V38" s="20" t="str">
        <f>IF(C38&lt;9,VLOOKUP(A38,基础技能!A:O,15,FALSE),VLOOKUP(A38,升星技能!A:O,12,FALSE))</f>
        <v>被动效果：对于力量掌握到了极致，每次普攻提升自己33%暴击伤害</v>
      </c>
      <c r="W38" s="20" t="str">
        <f>IF(C38&lt;10,VLOOKUP(A38,基础技能!A:O,5,FALSE),VLOOKUP(A38,升星技能!A:O,13,FALSE))</f>
        <v>暗影之袭2</v>
      </c>
      <c r="X38" s="20" t="str">
        <f>IF(C38&lt;10,VLOOKUP(A38,基础技能!A:O,4,FALSE),VLOOKUP(A38,升星技能!A:O,14,FALSE))</f>
        <v>14026012</v>
      </c>
      <c r="Y38" s="20" t="str">
        <f>IF(C38&lt;10,VLOOKUP(A38,基础技能!A:O,6,FALSE),VLOOKUP(A38,升星技能!A:O,15,FALSE))</f>
        <v>怒气技能：对敌方随机2名后排目标造成195%攻击伤害并增加自身24%破防2回合</v>
      </c>
    </row>
    <row r="39" spans="1:25">
      <c r="A39" s="3">
        <v>14036</v>
      </c>
      <c r="B39" s="3" t="s">
        <v>32</v>
      </c>
      <c r="C39" s="20">
        <v>7</v>
      </c>
      <c r="D39" s="20">
        <f>VLOOKUP($C39,计算辅助表!$A:$E,2,FALSE)</f>
        <v>2.49</v>
      </c>
      <c r="E39" s="20">
        <f>VLOOKUP($C39,计算辅助表!$A:$E,3,FALSE)</f>
        <v>1</v>
      </c>
      <c r="F39" s="20">
        <f>VLOOKUP($C39,计算辅助表!$A:$E,4,FALSE)</f>
        <v>3.52</v>
      </c>
      <c r="G39" s="20">
        <f>VLOOKUP($C39,计算辅助表!$A:$E,5,FALSE)</f>
        <v>1.6</v>
      </c>
      <c r="H39" s="20">
        <f>VLOOKUP(C39,计算辅助表!A:I,9,FALSE)</f>
        <v>0</v>
      </c>
      <c r="I39" s="20">
        <f>VLOOKUP(C39,计算辅助表!A:K,10,FALSE)</f>
        <v>0</v>
      </c>
      <c r="J39" s="20">
        <f>VLOOKUP(C39,计算辅助表!A:K,11,FALSE)</f>
        <v>0</v>
      </c>
      <c r="K39" s="20">
        <f>VLOOKUP(C39,计算辅助表!A:H,8,FALSE)</f>
        <v>165</v>
      </c>
      <c r="L39" s="20" t="str">
        <f>VLOOKUP(C39,计算辅助表!A:F,6,FALSE)</f>
        <v>[{"a":"item","t":"2004","n":2000}]</v>
      </c>
      <c r="M39" s="20" t="str">
        <f>VLOOKUP(C39,计算辅助表!A:G,7,FALSE)</f>
        <v>[{"samezhongzu":1,"star":5,"num":4}]</v>
      </c>
      <c r="N39" s="20" t="str">
        <f>VLOOKUP(A39,升星技能!A:O,4,FALSE)</f>
        <v>刺客之心3</v>
      </c>
      <c r="O39" s="20" t="str">
        <f>VLOOKUP(A39,升星技能!A:O,5,FALSE)</f>
        <v>"1403a111","1403a121","1403a131"</v>
      </c>
      <c r="P39" s="20" t="str">
        <f>VLOOKUP(A39,升星技能!A:O,6,FALSE)</f>
        <v>被动效果：拥有刺客之心，抛弃一切恐惧，破防增加40%，攻击增加24%，生命增加16%</v>
      </c>
      <c r="Q39" s="20" t="str">
        <f>IF(C39&lt;8,VLOOKUP(A39,基础技能!A:O,11,FALSE),VLOOKUP(A39,升星技能!A:O,7,FALSE))</f>
        <v>追击2</v>
      </c>
      <c r="R39" s="20" t="str">
        <f>IF(C39&lt;8,VLOOKUP(A39,基础技能!A:O,10,FALSE),VLOOKUP(A39,升星技能!A:O,8,FALSE))</f>
        <v>"14036214"</v>
      </c>
      <c r="S39" s="20" t="str">
        <f>IF(C39&lt;8,VLOOKUP(A39,基础技能!A:O,12,FALSE),VLOOKUP(A39,升星技能!A:O,9,FALSE))</f>
        <v>被动效果：追杀弱小的猎物，普通攻击变成攻击敌方生命最少的英雄，伤害为111%攻击效果，并减少目标16%防御</v>
      </c>
      <c r="T39" s="20" t="str">
        <f>IF(C39&lt;9,VLOOKUP(A39,基础技能!A:O,14,FALSE),VLOOKUP(A39,升星技能!A:O,10,FALSE))</f>
        <v>血腥狂舞2</v>
      </c>
      <c r="U39" s="20" t="str">
        <f>IF(C39&lt;9,VLOOKUP(A39,基础技能!A:O,13,FALSE),VLOOKUP(A39,升星技能!A:O,11,FALSE))</f>
        <v>"14036314","14036324"</v>
      </c>
      <c r="V39" s="20" t="str">
        <f>IF(C39&lt;9,VLOOKUP(A39,基础技能!A:O,15,FALSE),VLOOKUP(A39,升星技能!A:O,12,FALSE))</f>
        <v>被动效果：行走在死亡的边缘，自身生命低于80%，提升自己破防33%，并持续回复自己303%攻击的等量生命5回合（只触发一次）</v>
      </c>
      <c r="W39" s="20" t="str">
        <f>IF(C39&lt;10,VLOOKUP(A39,基础技能!A:O,5,FALSE),VLOOKUP(A39,升星技能!A:O,13,FALSE))</f>
        <v>疾影突袭2</v>
      </c>
      <c r="X39" s="20" t="str">
        <f>IF(C39&lt;10,VLOOKUP(A39,基础技能!A:O,4,FALSE),VLOOKUP(A39,升星技能!A:O,14,FALSE))</f>
        <v>14036012</v>
      </c>
      <c r="Y39" s="20" t="str">
        <f>IF(C39&lt;10,VLOOKUP(A39,基础技能!A:O,6,FALSE),VLOOKUP(A39,升星技能!A:O,15,FALSE))</f>
        <v>怒气技能：对敌方随机4名目标造成136%攻击伤害，对法师类目标有75%概率眩晕2回合</v>
      </c>
    </row>
    <row r="40" spans="1:25">
      <c r="A40" s="3">
        <v>14036</v>
      </c>
      <c r="B40" s="3" t="s">
        <v>32</v>
      </c>
      <c r="C40" s="20">
        <v>8</v>
      </c>
      <c r="D40" s="20">
        <f>VLOOKUP($C40,计算辅助表!$A:$E,2,FALSE)</f>
        <v>2.78</v>
      </c>
      <c r="E40" s="20">
        <f>VLOOKUP($C40,计算辅助表!$A:$E,3,FALSE)</f>
        <v>1</v>
      </c>
      <c r="F40" s="20">
        <f>VLOOKUP($C40,计算辅助表!$A:$E,4,FALSE)</f>
        <v>4.84</v>
      </c>
      <c r="G40" s="20">
        <f>VLOOKUP($C40,计算辅助表!$A:$E,5,FALSE)</f>
        <v>1.6</v>
      </c>
      <c r="H40" s="20">
        <f>VLOOKUP(C40,计算辅助表!A:I,9,FALSE)</f>
        <v>0</v>
      </c>
      <c r="I40" s="20">
        <f>VLOOKUP(C40,计算辅助表!A:K,10,FALSE)</f>
        <v>0</v>
      </c>
      <c r="J40" s="20">
        <f>VLOOKUP(C40,计算辅助表!A:K,11,FALSE)</f>
        <v>0</v>
      </c>
      <c r="K40" s="20">
        <f>VLOOKUP(C40,计算辅助表!A:H,8,FALSE)</f>
        <v>185</v>
      </c>
      <c r="L40" s="20" t="str">
        <f>VLOOKUP(C40,计算辅助表!A:F,6,FALSE)</f>
        <v>[{"a":"item","t":"2004","n":3000}]</v>
      </c>
      <c r="M40" s="20" t="str">
        <f>VLOOKUP(C40,计算辅助表!A:G,7,FALSE)</f>
        <v>[{"samezhongzu":1,"star":6,"num":1},{"samezhongzu":1,"star":5,"num":3}]</v>
      </c>
      <c r="N40" s="20" t="str">
        <f>VLOOKUP(A40,升星技能!A:O,4,FALSE)</f>
        <v>刺客之心3</v>
      </c>
      <c r="O40" s="20" t="str">
        <f>VLOOKUP(A40,升星技能!A:O,5,FALSE)</f>
        <v>"1403a111","1403a121","1403a131"</v>
      </c>
      <c r="P40" s="20" t="str">
        <f>VLOOKUP(A40,升星技能!A:O,6,FALSE)</f>
        <v>被动效果：拥有刺客之心，抛弃一切恐惧，破防增加40%，攻击增加24%，生命增加16%</v>
      </c>
      <c r="Q40" s="20" t="str">
        <f>IF(C40&lt;8,VLOOKUP(A40,基础技能!A:O,11,FALSE),VLOOKUP(A40,升星技能!A:O,7,FALSE))</f>
        <v>集中击杀3</v>
      </c>
      <c r="R40" s="20" t="str">
        <f>IF(C40&lt;8,VLOOKUP(A40,基础技能!A:O,10,FALSE),VLOOKUP(A40,升星技能!A:O,8,FALSE))</f>
        <v>"1403a214"</v>
      </c>
      <c r="S40" s="20" t="str">
        <f>IF(C40&lt;8,VLOOKUP(A40,基础技能!A:O,12,FALSE),VLOOKUP(A40,升星技能!A:O,9,FALSE))</f>
        <v>被动效果：追杀弱小的猎物，普通攻击变成攻击敌方生命最少的英雄，伤害为133%攻击效果，并减少目标22%防御</v>
      </c>
      <c r="T40" s="20" t="str">
        <f>IF(C40&lt;9,VLOOKUP(A40,基础技能!A:O,14,FALSE),VLOOKUP(A40,升星技能!A:O,10,FALSE))</f>
        <v>血腥狂舞2</v>
      </c>
      <c r="U40" s="20" t="str">
        <f>IF(C40&lt;9,VLOOKUP(A40,基础技能!A:O,13,FALSE),VLOOKUP(A40,升星技能!A:O,11,FALSE))</f>
        <v>"14036314","14036324"</v>
      </c>
      <c r="V40" s="20" t="str">
        <f>IF(C40&lt;9,VLOOKUP(A40,基础技能!A:O,15,FALSE),VLOOKUP(A40,升星技能!A:O,12,FALSE))</f>
        <v>被动效果：行走在死亡的边缘，自身生命低于80%，提升自己破防33%，并持续回复自己303%攻击的等量生命5回合（只触发一次）</v>
      </c>
      <c r="W40" s="20" t="str">
        <f>IF(C40&lt;10,VLOOKUP(A40,基础技能!A:O,5,FALSE),VLOOKUP(A40,升星技能!A:O,13,FALSE))</f>
        <v>疾影突袭2</v>
      </c>
      <c r="X40" s="20" t="str">
        <f>IF(C40&lt;10,VLOOKUP(A40,基础技能!A:O,4,FALSE),VLOOKUP(A40,升星技能!A:O,14,FALSE))</f>
        <v>14036012</v>
      </c>
      <c r="Y40" s="20" t="str">
        <f>IF(C40&lt;10,VLOOKUP(A40,基础技能!A:O,6,FALSE),VLOOKUP(A40,升星技能!A:O,15,FALSE))</f>
        <v>怒气技能：对敌方随机4名目标造成136%攻击伤害，对法师类目标有75%概率眩晕2回合</v>
      </c>
    </row>
    <row r="41" spans="1:25">
      <c r="A41" s="3">
        <v>14036</v>
      </c>
      <c r="B41" s="3" t="s">
        <v>32</v>
      </c>
      <c r="C41" s="20">
        <v>9</v>
      </c>
      <c r="D41" s="20">
        <f>VLOOKUP($C41,计算辅助表!$A:$E,2,FALSE)</f>
        <v>3.07</v>
      </c>
      <c r="E41" s="20">
        <f>VLOOKUP($C41,计算辅助表!$A:$E,3,FALSE)</f>
        <v>1</v>
      </c>
      <c r="F41" s="20">
        <f>VLOOKUP($C41,计算辅助表!$A:$E,4,FALSE)</f>
        <v>6.16</v>
      </c>
      <c r="G41" s="20">
        <f>VLOOKUP($C41,计算辅助表!$A:$E,5,FALSE)</f>
        <v>1.6</v>
      </c>
      <c r="H41" s="20">
        <f>VLOOKUP(C41,计算辅助表!A:I,9,FALSE)</f>
        <v>0</v>
      </c>
      <c r="I41" s="20">
        <f>VLOOKUP(C41,计算辅助表!A:K,10,FALSE)</f>
        <v>0</v>
      </c>
      <c r="J41" s="20">
        <f>VLOOKUP(C41,计算辅助表!A:K,11,FALSE)</f>
        <v>0</v>
      </c>
      <c r="K41" s="20">
        <f>VLOOKUP(C41,计算辅助表!A:H,8,FALSE)</f>
        <v>205</v>
      </c>
      <c r="L41" s="20" t="str">
        <f>VLOOKUP(C41,计算辅助表!A:F,6,FALSE)</f>
        <v>[{"a":"item","t":"2004","n":4000}]</v>
      </c>
      <c r="M41" s="20" t="str">
        <f>VLOOKUP(C41,计算辅助表!A:G,7,FALSE)</f>
        <v>[{"sxhero":1,"num":1},{"samezhongzu":1,"star":6,"num":1},{"samezhongzu":1,"star":5,"num":2}]</v>
      </c>
      <c r="N41" s="20" t="str">
        <f>VLOOKUP(A41,升星技能!A:O,4,FALSE)</f>
        <v>刺客之心3</v>
      </c>
      <c r="O41" s="20" t="str">
        <f>VLOOKUP(A41,升星技能!A:O,5,FALSE)</f>
        <v>"1403a111","1403a121","1403a131"</v>
      </c>
      <c r="P41" s="20" t="str">
        <f>VLOOKUP(A41,升星技能!A:O,6,FALSE)</f>
        <v>被动效果：拥有刺客之心，抛弃一切恐惧，破防增加40%，攻击增加24%，生命增加16%</v>
      </c>
      <c r="Q41" s="20" t="str">
        <f>IF(C41&lt;8,VLOOKUP(A41,基础技能!A:O,11,FALSE),VLOOKUP(A41,升星技能!A:O,7,FALSE))</f>
        <v>集中击杀3</v>
      </c>
      <c r="R41" s="20" t="str">
        <f>IF(C41&lt;8,VLOOKUP(A41,基础技能!A:O,10,FALSE),VLOOKUP(A41,升星技能!A:O,8,FALSE))</f>
        <v>"1403a214"</v>
      </c>
      <c r="S41" s="20" t="str">
        <f>IF(C41&lt;8,VLOOKUP(A41,基础技能!A:O,12,FALSE),VLOOKUP(A41,升星技能!A:O,9,FALSE))</f>
        <v>被动效果：追杀弱小的猎物，普通攻击变成攻击敌方生命最少的英雄，伤害为133%攻击效果，并减少目标22%防御</v>
      </c>
      <c r="T41" s="20" t="str">
        <f>IF(C41&lt;9,VLOOKUP(A41,基础技能!A:O,14,FALSE),VLOOKUP(A41,升星技能!A:O,10,FALSE))</f>
        <v>血腥狂舞3</v>
      </c>
      <c r="U41" s="20" t="str">
        <f>IF(C41&lt;9,VLOOKUP(A41,基础技能!A:O,13,FALSE),VLOOKUP(A41,升星技能!A:O,11,FALSE))</f>
        <v>"1403a314","1403a324","1403a334"</v>
      </c>
      <c r="V41" s="20" t="str">
        <f>IF(C41&lt;9,VLOOKUP(A41,基础技能!A:O,15,FALSE),VLOOKUP(A41,升星技能!A:O,12,FALSE))</f>
        <v>被动效果：行走在死亡的边缘，自身生命低于80%，提升自己破防42%，暴击21%，并持续回复自己404%攻击的等量生命5回合（只触发一次）</v>
      </c>
      <c r="W41" s="20" t="str">
        <f>IF(C41&lt;10,VLOOKUP(A41,基础技能!A:O,5,FALSE),VLOOKUP(A41,升星技能!A:O,13,FALSE))</f>
        <v>疾影突袭2</v>
      </c>
      <c r="X41" s="20" t="str">
        <f>IF(C41&lt;10,VLOOKUP(A41,基础技能!A:O,4,FALSE),VLOOKUP(A41,升星技能!A:O,14,FALSE))</f>
        <v>14036012</v>
      </c>
      <c r="Y41" s="20" t="str">
        <f>IF(C41&lt;10,VLOOKUP(A41,基础技能!A:O,6,FALSE),VLOOKUP(A41,升星技能!A:O,15,FALSE))</f>
        <v>怒气技能：对敌方随机4名目标造成136%攻击伤害，对法师类目标有75%概率眩晕2回合</v>
      </c>
    </row>
    <row r="42" spans="1:25">
      <c r="A42" s="3">
        <v>14036</v>
      </c>
      <c r="B42" s="3" t="s">
        <v>32</v>
      </c>
      <c r="C42" s="20">
        <v>10</v>
      </c>
      <c r="D42" s="20">
        <f>VLOOKUP($C42,计算辅助表!$A:$E,2,FALSE)</f>
        <v>3.51</v>
      </c>
      <c r="E42" s="20">
        <f>VLOOKUP($C42,计算辅助表!$A:$E,3,FALSE)</f>
        <v>1</v>
      </c>
      <c r="F42" s="20">
        <f>VLOOKUP($C42,计算辅助表!$A:$E,4,FALSE)</f>
        <v>8.14</v>
      </c>
      <c r="G42" s="20">
        <f>VLOOKUP($C42,计算辅助表!$A:$E,5,FALSE)</f>
        <v>1.6</v>
      </c>
      <c r="H42" s="20">
        <f>VLOOKUP(C42,计算辅助表!A:I,9,FALSE)</f>
        <v>0</v>
      </c>
      <c r="I42" s="20">
        <f>VLOOKUP(C42,计算辅助表!A:K,10,FALSE)</f>
        <v>0</v>
      </c>
      <c r="J42" s="20">
        <f>VLOOKUP(C42,计算辅助表!A:K,11,FALSE)</f>
        <v>0</v>
      </c>
      <c r="K42" s="20">
        <f>VLOOKUP(C42,计算辅助表!A:H,8,FALSE)</f>
        <v>255</v>
      </c>
      <c r="L42" s="20" t="str">
        <f>VLOOKUP(C42,计算辅助表!A:F,6,FALSE)</f>
        <v>[{"a":"item","t":"2004","n":10000}]</v>
      </c>
      <c r="M42" s="20" t="str">
        <f>VLOOKUP(C42,计算辅助表!A:G,7,FALSE)</f>
        <v>[{"sxhero":1,"num":2},{"samezhongzu":1,"star":6,"num":1},{"star":9,"num":1}]</v>
      </c>
      <c r="N42" s="20" t="str">
        <f>VLOOKUP(A42,升星技能!A:O,4,FALSE)</f>
        <v>刺客之心3</v>
      </c>
      <c r="O42" s="20" t="str">
        <f>VLOOKUP(A42,升星技能!A:O,5,FALSE)</f>
        <v>"1403a111","1403a121","1403a131"</v>
      </c>
      <c r="P42" s="20" t="str">
        <f>VLOOKUP(A42,升星技能!A:O,6,FALSE)</f>
        <v>被动效果：拥有刺客之心，抛弃一切恐惧，破防增加40%，攻击增加24%，生命增加16%</v>
      </c>
      <c r="Q42" s="20" t="str">
        <f>IF(C42&lt;8,VLOOKUP(A42,基础技能!A:O,11,FALSE),VLOOKUP(A42,升星技能!A:O,7,FALSE))</f>
        <v>集中击杀3</v>
      </c>
      <c r="R42" s="20" t="str">
        <f>IF(C42&lt;8,VLOOKUP(A42,基础技能!A:O,10,FALSE),VLOOKUP(A42,升星技能!A:O,8,FALSE))</f>
        <v>"1403a214"</v>
      </c>
      <c r="S42" s="20" t="str">
        <f>IF(C42&lt;8,VLOOKUP(A42,基础技能!A:O,12,FALSE),VLOOKUP(A42,升星技能!A:O,9,FALSE))</f>
        <v>被动效果：追杀弱小的猎物，普通攻击变成攻击敌方生命最少的英雄，伤害为133%攻击效果，并减少目标22%防御</v>
      </c>
      <c r="T42" s="20" t="str">
        <f>IF(C42&lt;9,VLOOKUP(A42,基础技能!A:O,14,FALSE),VLOOKUP(A42,升星技能!A:O,10,FALSE))</f>
        <v>血腥狂舞3</v>
      </c>
      <c r="U42" s="20" t="str">
        <f>IF(C42&lt;9,VLOOKUP(A42,基础技能!A:O,13,FALSE),VLOOKUP(A42,升星技能!A:O,11,FALSE))</f>
        <v>"1403a314","1403a324","1403a334"</v>
      </c>
      <c r="V42" s="20" t="str">
        <f>IF(C42&lt;9,VLOOKUP(A42,基础技能!A:O,15,FALSE),VLOOKUP(A42,升星技能!A:O,12,FALSE))</f>
        <v>被动效果：行走在死亡的边缘，自身生命低于80%，提升自己破防42%，暴击21%，并持续回复自己404%攻击的等量生命5回合（只触发一次）</v>
      </c>
      <c r="W42" s="20" t="str">
        <f>IF(C42&lt;10,VLOOKUP(A42,基础技能!A:O,5,FALSE),VLOOKUP(A42,升星技能!A:O,13,FALSE))</f>
        <v>疾影突袭3</v>
      </c>
      <c r="X42" s="20" t="str">
        <f>IF(C42&lt;10,VLOOKUP(A42,基础技能!A:O,4,FALSE),VLOOKUP(A42,升星技能!A:O,14,FALSE))</f>
        <v>1403a012</v>
      </c>
      <c r="Y42" s="20" t="str">
        <f>IF(C42&lt;10,VLOOKUP(A42,基础技能!A:O,6,FALSE),VLOOKUP(A42,升星技能!A:O,15,FALSE))</f>
        <v>怒气技能：对敌方随机4名目标造成185%攻击伤害，对法师类目标有100%概率眩晕2回合并造成185%攻击的额外伤害</v>
      </c>
    </row>
    <row r="43" spans="1:25">
      <c r="A43" s="3">
        <v>14036</v>
      </c>
      <c r="B43" s="3" t="s">
        <v>32</v>
      </c>
      <c r="C43" s="20">
        <v>11</v>
      </c>
      <c r="D43" s="20">
        <f>VLOOKUP($C43,计算辅助表!$A:$E,2,FALSE)</f>
        <v>3.51</v>
      </c>
      <c r="E43" s="20">
        <f>VLOOKUP($C43,计算辅助表!$A:$E,3,FALSE)</f>
        <v>1</v>
      </c>
      <c r="F43" s="20">
        <f>VLOOKUP($C43,计算辅助表!$A:$E,4,FALSE)</f>
        <v>8.14</v>
      </c>
      <c r="G43" s="20">
        <f>VLOOKUP($C43,计算辅助表!$A:$E,5,FALSE)</f>
        <v>1.6</v>
      </c>
      <c r="H43" s="20">
        <f>VLOOKUP(C43,计算辅助表!A:I,9,FALSE)</f>
        <v>1</v>
      </c>
      <c r="I43" s="20">
        <f>VLOOKUP(C43,计算辅助表!A:K,10,FALSE)</f>
        <v>70</v>
      </c>
      <c r="J43" s="20">
        <f>VLOOKUP(C43,计算辅助表!A:K,11,FALSE)</f>
        <v>100</v>
      </c>
      <c r="K43" s="20">
        <f>VLOOKUP(C43,计算辅助表!A:H,8,FALSE)</f>
        <v>270</v>
      </c>
      <c r="L43" s="20" t="str">
        <f>VLOOKUP(C43,计算辅助表!A:F,6,FALSE)</f>
        <v>[{"a":"item","t":"2004","n":10000}]</v>
      </c>
      <c r="M43" s="20" t="str">
        <f>VLOOKUP(C43,计算辅助表!A:G,7,FALSE)</f>
        <v>[{"sxhero":1,"num":1},{"star":9,"num":1}]</v>
      </c>
      <c r="N43" s="20" t="str">
        <f>VLOOKUP(A43,升星技能!A:O,4,FALSE)</f>
        <v>刺客之心3</v>
      </c>
      <c r="O43" s="20" t="str">
        <f>VLOOKUP(A43,升星技能!A:O,5,FALSE)</f>
        <v>"1403a111","1403a121","1403a131"</v>
      </c>
      <c r="P43" s="20" t="str">
        <f>VLOOKUP(A43,升星技能!A:O,6,FALSE)</f>
        <v>被动效果：拥有刺客之心，抛弃一切恐惧，破防增加40%，攻击增加24%，生命增加16%</v>
      </c>
      <c r="Q43" s="20" t="str">
        <f>IF(C43&lt;8,VLOOKUP(A43,基础技能!A:O,11,FALSE),VLOOKUP(A43,升星技能!A:O,7,FALSE))</f>
        <v>集中击杀3</v>
      </c>
      <c r="R43" s="20" t="str">
        <f>IF(C43&lt;8,VLOOKUP(A43,基础技能!A:O,10,FALSE),VLOOKUP(A43,升星技能!A:O,8,FALSE))</f>
        <v>"1403a214"</v>
      </c>
      <c r="S43" s="20" t="str">
        <f>IF(C43&lt;8,VLOOKUP(A43,基础技能!A:O,12,FALSE),VLOOKUP(A43,升星技能!A:O,9,FALSE))</f>
        <v>被动效果：追杀弱小的猎物，普通攻击变成攻击敌方生命最少的英雄，伤害为133%攻击效果，并减少目标22%防御</v>
      </c>
      <c r="T43" s="20" t="str">
        <f>IF(C43&lt;9,VLOOKUP(A43,基础技能!A:O,14,FALSE),VLOOKUP(A43,升星技能!A:O,10,FALSE))</f>
        <v>血腥狂舞3</v>
      </c>
      <c r="U43" s="20" t="str">
        <f>IF(C43&lt;9,VLOOKUP(A43,基础技能!A:O,13,FALSE),VLOOKUP(A43,升星技能!A:O,11,FALSE))</f>
        <v>"1403a314","1403a324","1403a334"</v>
      </c>
      <c r="V43" s="20" t="str">
        <f>IF(C43&lt;9,VLOOKUP(A43,基础技能!A:O,15,FALSE),VLOOKUP(A43,升星技能!A:O,12,FALSE))</f>
        <v>被动效果：行走在死亡的边缘，自身生命低于80%，提升自己破防42%，暴击21%，并持续回复自己404%攻击的等量生命5回合（只触发一次）</v>
      </c>
      <c r="W43" s="20" t="str">
        <f>IF(C43&lt;10,VLOOKUP(A43,基础技能!A:O,5,FALSE),VLOOKUP(A43,升星技能!A:O,13,FALSE))</f>
        <v>疾影突袭3</v>
      </c>
      <c r="X43" s="20" t="str">
        <f>IF(C43&lt;10,VLOOKUP(A43,基础技能!A:O,4,FALSE),VLOOKUP(A43,升星技能!A:O,14,FALSE))</f>
        <v>1403a012</v>
      </c>
      <c r="Y43" s="20" t="str">
        <f>IF(C43&lt;10,VLOOKUP(A43,基础技能!A:O,6,FALSE),VLOOKUP(A43,升星技能!A:O,15,FALSE))</f>
        <v>怒气技能：对敌方随机4名目标造成185%攻击伤害，对法师类目标有100%概率眩晕2回合并造成185%攻击的额外伤害</v>
      </c>
    </row>
    <row r="44" spans="1:25">
      <c r="A44" s="3">
        <v>14036</v>
      </c>
      <c r="B44" s="3" t="s">
        <v>32</v>
      </c>
      <c r="C44" s="20">
        <v>12</v>
      </c>
      <c r="D44" s="20">
        <f>VLOOKUP($C44,计算辅助表!$A:$E,2,FALSE)</f>
        <v>3.51</v>
      </c>
      <c r="E44" s="20">
        <f>VLOOKUP($C44,计算辅助表!$A:$E,3,FALSE)</f>
        <v>1</v>
      </c>
      <c r="F44" s="20">
        <f>VLOOKUP($C44,计算辅助表!$A:$E,4,FALSE)</f>
        <v>8.14</v>
      </c>
      <c r="G44" s="20">
        <f>VLOOKUP($C44,计算辅助表!$A:$E,5,FALSE)</f>
        <v>1.6</v>
      </c>
      <c r="H44" s="20">
        <f>VLOOKUP(C44,计算辅助表!A:I,9,FALSE)</f>
        <v>2</v>
      </c>
      <c r="I44" s="20">
        <f>VLOOKUP(C44,计算辅助表!A:K,10,FALSE)</f>
        <v>140</v>
      </c>
      <c r="J44" s="20">
        <f>VLOOKUP(C44,计算辅助表!A:K,11,FALSE)</f>
        <v>200</v>
      </c>
      <c r="K44" s="20">
        <f>VLOOKUP(C44,计算辅助表!A:H,8,FALSE)</f>
        <v>285</v>
      </c>
      <c r="L44" s="20" t="str">
        <f>VLOOKUP(C44,计算辅助表!A:F,6,FALSE)</f>
        <v>[{"a":"item","t":"2004","n":15000}]</v>
      </c>
      <c r="M44" s="20" t="str">
        <f>VLOOKUP(C44,计算辅助表!A:G,7,FALSE)</f>
        <v>[{"sxhero":1,"num":1},{"samezhongzu":1,"star":6,"num":1},{"star":9,"num":1}]</v>
      </c>
      <c r="N44" s="20" t="str">
        <f>VLOOKUP(A44,升星技能!A:O,4,FALSE)</f>
        <v>刺客之心3</v>
      </c>
      <c r="O44" s="20" t="str">
        <f>VLOOKUP(A44,升星技能!A:O,5,FALSE)</f>
        <v>"1403a111","1403a121","1403a131"</v>
      </c>
      <c r="P44" s="20" t="str">
        <f>VLOOKUP(A44,升星技能!A:O,6,FALSE)</f>
        <v>被动效果：拥有刺客之心，抛弃一切恐惧，破防增加40%，攻击增加24%，生命增加16%</v>
      </c>
      <c r="Q44" s="20" t="str">
        <f>IF(C44&lt;8,VLOOKUP(A44,基础技能!A:O,11,FALSE),VLOOKUP(A44,升星技能!A:O,7,FALSE))</f>
        <v>集中击杀3</v>
      </c>
      <c r="R44" s="20" t="str">
        <f>IF(C44&lt;8,VLOOKUP(A44,基础技能!A:O,10,FALSE),VLOOKUP(A44,升星技能!A:O,8,FALSE))</f>
        <v>"1403a214"</v>
      </c>
      <c r="S44" s="20" t="str">
        <f>IF(C44&lt;8,VLOOKUP(A44,基础技能!A:O,12,FALSE),VLOOKUP(A44,升星技能!A:O,9,FALSE))</f>
        <v>被动效果：追杀弱小的猎物，普通攻击变成攻击敌方生命最少的英雄，伤害为133%攻击效果，并减少目标22%防御</v>
      </c>
      <c r="T44" s="20" t="str">
        <f>IF(C44&lt;9,VLOOKUP(A44,基础技能!A:O,14,FALSE),VLOOKUP(A44,升星技能!A:O,10,FALSE))</f>
        <v>血腥狂舞3</v>
      </c>
      <c r="U44" s="20" t="str">
        <f>IF(C44&lt;9,VLOOKUP(A44,基础技能!A:O,13,FALSE),VLOOKUP(A44,升星技能!A:O,11,FALSE))</f>
        <v>"1403a314","1403a324","1403a334"</v>
      </c>
      <c r="V44" s="20" t="str">
        <f>IF(C44&lt;9,VLOOKUP(A44,基础技能!A:O,15,FALSE),VLOOKUP(A44,升星技能!A:O,12,FALSE))</f>
        <v>被动效果：行走在死亡的边缘，自身生命低于80%，提升自己破防42%，暴击21%，并持续回复自己404%攻击的等量生命5回合（只触发一次）</v>
      </c>
      <c r="W44" s="20" t="str">
        <f>IF(C44&lt;10,VLOOKUP(A44,基础技能!A:O,5,FALSE),VLOOKUP(A44,升星技能!A:O,13,FALSE))</f>
        <v>疾影突袭3</v>
      </c>
      <c r="X44" s="20" t="str">
        <f>IF(C44&lt;10,VLOOKUP(A44,基础技能!A:O,4,FALSE),VLOOKUP(A44,升星技能!A:O,14,FALSE))</f>
        <v>1403a012</v>
      </c>
      <c r="Y44" s="20" t="str">
        <f>IF(C44&lt;10,VLOOKUP(A44,基础技能!A:O,6,FALSE),VLOOKUP(A44,升星技能!A:O,15,FALSE))</f>
        <v>怒气技能：对敌方随机4名目标造成185%攻击伤害，对法师类目标有100%概率眩晕2回合并造成185%攻击的额外伤害</v>
      </c>
    </row>
    <row r="45" spans="1:25">
      <c r="A45" s="3">
        <v>14036</v>
      </c>
      <c r="B45" s="3" t="s">
        <v>32</v>
      </c>
      <c r="C45" s="20">
        <v>13</v>
      </c>
      <c r="D45" s="20">
        <f>VLOOKUP($C45,计算辅助表!$A:$E,2,FALSE)</f>
        <v>3.51</v>
      </c>
      <c r="E45" s="20">
        <f>VLOOKUP($C45,计算辅助表!$A:$E,3,FALSE)</f>
        <v>1</v>
      </c>
      <c r="F45" s="20">
        <f>VLOOKUP($C45,计算辅助表!$A:$E,4,FALSE)</f>
        <v>8.14</v>
      </c>
      <c r="G45" s="20">
        <f>VLOOKUP($C45,计算辅助表!$A:$E,5,FALSE)</f>
        <v>1.6</v>
      </c>
      <c r="H45" s="20">
        <f>VLOOKUP(C45,计算辅助表!A:I,9,FALSE)</f>
        <v>3</v>
      </c>
      <c r="I45" s="20">
        <f>VLOOKUP(C45,计算辅助表!A:K,10,FALSE)</f>
        <v>210</v>
      </c>
      <c r="J45" s="20">
        <f>VLOOKUP(C45,计算辅助表!A:K,11,FALSE)</f>
        <v>300</v>
      </c>
      <c r="K45" s="20">
        <f>VLOOKUP(C45,计算辅助表!A:H,8,FALSE)</f>
        <v>300</v>
      </c>
      <c r="L45" s="20" t="str">
        <f>VLOOKUP(C45,计算辅助表!A:F,6,FALSE)</f>
        <v>[{"a":"item","t":"2004","n":20000}]</v>
      </c>
      <c r="M45" s="20" t="str">
        <f>VLOOKUP(C45,计算辅助表!A:G,7,FALSE)</f>
        <v>[{"sxhero":1,"num":2},{"star":10,"num":1}]</v>
      </c>
      <c r="N45" s="20" t="str">
        <f>VLOOKUP(A45,升星技能!A:O,4,FALSE)</f>
        <v>刺客之心3</v>
      </c>
      <c r="O45" s="20" t="str">
        <f>VLOOKUP(A45,升星技能!A:O,5,FALSE)</f>
        <v>"1403a111","1403a121","1403a131"</v>
      </c>
      <c r="P45" s="20" t="str">
        <f>VLOOKUP(A45,升星技能!A:O,6,FALSE)</f>
        <v>被动效果：拥有刺客之心，抛弃一切恐惧，破防增加40%，攻击增加24%，生命增加16%</v>
      </c>
      <c r="Q45" s="20" t="str">
        <f>IF(C45&lt;8,VLOOKUP(A45,基础技能!A:O,11,FALSE),VLOOKUP(A45,升星技能!A:O,7,FALSE))</f>
        <v>集中击杀3</v>
      </c>
      <c r="R45" s="20" t="str">
        <f>IF(C45&lt;8,VLOOKUP(A45,基础技能!A:O,10,FALSE),VLOOKUP(A45,升星技能!A:O,8,FALSE))</f>
        <v>"1403a214"</v>
      </c>
      <c r="S45" s="20" t="str">
        <f>IF(C45&lt;8,VLOOKUP(A45,基础技能!A:O,12,FALSE),VLOOKUP(A45,升星技能!A:O,9,FALSE))</f>
        <v>被动效果：追杀弱小的猎物，普通攻击变成攻击敌方生命最少的英雄，伤害为133%攻击效果，并减少目标22%防御</v>
      </c>
      <c r="T45" s="20" t="str">
        <f>IF(C45&lt;9,VLOOKUP(A45,基础技能!A:O,14,FALSE),VLOOKUP(A45,升星技能!A:O,10,FALSE))</f>
        <v>血腥狂舞3</v>
      </c>
      <c r="U45" s="20" t="str">
        <f>IF(C45&lt;9,VLOOKUP(A45,基础技能!A:O,13,FALSE),VLOOKUP(A45,升星技能!A:O,11,FALSE))</f>
        <v>"1403a314","1403a324","1403a334"</v>
      </c>
      <c r="V45" s="20" t="str">
        <f>IF(C45&lt;9,VLOOKUP(A45,基础技能!A:O,15,FALSE),VLOOKUP(A45,升星技能!A:O,12,FALSE))</f>
        <v>被动效果：行走在死亡的边缘，自身生命低于80%，提升自己破防42%，暴击21%，并持续回复自己404%攻击的等量生命5回合（只触发一次）</v>
      </c>
      <c r="W45" s="20" t="str">
        <f>IF(C45&lt;10,VLOOKUP(A45,基础技能!A:O,5,FALSE),VLOOKUP(A45,升星技能!A:O,13,FALSE))</f>
        <v>疾影突袭3</v>
      </c>
      <c r="X45" s="20" t="str">
        <f>IF(C45&lt;10,VLOOKUP(A45,基础技能!A:O,4,FALSE),VLOOKUP(A45,升星技能!A:O,14,FALSE))</f>
        <v>1403a012</v>
      </c>
      <c r="Y45" s="20" t="str">
        <f>IF(C45&lt;10,VLOOKUP(A45,基础技能!A:O,6,FALSE),VLOOKUP(A45,升星技能!A:O,15,FALSE))</f>
        <v>怒气技能：对敌方随机4名目标造成185%攻击伤害，对法师类目标有100%概率眩晕2回合并造成185%攻击的额外伤害</v>
      </c>
    </row>
    <row r="46" spans="1:25">
      <c r="A46" s="3">
        <v>14046</v>
      </c>
      <c r="B46" s="3" t="s">
        <v>33</v>
      </c>
      <c r="C46" s="20">
        <v>7</v>
      </c>
      <c r="D46" s="20">
        <f>VLOOKUP($C46,计算辅助表!$A:$E,2,FALSE)</f>
        <v>2.49</v>
      </c>
      <c r="E46" s="20">
        <f>VLOOKUP($C46,计算辅助表!$A:$E,3,FALSE)</f>
        <v>1</v>
      </c>
      <c r="F46" s="20">
        <f>VLOOKUP($C46,计算辅助表!$A:$E,4,FALSE)</f>
        <v>3.52</v>
      </c>
      <c r="G46" s="20">
        <f>VLOOKUP($C46,计算辅助表!$A:$E,5,FALSE)</f>
        <v>1.6</v>
      </c>
      <c r="H46" s="20">
        <f>VLOOKUP(C46,计算辅助表!A:I,9,FALSE)</f>
        <v>0</v>
      </c>
      <c r="I46" s="20">
        <f>VLOOKUP(C46,计算辅助表!A:K,10,FALSE)</f>
        <v>0</v>
      </c>
      <c r="J46" s="20">
        <f>VLOOKUP(C46,计算辅助表!A:K,11,FALSE)</f>
        <v>0</v>
      </c>
      <c r="K46" s="20">
        <f>VLOOKUP(C46,计算辅助表!A:H,8,FALSE)</f>
        <v>165</v>
      </c>
      <c r="L46" s="20" t="str">
        <f>VLOOKUP(C46,计算辅助表!A:F,6,FALSE)</f>
        <v>[{"a":"item","t":"2004","n":2000}]</v>
      </c>
      <c r="M46" s="20" t="str">
        <f>VLOOKUP(C46,计算辅助表!A:G,7,FALSE)</f>
        <v>[{"samezhongzu":1,"star":5,"num":4}]</v>
      </c>
      <c r="N46" s="20" t="str">
        <f>VLOOKUP(A46,升星技能!A:O,4,FALSE)</f>
        <v>毒刃锁定3</v>
      </c>
      <c r="O46" s="20" t="str">
        <f>VLOOKUP(A46,升星技能!A:O,5,FALSE)</f>
        <v>"1404a111","1404a121","1404a131","1404a114"</v>
      </c>
      <c r="P46" s="20" t="str">
        <f>VLOOKUP(A46,升星技能!A:O,6,FALSE)</f>
        <v>被动技能：天生拥有狼之敏锐，破防增加21%，攻击增加34%，生命增加15.5%，对中毒目标伤害增加20.5%</v>
      </c>
      <c r="Q46" s="20" t="str">
        <f>IF(C46&lt;8,VLOOKUP(A46,基础技能!A:O,11,FALSE),VLOOKUP(A46,升星技能!A:O,7,FALSE))</f>
        <v>野性咆哮2</v>
      </c>
      <c r="R46" s="20" t="str">
        <f>IF(C46&lt;8,VLOOKUP(A46,基础技能!A:O,10,FALSE),VLOOKUP(A46,升星技能!A:O,8,FALSE))</f>
        <v>"14046214"</v>
      </c>
      <c r="S46" s="20" t="str">
        <f>IF(C46&lt;8,VLOOKUP(A46,基础技能!A:O,12,FALSE),VLOOKUP(A46,升星技能!A:O,9,FALSE))</f>
        <v>被动效果：体内携带特殊的病毒，普攻有100%概率使目标中毒，每回合持续造成42.5%攻击伤害持续6回合。</v>
      </c>
      <c r="T46" s="20" t="str">
        <f>IF(C46&lt;9,VLOOKUP(A46,基础技能!A:O,14,FALSE),VLOOKUP(A46,升星技能!A:O,10,FALSE))</f>
        <v>幽冥护体2</v>
      </c>
      <c r="U46" s="20" t="str">
        <f>IF(C46&lt;9,VLOOKUP(A46,基础技能!A:O,13,FALSE),VLOOKUP(A46,升星技能!A:O,11,FALSE))</f>
        <v>"14046314"</v>
      </c>
      <c r="V46" s="20" t="str">
        <f>IF(C46&lt;9,VLOOKUP(A46,基础技能!A:O,15,FALSE),VLOOKUP(A46,升星技能!A:O,12,FALSE))</f>
        <v>被动效果：损失的鲜血，要用敌人的鲜血偿还，当生命低于60%时，使敌方后排随机2名目标中毒，每回合造成130%的攻击伤害，持续4回合。（只触发1次）</v>
      </c>
      <c r="W46" s="20" t="str">
        <f>IF(C46&lt;10,VLOOKUP(A46,基础技能!A:O,5,FALSE),VLOOKUP(A46,升星技能!A:O,13,FALSE))</f>
        <v>狼牙天冲2</v>
      </c>
      <c r="X46" s="20">
        <f>IF(C46&lt;10,VLOOKUP(A46,基础技能!A:O,4,FALSE),VLOOKUP(A46,升星技能!A:O,14,FALSE))</f>
        <v>14046012</v>
      </c>
      <c r="Y46" s="20" t="str">
        <f>IF(C46&lt;10,VLOOKUP(A46,基础技能!A:O,6,FALSE),VLOOKUP(A46,升星技能!A:O,15,FALSE))</f>
        <v>怒气技能：对随机2名后排敌人造成192%攻击伤害，每回合额外造成45%中毒伤害，持续6回合，并有42.5%概率眩晕目标2回合。</v>
      </c>
    </row>
    <row r="47" spans="1:25">
      <c r="A47" s="3">
        <v>14046</v>
      </c>
      <c r="B47" s="3" t="s">
        <v>33</v>
      </c>
      <c r="C47" s="20">
        <v>8</v>
      </c>
      <c r="D47" s="20">
        <f>VLOOKUP($C47,计算辅助表!$A:$E,2,FALSE)</f>
        <v>2.78</v>
      </c>
      <c r="E47" s="20">
        <f>VLOOKUP($C47,计算辅助表!$A:$E,3,FALSE)</f>
        <v>1</v>
      </c>
      <c r="F47" s="20">
        <f>VLOOKUP($C47,计算辅助表!$A:$E,4,FALSE)</f>
        <v>4.84</v>
      </c>
      <c r="G47" s="20">
        <f>VLOOKUP($C47,计算辅助表!$A:$E,5,FALSE)</f>
        <v>1.6</v>
      </c>
      <c r="H47" s="20">
        <f>VLOOKUP(C47,计算辅助表!A:I,9,FALSE)</f>
        <v>0</v>
      </c>
      <c r="I47" s="20">
        <f>VLOOKUP(C47,计算辅助表!A:K,10,FALSE)</f>
        <v>0</v>
      </c>
      <c r="J47" s="20">
        <f>VLOOKUP(C47,计算辅助表!A:K,11,FALSE)</f>
        <v>0</v>
      </c>
      <c r="K47" s="20">
        <f>VLOOKUP(C47,计算辅助表!A:H,8,FALSE)</f>
        <v>185</v>
      </c>
      <c r="L47" s="20" t="str">
        <f>VLOOKUP(C47,计算辅助表!A:F,6,FALSE)</f>
        <v>[{"a":"item","t":"2004","n":3000}]</v>
      </c>
      <c r="M47" s="20" t="str">
        <f>VLOOKUP(C47,计算辅助表!A:G,7,FALSE)</f>
        <v>[{"samezhongzu":1,"star":6,"num":1},{"samezhongzu":1,"star":5,"num":3}]</v>
      </c>
      <c r="N47" s="20" t="str">
        <f>VLOOKUP(A47,升星技能!A:O,4,FALSE)</f>
        <v>毒刃锁定3</v>
      </c>
      <c r="O47" s="20" t="str">
        <f>VLOOKUP(A47,升星技能!A:O,5,FALSE)</f>
        <v>"1404a111","1404a121","1404a131","1404a114"</v>
      </c>
      <c r="P47" s="20" t="str">
        <f>VLOOKUP(A47,升星技能!A:O,6,FALSE)</f>
        <v>被动技能：天生拥有狼之敏锐，破防增加21%，攻击增加34%，生命增加15.5%，对中毒目标伤害增加20.5%</v>
      </c>
      <c r="Q47" s="20" t="str">
        <f>IF(C47&lt;8,VLOOKUP(A47,基础技能!A:O,11,FALSE),VLOOKUP(A47,升星技能!A:O,7,FALSE))</f>
        <v>野性咆哮3</v>
      </c>
      <c r="R47" s="20" t="str">
        <f>IF(C47&lt;8,VLOOKUP(A47,基础技能!A:O,10,FALSE),VLOOKUP(A47,升星技能!A:O,8,FALSE))</f>
        <v>"1404a214"</v>
      </c>
      <c r="S47" s="20" t="str">
        <f>IF(C47&lt;8,VLOOKUP(A47,基础技能!A:O,12,FALSE),VLOOKUP(A47,升星技能!A:O,9,FALSE))</f>
        <v>被动效果：体内携带特殊的病毒，普攻有100%概率使目标中毒，每回合持续造成52.5%攻击伤害持续6回合。</v>
      </c>
      <c r="T47" s="20" t="str">
        <f>IF(C47&lt;9,VLOOKUP(A47,基础技能!A:O,14,FALSE),VLOOKUP(A47,升星技能!A:O,10,FALSE))</f>
        <v>幽冥护体2</v>
      </c>
      <c r="U47" s="20" t="str">
        <f>IF(C47&lt;9,VLOOKUP(A47,基础技能!A:O,13,FALSE),VLOOKUP(A47,升星技能!A:O,11,FALSE))</f>
        <v>"14046314"</v>
      </c>
      <c r="V47" s="20" t="str">
        <f>IF(C47&lt;9,VLOOKUP(A47,基础技能!A:O,15,FALSE),VLOOKUP(A47,升星技能!A:O,12,FALSE))</f>
        <v>被动效果：损失的鲜血，要用敌人的鲜血偿还，当生命低于60%时，使敌方后排随机2名目标中毒，每回合造成130%的攻击伤害，持续4回合。（只触发1次）</v>
      </c>
      <c r="W47" s="20" t="str">
        <f>IF(C47&lt;10,VLOOKUP(A47,基础技能!A:O,5,FALSE),VLOOKUP(A47,升星技能!A:O,13,FALSE))</f>
        <v>狼牙天冲2</v>
      </c>
      <c r="X47" s="20">
        <f>IF(C47&lt;10,VLOOKUP(A47,基础技能!A:O,4,FALSE),VLOOKUP(A47,升星技能!A:O,14,FALSE))</f>
        <v>14046012</v>
      </c>
      <c r="Y47" s="20" t="str">
        <f>IF(C47&lt;10,VLOOKUP(A47,基础技能!A:O,6,FALSE),VLOOKUP(A47,升星技能!A:O,15,FALSE))</f>
        <v>怒气技能：对随机2名后排敌人造成192%攻击伤害，每回合额外造成45%中毒伤害，持续6回合，并有42.5%概率眩晕目标2回合。</v>
      </c>
    </row>
    <row r="48" spans="1:25">
      <c r="A48" s="3">
        <v>14046</v>
      </c>
      <c r="B48" s="3" t="s">
        <v>33</v>
      </c>
      <c r="C48" s="20">
        <v>9</v>
      </c>
      <c r="D48" s="20">
        <f>VLOOKUP($C48,计算辅助表!$A:$E,2,FALSE)</f>
        <v>3.07</v>
      </c>
      <c r="E48" s="20">
        <f>VLOOKUP($C48,计算辅助表!$A:$E,3,FALSE)</f>
        <v>1</v>
      </c>
      <c r="F48" s="20">
        <f>VLOOKUP($C48,计算辅助表!$A:$E,4,FALSE)</f>
        <v>6.16</v>
      </c>
      <c r="G48" s="20">
        <f>VLOOKUP($C48,计算辅助表!$A:$E,5,FALSE)</f>
        <v>1.6</v>
      </c>
      <c r="H48" s="20">
        <f>VLOOKUP(C48,计算辅助表!A:I,9,FALSE)</f>
        <v>0</v>
      </c>
      <c r="I48" s="20">
        <f>VLOOKUP(C48,计算辅助表!A:K,10,FALSE)</f>
        <v>0</v>
      </c>
      <c r="J48" s="20">
        <f>VLOOKUP(C48,计算辅助表!A:K,11,FALSE)</f>
        <v>0</v>
      </c>
      <c r="K48" s="20">
        <f>VLOOKUP(C48,计算辅助表!A:H,8,FALSE)</f>
        <v>205</v>
      </c>
      <c r="L48" s="20" t="str">
        <f>VLOOKUP(C48,计算辅助表!A:F,6,FALSE)</f>
        <v>[{"a":"item","t":"2004","n":4000}]</v>
      </c>
      <c r="M48" s="20" t="str">
        <f>VLOOKUP(C48,计算辅助表!A:G,7,FALSE)</f>
        <v>[{"sxhero":1,"num":1},{"samezhongzu":1,"star":6,"num":1},{"samezhongzu":1,"star":5,"num":2}]</v>
      </c>
      <c r="N48" s="20" t="str">
        <f>VLOOKUP(A48,升星技能!A:O,4,FALSE)</f>
        <v>毒刃锁定3</v>
      </c>
      <c r="O48" s="20" t="str">
        <f>VLOOKUP(A48,升星技能!A:O,5,FALSE)</f>
        <v>"1404a111","1404a121","1404a131","1404a114"</v>
      </c>
      <c r="P48" s="20" t="str">
        <f>VLOOKUP(A48,升星技能!A:O,6,FALSE)</f>
        <v>被动技能：天生拥有狼之敏锐，破防增加21%，攻击增加34%，生命增加15.5%，对中毒目标伤害增加20.5%</v>
      </c>
      <c r="Q48" s="20" t="str">
        <f>IF(C48&lt;8,VLOOKUP(A48,基础技能!A:O,11,FALSE),VLOOKUP(A48,升星技能!A:O,7,FALSE))</f>
        <v>野性咆哮3</v>
      </c>
      <c r="R48" s="20" t="str">
        <f>IF(C48&lt;8,VLOOKUP(A48,基础技能!A:O,10,FALSE),VLOOKUP(A48,升星技能!A:O,8,FALSE))</f>
        <v>"1404a214"</v>
      </c>
      <c r="S48" s="20" t="str">
        <f>IF(C48&lt;8,VLOOKUP(A48,基础技能!A:O,12,FALSE),VLOOKUP(A48,升星技能!A:O,9,FALSE))</f>
        <v>被动效果：体内携带特殊的病毒，普攻有100%概率使目标中毒，每回合持续造成52.5%攻击伤害持续6回合。</v>
      </c>
      <c r="T48" s="20" t="str">
        <f>IF(C48&lt;9,VLOOKUP(A48,基础技能!A:O,14,FALSE),VLOOKUP(A48,升星技能!A:O,10,FALSE))</f>
        <v>隐秘之毒3</v>
      </c>
      <c r="U48" s="20" t="str">
        <f>IF(C48&lt;9,VLOOKUP(A48,基础技能!A:O,13,FALSE),VLOOKUP(A48,升星技能!A:O,11,FALSE))</f>
        <v>"1404a314"</v>
      </c>
      <c r="V48" s="20" t="str">
        <f>IF(C48&lt;9,VLOOKUP(A48,基础技能!A:O,15,FALSE),VLOOKUP(A48,升星技能!A:O,12,FALSE))</f>
        <v>被动效果：损失的鲜血，要用敌人的鲜血偿还，当生命低于60%时，使敌方后排随机2名目标中毒，每回合造成190%的攻击伤害，持续4回合。（只触发1次）</v>
      </c>
      <c r="W48" s="20" t="str">
        <f>IF(C48&lt;10,VLOOKUP(A48,基础技能!A:O,5,FALSE),VLOOKUP(A48,升星技能!A:O,13,FALSE))</f>
        <v>狼牙天冲2</v>
      </c>
      <c r="X48" s="20">
        <f>IF(C48&lt;10,VLOOKUP(A48,基础技能!A:O,4,FALSE),VLOOKUP(A48,升星技能!A:O,14,FALSE))</f>
        <v>14046012</v>
      </c>
      <c r="Y48" s="20" t="str">
        <f>IF(C48&lt;10,VLOOKUP(A48,基础技能!A:O,6,FALSE),VLOOKUP(A48,升星技能!A:O,15,FALSE))</f>
        <v>怒气技能：对随机2名后排敌人造成192%攻击伤害，每回合额外造成45%中毒伤害，持续6回合，并有42.5%概率眩晕目标2回合。</v>
      </c>
    </row>
    <row r="49" spans="1:25">
      <c r="A49" s="3">
        <v>14046</v>
      </c>
      <c r="B49" s="3" t="s">
        <v>33</v>
      </c>
      <c r="C49" s="20">
        <v>10</v>
      </c>
      <c r="D49" s="20">
        <f>VLOOKUP($C49,计算辅助表!$A:$E,2,FALSE)</f>
        <v>3.51</v>
      </c>
      <c r="E49" s="20">
        <f>VLOOKUP($C49,计算辅助表!$A:$E,3,FALSE)</f>
        <v>1</v>
      </c>
      <c r="F49" s="20">
        <f>VLOOKUP($C49,计算辅助表!$A:$E,4,FALSE)</f>
        <v>8.14</v>
      </c>
      <c r="G49" s="20">
        <f>VLOOKUP($C49,计算辅助表!$A:$E,5,FALSE)</f>
        <v>1.6</v>
      </c>
      <c r="H49" s="20">
        <f>VLOOKUP(C49,计算辅助表!A:I,9,FALSE)</f>
        <v>0</v>
      </c>
      <c r="I49" s="20">
        <f>VLOOKUP(C49,计算辅助表!A:K,10,FALSE)</f>
        <v>0</v>
      </c>
      <c r="J49" s="20">
        <f>VLOOKUP(C49,计算辅助表!A:K,11,FALSE)</f>
        <v>0</v>
      </c>
      <c r="K49" s="20">
        <f>VLOOKUP(C49,计算辅助表!A:H,8,FALSE)</f>
        <v>255</v>
      </c>
      <c r="L49" s="20" t="str">
        <f>VLOOKUP(C49,计算辅助表!A:F,6,FALSE)</f>
        <v>[{"a":"item","t":"2004","n":10000}]</v>
      </c>
      <c r="M49" s="20" t="str">
        <f>VLOOKUP(C49,计算辅助表!A:G,7,FALSE)</f>
        <v>[{"sxhero":1,"num":2},{"samezhongzu":1,"star":6,"num":1},{"star":9,"num":1}]</v>
      </c>
      <c r="N49" s="20" t="str">
        <f>VLOOKUP(A49,升星技能!A:O,4,FALSE)</f>
        <v>毒刃锁定3</v>
      </c>
      <c r="O49" s="20" t="str">
        <f>VLOOKUP(A49,升星技能!A:O,5,FALSE)</f>
        <v>"1404a111","1404a121","1404a131","1404a114"</v>
      </c>
      <c r="P49" s="20" t="str">
        <f>VLOOKUP(A49,升星技能!A:O,6,FALSE)</f>
        <v>被动技能：天生拥有狼之敏锐，破防增加21%，攻击增加34%，生命增加15.5%，对中毒目标伤害增加20.5%</v>
      </c>
      <c r="Q49" s="20" t="str">
        <f>IF(C49&lt;8,VLOOKUP(A49,基础技能!A:O,11,FALSE),VLOOKUP(A49,升星技能!A:O,7,FALSE))</f>
        <v>野性咆哮3</v>
      </c>
      <c r="R49" s="20" t="str">
        <f>IF(C49&lt;8,VLOOKUP(A49,基础技能!A:O,10,FALSE),VLOOKUP(A49,升星技能!A:O,8,FALSE))</f>
        <v>"1404a214"</v>
      </c>
      <c r="S49" s="20" t="str">
        <f>IF(C49&lt;8,VLOOKUP(A49,基础技能!A:O,12,FALSE),VLOOKUP(A49,升星技能!A:O,9,FALSE))</f>
        <v>被动效果：体内携带特殊的病毒，普攻有100%概率使目标中毒，每回合持续造成52.5%攻击伤害持续6回合。</v>
      </c>
      <c r="T49" s="20" t="str">
        <f>IF(C49&lt;9,VLOOKUP(A49,基础技能!A:O,14,FALSE),VLOOKUP(A49,升星技能!A:O,10,FALSE))</f>
        <v>隐秘之毒3</v>
      </c>
      <c r="U49" s="20" t="str">
        <f>IF(C49&lt;9,VLOOKUP(A49,基础技能!A:O,13,FALSE),VLOOKUP(A49,升星技能!A:O,11,FALSE))</f>
        <v>"1404a314"</v>
      </c>
      <c r="V49" s="20" t="str">
        <f>IF(C49&lt;9,VLOOKUP(A49,基础技能!A:O,15,FALSE),VLOOKUP(A49,升星技能!A:O,12,FALSE))</f>
        <v>被动效果：损失的鲜血，要用敌人的鲜血偿还，当生命低于60%时，使敌方后排随机2名目标中毒，每回合造成190%的攻击伤害，持续4回合。（只触发1次）</v>
      </c>
      <c r="W49" s="20" t="str">
        <f>IF(C49&lt;10,VLOOKUP(A49,基础技能!A:O,5,FALSE),VLOOKUP(A49,升星技能!A:O,13,FALSE))</f>
        <v>狼牙天冲3</v>
      </c>
      <c r="X49" s="20" t="str">
        <f>IF(C49&lt;10,VLOOKUP(A49,基础技能!A:O,4,FALSE),VLOOKUP(A49,升星技能!A:O,14,FALSE))</f>
        <v>1404a012</v>
      </c>
      <c r="Y49" s="20" t="str">
        <f>IF(C49&lt;10,VLOOKUP(A49,基础技能!A:O,6,FALSE),VLOOKUP(A49,升星技能!A:O,15,FALSE))</f>
        <v>怒气技能：对敌方随机2名后排目标造成221%攻击伤害，每回合额外造成70%攻击的中毒伤害，持续6回合，并有52.5%概率眩晕目标2回合，增加自己52%免伤持续2回合。</v>
      </c>
    </row>
    <row r="50" spans="1:25">
      <c r="A50" s="3">
        <v>14046</v>
      </c>
      <c r="B50" s="3" t="s">
        <v>33</v>
      </c>
      <c r="C50" s="20">
        <v>11</v>
      </c>
      <c r="D50" s="20">
        <f>VLOOKUP($C50,计算辅助表!$A:$E,2,FALSE)</f>
        <v>3.51</v>
      </c>
      <c r="E50" s="20">
        <f>VLOOKUP($C50,计算辅助表!$A:$E,3,FALSE)</f>
        <v>1</v>
      </c>
      <c r="F50" s="20">
        <f>VLOOKUP($C50,计算辅助表!$A:$E,4,FALSE)</f>
        <v>8.14</v>
      </c>
      <c r="G50" s="20">
        <f>VLOOKUP($C50,计算辅助表!$A:$E,5,FALSE)</f>
        <v>1.6</v>
      </c>
      <c r="H50" s="20">
        <f>VLOOKUP(C50,计算辅助表!A:I,9,FALSE)</f>
        <v>1</v>
      </c>
      <c r="I50" s="20">
        <f>VLOOKUP(C50,计算辅助表!A:K,10,FALSE)</f>
        <v>70</v>
      </c>
      <c r="J50" s="20">
        <f>VLOOKUP(C50,计算辅助表!A:K,11,FALSE)</f>
        <v>100</v>
      </c>
      <c r="K50" s="20">
        <f>VLOOKUP(C50,计算辅助表!A:H,8,FALSE)</f>
        <v>270</v>
      </c>
      <c r="L50" s="20" t="str">
        <f>VLOOKUP(C50,计算辅助表!A:F,6,FALSE)</f>
        <v>[{"a":"item","t":"2004","n":10000}]</v>
      </c>
      <c r="M50" s="20" t="str">
        <f>VLOOKUP(C50,计算辅助表!A:G,7,FALSE)</f>
        <v>[{"sxhero":1,"num":1},{"star":9,"num":1}]</v>
      </c>
      <c r="N50" s="20" t="str">
        <f>VLOOKUP(A50,升星技能!A:O,4,FALSE)</f>
        <v>毒刃锁定3</v>
      </c>
      <c r="O50" s="20" t="str">
        <f>VLOOKUP(A50,升星技能!A:O,5,FALSE)</f>
        <v>"1404a111","1404a121","1404a131","1404a114"</v>
      </c>
      <c r="P50" s="20" t="str">
        <f>VLOOKUP(A50,升星技能!A:O,6,FALSE)</f>
        <v>被动技能：天生拥有狼之敏锐，破防增加21%，攻击增加34%，生命增加15.5%，对中毒目标伤害增加20.5%</v>
      </c>
      <c r="Q50" s="20" t="str">
        <f>IF(C50&lt;8,VLOOKUP(A50,基础技能!A:O,11,FALSE),VLOOKUP(A50,升星技能!A:O,7,FALSE))</f>
        <v>野性咆哮3</v>
      </c>
      <c r="R50" s="20" t="str">
        <f>IF(C50&lt;8,VLOOKUP(A50,基础技能!A:O,10,FALSE),VLOOKUP(A50,升星技能!A:O,8,FALSE))</f>
        <v>"1404a214"</v>
      </c>
      <c r="S50" s="20" t="str">
        <f>IF(C50&lt;8,VLOOKUP(A50,基础技能!A:O,12,FALSE),VLOOKUP(A50,升星技能!A:O,9,FALSE))</f>
        <v>被动效果：体内携带特殊的病毒，普攻有100%概率使目标中毒，每回合持续造成52.5%攻击伤害持续6回合。</v>
      </c>
      <c r="T50" s="20" t="str">
        <f>IF(C50&lt;9,VLOOKUP(A50,基础技能!A:O,14,FALSE),VLOOKUP(A50,升星技能!A:O,10,FALSE))</f>
        <v>隐秘之毒3</v>
      </c>
      <c r="U50" s="20" t="str">
        <f>IF(C50&lt;9,VLOOKUP(A50,基础技能!A:O,13,FALSE),VLOOKUP(A50,升星技能!A:O,11,FALSE))</f>
        <v>"1404a314"</v>
      </c>
      <c r="V50" s="20" t="str">
        <f>IF(C50&lt;9,VLOOKUP(A50,基础技能!A:O,15,FALSE),VLOOKUP(A50,升星技能!A:O,12,FALSE))</f>
        <v>被动效果：损失的鲜血，要用敌人的鲜血偿还，当生命低于60%时，使敌方后排随机2名目标中毒，每回合造成190%的攻击伤害，持续4回合。（只触发1次）</v>
      </c>
      <c r="W50" s="20" t="str">
        <f>IF(C50&lt;10,VLOOKUP(A50,基础技能!A:O,5,FALSE),VLOOKUP(A50,升星技能!A:O,13,FALSE))</f>
        <v>狼牙天冲3</v>
      </c>
      <c r="X50" s="20" t="str">
        <f>IF(C50&lt;10,VLOOKUP(A50,基础技能!A:O,4,FALSE),VLOOKUP(A50,升星技能!A:O,14,FALSE))</f>
        <v>1404a012</v>
      </c>
      <c r="Y50" s="20" t="str">
        <f>IF(C50&lt;10,VLOOKUP(A50,基础技能!A:O,6,FALSE),VLOOKUP(A50,升星技能!A:O,15,FALSE))</f>
        <v>怒气技能：对敌方随机2名后排目标造成221%攻击伤害，每回合额外造成70%攻击的中毒伤害，持续6回合，并有52.5%概率眩晕目标2回合，增加自己52%免伤持续2回合。</v>
      </c>
    </row>
    <row r="51" spans="1:25">
      <c r="A51" s="3">
        <v>14046</v>
      </c>
      <c r="B51" s="3" t="s">
        <v>33</v>
      </c>
      <c r="C51" s="20">
        <v>12</v>
      </c>
      <c r="D51" s="20">
        <f>VLOOKUP($C51,计算辅助表!$A:$E,2,FALSE)</f>
        <v>3.51</v>
      </c>
      <c r="E51" s="20">
        <f>VLOOKUP($C51,计算辅助表!$A:$E,3,FALSE)</f>
        <v>1</v>
      </c>
      <c r="F51" s="20">
        <f>VLOOKUP($C51,计算辅助表!$A:$E,4,FALSE)</f>
        <v>8.14</v>
      </c>
      <c r="G51" s="20">
        <f>VLOOKUP($C51,计算辅助表!$A:$E,5,FALSE)</f>
        <v>1.6</v>
      </c>
      <c r="H51" s="20">
        <f>VLOOKUP(C51,计算辅助表!A:I,9,FALSE)</f>
        <v>2</v>
      </c>
      <c r="I51" s="20">
        <f>VLOOKUP(C51,计算辅助表!A:K,10,FALSE)</f>
        <v>140</v>
      </c>
      <c r="J51" s="20">
        <f>VLOOKUP(C51,计算辅助表!A:K,11,FALSE)</f>
        <v>200</v>
      </c>
      <c r="K51" s="20">
        <f>VLOOKUP(C51,计算辅助表!A:H,8,FALSE)</f>
        <v>285</v>
      </c>
      <c r="L51" s="20" t="str">
        <f>VLOOKUP(C51,计算辅助表!A:F,6,FALSE)</f>
        <v>[{"a":"item","t":"2004","n":15000}]</v>
      </c>
      <c r="M51" s="20" t="str">
        <f>VLOOKUP(C51,计算辅助表!A:G,7,FALSE)</f>
        <v>[{"sxhero":1,"num":1},{"samezhongzu":1,"star":6,"num":1},{"star":9,"num":1}]</v>
      </c>
      <c r="N51" s="20" t="str">
        <f>VLOOKUP(A51,升星技能!A:O,4,FALSE)</f>
        <v>毒刃锁定3</v>
      </c>
      <c r="O51" s="20" t="str">
        <f>VLOOKUP(A51,升星技能!A:O,5,FALSE)</f>
        <v>"1404a111","1404a121","1404a131","1404a114"</v>
      </c>
      <c r="P51" s="20" t="str">
        <f>VLOOKUP(A51,升星技能!A:O,6,FALSE)</f>
        <v>被动技能：天生拥有狼之敏锐，破防增加21%，攻击增加34%，生命增加15.5%，对中毒目标伤害增加20.5%</v>
      </c>
      <c r="Q51" s="20" t="str">
        <f>IF(C51&lt;8,VLOOKUP(A51,基础技能!A:O,11,FALSE),VLOOKUP(A51,升星技能!A:O,7,FALSE))</f>
        <v>野性咆哮3</v>
      </c>
      <c r="R51" s="20" t="str">
        <f>IF(C51&lt;8,VLOOKUP(A51,基础技能!A:O,10,FALSE),VLOOKUP(A51,升星技能!A:O,8,FALSE))</f>
        <v>"1404a214"</v>
      </c>
      <c r="S51" s="20" t="str">
        <f>IF(C51&lt;8,VLOOKUP(A51,基础技能!A:O,12,FALSE),VLOOKUP(A51,升星技能!A:O,9,FALSE))</f>
        <v>被动效果：体内携带特殊的病毒，普攻有100%概率使目标中毒，每回合持续造成52.5%攻击伤害持续6回合。</v>
      </c>
      <c r="T51" s="20" t="str">
        <f>IF(C51&lt;9,VLOOKUP(A51,基础技能!A:O,14,FALSE),VLOOKUP(A51,升星技能!A:O,10,FALSE))</f>
        <v>隐秘之毒3</v>
      </c>
      <c r="U51" s="20" t="str">
        <f>IF(C51&lt;9,VLOOKUP(A51,基础技能!A:O,13,FALSE),VLOOKUP(A51,升星技能!A:O,11,FALSE))</f>
        <v>"1404a314"</v>
      </c>
      <c r="V51" s="20" t="str">
        <f>IF(C51&lt;9,VLOOKUP(A51,基础技能!A:O,15,FALSE),VLOOKUP(A51,升星技能!A:O,12,FALSE))</f>
        <v>被动效果：损失的鲜血，要用敌人的鲜血偿还，当生命低于60%时，使敌方后排随机2名目标中毒，每回合造成190%的攻击伤害，持续4回合。（只触发1次）</v>
      </c>
      <c r="W51" s="20" t="str">
        <f>IF(C51&lt;10,VLOOKUP(A51,基础技能!A:O,5,FALSE),VLOOKUP(A51,升星技能!A:O,13,FALSE))</f>
        <v>狼牙天冲3</v>
      </c>
      <c r="X51" s="20" t="str">
        <f>IF(C51&lt;10,VLOOKUP(A51,基础技能!A:O,4,FALSE),VLOOKUP(A51,升星技能!A:O,14,FALSE))</f>
        <v>1404a012</v>
      </c>
      <c r="Y51" s="20" t="str">
        <f>IF(C51&lt;10,VLOOKUP(A51,基础技能!A:O,6,FALSE),VLOOKUP(A51,升星技能!A:O,15,FALSE))</f>
        <v>怒气技能：对敌方随机2名后排目标造成221%攻击伤害，每回合额外造成70%攻击的中毒伤害，持续6回合，并有52.5%概率眩晕目标2回合，增加自己52%免伤持续2回合。</v>
      </c>
    </row>
    <row r="52" spans="1:25">
      <c r="A52" s="3">
        <v>14046</v>
      </c>
      <c r="B52" s="3" t="s">
        <v>33</v>
      </c>
      <c r="C52" s="20">
        <v>13</v>
      </c>
      <c r="D52" s="20">
        <f>VLOOKUP($C52,计算辅助表!$A:$E,2,FALSE)</f>
        <v>3.51</v>
      </c>
      <c r="E52" s="20">
        <f>VLOOKUP($C52,计算辅助表!$A:$E,3,FALSE)</f>
        <v>1</v>
      </c>
      <c r="F52" s="20">
        <f>VLOOKUP($C52,计算辅助表!$A:$E,4,FALSE)</f>
        <v>8.14</v>
      </c>
      <c r="G52" s="20">
        <f>VLOOKUP($C52,计算辅助表!$A:$E,5,FALSE)</f>
        <v>1.6</v>
      </c>
      <c r="H52" s="20">
        <f>VLOOKUP(C52,计算辅助表!A:I,9,FALSE)</f>
        <v>3</v>
      </c>
      <c r="I52" s="20">
        <f>VLOOKUP(C52,计算辅助表!A:K,10,FALSE)</f>
        <v>210</v>
      </c>
      <c r="J52" s="20">
        <f>VLOOKUP(C52,计算辅助表!A:K,11,FALSE)</f>
        <v>300</v>
      </c>
      <c r="K52" s="20">
        <f>VLOOKUP(C52,计算辅助表!A:H,8,FALSE)</f>
        <v>300</v>
      </c>
      <c r="L52" s="20" t="str">
        <f>VLOOKUP(C52,计算辅助表!A:F,6,FALSE)</f>
        <v>[{"a":"item","t":"2004","n":20000}]</v>
      </c>
      <c r="M52" s="20" t="str">
        <f>VLOOKUP(C52,计算辅助表!A:G,7,FALSE)</f>
        <v>[{"sxhero":1,"num":2},{"star":10,"num":1}]</v>
      </c>
      <c r="N52" s="20" t="str">
        <f>VLOOKUP(A52,升星技能!A:O,4,FALSE)</f>
        <v>毒刃锁定3</v>
      </c>
      <c r="O52" s="20" t="str">
        <f>VLOOKUP(A52,升星技能!A:O,5,FALSE)</f>
        <v>"1404a111","1404a121","1404a131","1404a114"</v>
      </c>
      <c r="P52" s="20" t="str">
        <f>VLOOKUP(A52,升星技能!A:O,6,FALSE)</f>
        <v>被动技能：天生拥有狼之敏锐，破防增加21%，攻击增加34%，生命增加15.5%，对中毒目标伤害增加20.5%</v>
      </c>
      <c r="Q52" s="20" t="str">
        <f>IF(C52&lt;8,VLOOKUP(A52,基础技能!A:O,11,FALSE),VLOOKUP(A52,升星技能!A:O,7,FALSE))</f>
        <v>野性咆哮3</v>
      </c>
      <c r="R52" s="20" t="str">
        <f>IF(C52&lt;8,VLOOKUP(A52,基础技能!A:O,10,FALSE),VLOOKUP(A52,升星技能!A:O,8,FALSE))</f>
        <v>"1404a214"</v>
      </c>
      <c r="S52" s="20" t="str">
        <f>IF(C52&lt;8,VLOOKUP(A52,基础技能!A:O,12,FALSE),VLOOKUP(A52,升星技能!A:O,9,FALSE))</f>
        <v>被动效果：体内携带特殊的病毒，普攻有100%概率使目标中毒，每回合持续造成52.5%攻击伤害持续6回合。</v>
      </c>
      <c r="T52" s="20" t="str">
        <f>IF(C52&lt;9,VLOOKUP(A52,基础技能!A:O,14,FALSE),VLOOKUP(A52,升星技能!A:O,10,FALSE))</f>
        <v>隐秘之毒3</v>
      </c>
      <c r="U52" s="20" t="str">
        <f>IF(C52&lt;9,VLOOKUP(A52,基础技能!A:O,13,FALSE),VLOOKUP(A52,升星技能!A:O,11,FALSE))</f>
        <v>"1404a314"</v>
      </c>
      <c r="V52" s="20" t="str">
        <f>IF(C52&lt;9,VLOOKUP(A52,基础技能!A:O,15,FALSE),VLOOKUP(A52,升星技能!A:O,12,FALSE))</f>
        <v>被动效果：损失的鲜血，要用敌人的鲜血偿还，当生命低于60%时，使敌方后排随机2名目标中毒，每回合造成190%的攻击伤害，持续4回合。（只触发1次）</v>
      </c>
      <c r="W52" s="20" t="str">
        <f>IF(C52&lt;10,VLOOKUP(A52,基础技能!A:O,5,FALSE),VLOOKUP(A52,升星技能!A:O,13,FALSE))</f>
        <v>狼牙天冲3</v>
      </c>
      <c r="X52" s="20" t="str">
        <f>IF(C52&lt;10,VLOOKUP(A52,基础技能!A:O,4,FALSE),VLOOKUP(A52,升星技能!A:O,14,FALSE))</f>
        <v>1404a012</v>
      </c>
      <c r="Y52" s="20" t="str">
        <f>IF(C52&lt;10,VLOOKUP(A52,基础技能!A:O,6,FALSE),VLOOKUP(A52,升星技能!A:O,15,FALSE))</f>
        <v>怒气技能：对敌方随机2名后排目标造成221%攻击伤害，每回合额外造成70%攻击的中毒伤害，持续6回合，并有52.5%概率眩晕目标2回合，增加自己52%免伤持续2回合。</v>
      </c>
    </row>
    <row r="53" spans="1:25">
      <c r="A53" s="3">
        <v>15036</v>
      </c>
      <c r="B53" s="3" t="s">
        <v>34</v>
      </c>
      <c r="C53" s="20">
        <v>7</v>
      </c>
      <c r="D53" s="20">
        <f>VLOOKUP($C53,计算辅助表!$A:$E,2,FALSE)</f>
        <v>2.49</v>
      </c>
      <c r="E53" s="20">
        <f>VLOOKUP($C53,计算辅助表!$A:$E,3,FALSE)</f>
        <v>1</v>
      </c>
      <c r="F53" s="20">
        <f>VLOOKUP($C53,计算辅助表!$A:$E,4,FALSE)</f>
        <v>3.52</v>
      </c>
      <c r="G53" s="20">
        <f>VLOOKUP($C53,计算辅助表!$A:$E,5,FALSE)</f>
        <v>1.6</v>
      </c>
      <c r="H53" s="20">
        <f>VLOOKUP(C53,计算辅助表!A:I,9,FALSE)</f>
        <v>0</v>
      </c>
      <c r="I53" s="20">
        <f>VLOOKUP(C53,计算辅助表!A:K,10,FALSE)</f>
        <v>0</v>
      </c>
      <c r="J53" s="20">
        <f>VLOOKUP(C53,计算辅助表!A:K,11,FALSE)</f>
        <v>0</v>
      </c>
      <c r="K53" s="20">
        <f>VLOOKUP(C53,计算辅助表!A:H,8,FALSE)</f>
        <v>165</v>
      </c>
      <c r="L53" s="20" t="str">
        <f>VLOOKUP(C53,计算辅助表!A:F,6,FALSE)</f>
        <v>[{"a":"item","t":"2004","n":2000}]</v>
      </c>
      <c r="M53" s="20" t="str">
        <f>VLOOKUP(C53,计算辅助表!A:G,7,FALSE)</f>
        <v>[{"samezhongzu":1,"star":5,"num":4}]</v>
      </c>
      <c r="N53" s="20" t="str">
        <f>VLOOKUP(A53,升星技能!A:O,4,FALSE)</f>
        <v>击晕3</v>
      </c>
      <c r="O53" s="20" t="str">
        <f>VLOOKUP(A53,升星技能!A:O,5,FALSE)</f>
        <v>"1503a114"</v>
      </c>
      <c r="P53" s="20" t="str">
        <f>VLOOKUP(A53,升星技能!A:O,6,FALSE)</f>
        <v>被动效果：敏锐的猎手，擅长找到敌人的弱点，普攻有77%概率使目标眩晕，持续2回合</v>
      </c>
      <c r="Q53" s="20" t="str">
        <f>IF(C53&lt;8,VLOOKUP(A53,基础技能!A:O,11,FALSE),VLOOKUP(A53,升星技能!A:O,7,FALSE))</f>
        <v>乘胜追击2</v>
      </c>
      <c r="R53" s="20" t="str">
        <f>IF(C53&lt;8,VLOOKUP(A53,基础技能!A:O,10,FALSE),VLOOKUP(A53,升星技能!A:O,8,FALSE))</f>
        <v>"15036214"</v>
      </c>
      <c r="S53" s="20" t="str">
        <f>IF(C53&lt;8,VLOOKUP(A53,基础技能!A:O,12,FALSE),VLOOKUP(A53,升星技能!A:O,9,FALSE))</f>
        <v>被动效果：对眩晕的目标乘胜追击，增加77%的额外伤害</v>
      </c>
      <c r="T53" s="20" t="str">
        <f>IF(C53&lt;9,VLOOKUP(A53,基础技能!A:O,14,FALSE),VLOOKUP(A53,升星技能!A:O,10,FALSE))</f>
        <v>射手之心2</v>
      </c>
      <c r="U53" s="20" t="str">
        <f>IF(C53&lt;9,VLOOKUP(A53,基础技能!A:O,13,FALSE),VLOOKUP(A53,升星技能!A:O,11,FALSE))</f>
        <v>"15036311","15036321"</v>
      </c>
      <c r="V53" s="20" t="str">
        <f>IF(C53&lt;9,VLOOKUP(A53,基础技能!A:O,15,FALSE),VLOOKUP(A53,升星技能!A:O,12,FALSE))</f>
        <v>被动效果：天生猎手，专找弱点，破防增加32%，攻击增加33%</v>
      </c>
      <c r="W53" s="20" t="str">
        <f>IF(C53&lt;10,VLOOKUP(A53,基础技能!A:O,5,FALSE),VLOOKUP(A53,升星技能!A:O,13,FALSE))</f>
        <v>致命箭雨2</v>
      </c>
      <c r="X53" s="20" t="str">
        <f>IF(C53&lt;10,VLOOKUP(A53,基础技能!A:O,4,FALSE),VLOOKUP(A53,升星技能!A:O,14,FALSE))</f>
        <v>15036012</v>
      </c>
      <c r="Y53" s="20" t="str">
        <f>IF(C53&lt;10,VLOOKUP(A53,基础技能!A:O,6,FALSE),VLOOKUP(A53,升星技能!A:O,15,FALSE))</f>
        <v>怒气技能：对敌方随机4名目标造成99%攻击伤害并有77%概率使刺客类目标眩晕2回合</v>
      </c>
    </row>
    <row r="54" spans="1:25">
      <c r="A54" s="3">
        <v>15036</v>
      </c>
      <c r="B54" s="3" t="s">
        <v>34</v>
      </c>
      <c r="C54" s="20">
        <v>8</v>
      </c>
      <c r="D54" s="20">
        <f>VLOOKUP($C54,计算辅助表!$A:$E,2,FALSE)</f>
        <v>2.78</v>
      </c>
      <c r="E54" s="20">
        <f>VLOOKUP($C54,计算辅助表!$A:$E,3,FALSE)</f>
        <v>1</v>
      </c>
      <c r="F54" s="20">
        <f>VLOOKUP($C54,计算辅助表!$A:$E,4,FALSE)</f>
        <v>4.84</v>
      </c>
      <c r="G54" s="20">
        <f>VLOOKUP($C54,计算辅助表!$A:$E,5,FALSE)</f>
        <v>1.6</v>
      </c>
      <c r="H54" s="20">
        <f>VLOOKUP(C54,计算辅助表!A:I,9,FALSE)</f>
        <v>0</v>
      </c>
      <c r="I54" s="20">
        <f>VLOOKUP(C54,计算辅助表!A:K,10,FALSE)</f>
        <v>0</v>
      </c>
      <c r="J54" s="20">
        <f>VLOOKUP(C54,计算辅助表!A:K,11,FALSE)</f>
        <v>0</v>
      </c>
      <c r="K54" s="20">
        <f>VLOOKUP(C54,计算辅助表!A:H,8,FALSE)</f>
        <v>185</v>
      </c>
      <c r="L54" s="20" t="str">
        <f>VLOOKUP(C54,计算辅助表!A:F,6,FALSE)</f>
        <v>[{"a":"item","t":"2004","n":3000}]</v>
      </c>
      <c r="M54" s="20" t="str">
        <f>VLOOKUP(C54,计算辅助表!A:G,7,FALSE)</f>
        <v>[{"samezhongzu":1,"star":6,"num":1},{"samezhongzu":1,"star":5,"num":3}]</v>
      </c>
      <c r="N54" s="20" t="str">
        <f>VLOOKUP(A54,升星技能!A:O,4,FALSE)</f>
        <v>击晕3</v>
      </c>
      <c r="O54" s="20" t="str">
        <f>VLOOKUP(A54,升星技能!A:O,5,FALSE)</f>
        <v>"1503a114"</v>
      </c>
      <c r="P54" s="20" t="str">
        <f>VLOOKUP(A54,升星技能!A:O,6,FALSE)</f>
        <v>被动效果：敏锐的猎手，擅长找到敌人的弱点，普攻有77%概率使目标眩晕，持续2回合</v>
      </c>
      <c r="Q54" s="20" t="str">
        <f>IF(C54&lt;8,VLOOKUP(A54,基础技能!A:O,11,FALSE),VLOOKUP(A54,升星技能!A:O,7,FALSE))</f>
        <v>乘胜追击3</v>
      </c>
      <c r="R54" s="20" t="str">
        <f>IF(C54&lt;8,VLOOKUP(A54,基础技能!A:O,10,FALSE),VLOOKUP(A54,升星技能!A:O,8,FALSE))</f>
        <v>"1503a214"</v>
      </c>
      <c r="S54" s="20" t="str">
        <f>IF(C54&lt;8,VLOOKUP(A54,基础技能!A:O,12,FALSE),VLOOKUP(A54,升星技能!A:O,9,FALSE))</f>
        <v>被动效果：对眩晕的目标乘胜追击，增加128%的额外伤害</v>
      </c>
      <c r="T54" s="20" t="str">
        <f>IF(C54&lt;9,VLOOKUP(A54,基础技能!A:O,14,FALSE),VLOOKUP(A54,升星技能!A:O,10,FALSE))</f>
        <v>射手之心2</v>
      </c>
      <c r="U54" s="20" t="str">
        <f>IF(C54&lt;9,VLOOKUP(A54,基础技能!A:O,13,FALSE),VLOOKUP(A54,升星技能!A:O,11,FALSE))</f>
        <v>"15036311","15036321"</v>
      </c>
      <c r="V54" s="20" t="str">
        <f>IF(C54&lt;9,VLOOKUP(A54,基础技能!A:O,15,FALSE),VLOOKUP(A54,升星技能!A:O,12,FALSE))</f>
        <v>被动效果：天生猎手，专找弱点，破防增加32%，攻击增加33%</v>
      </c>
      <c r="W54" s="20" t="str">
        <f>IF(C54&lt;10,VLOOKUP(A54,基础技能!A:O,5,FALSE),VLOOKUP(A54,升星技能!A:O,13,FALSE))</f>
        <v>致命箭雨2</v>
      </c>
      <c r="X54" s="20" t="str">
        <f>IF(C54&lt;10,VLOOKUP(A54,基础技能!A:O,4,FALSE),VLOOKUP(A54,升星技能!A:O,14,FALSE))</f>
        <v>15036012</v>
      </c>
      <c r="Y54" s="20" t="str">
        <f>IF(C54&lt;10,VLOOKUP(A54,基础技能!A:O,6,FALSE),VLOOKUP(A54,升星技能!A:O,15,FALSE))</f>
        <v>怒气技能：对敌方随机4名目标造成99%攻击伤害并有77%概率使刺客类目标眩晕2回合</v>
      </c>
    </row>
    <row r="55" spans="1:25">
      <c r="A55" s="3">
        <v>15036</v>
      </c>
      <c r="B55" s="3" t="s">
        <v>34</v>
      </c>
      <c r="C55" s="20">
        <v>9</v>
      </c>
      <c r="D55" s="20">
        <f>VLOOKUP($C55,计算辅助表!$A:$E,2,FALSE)</f>
        <v>3.07</v>
      </c>
      <c r="E55" s="20">
        <f>VLOOKUP($C55,计算辅助表!$A:$E,3,FALSE)</f>
        <v>1</v>
      </c>
      <c r="F55" s="20">
        <f>VLOOKUP($C55,计算辅助表!$A:$E,4,FALSE)</f>
        <v>6.16</v>
      </c>
      <c r="G55" s="20">
        <f>VLOOKUP($C55,计算辅助表!$A:$E,5,FALSE)</f>
        <v>1.6</v>
      </c>
      <c r="H55" s="20">
        <f>VLOOKUP(C55,计算辅助表!A:I,9,FALSE)</f>
        <v>0</v>
      </c>
      <c r="I55" s="20">
        <f>VLOOKUP(C55,计算辅助表!A:K,10,FALSE)</f>
        <v>0</v>
      </c>
      <c r="J55" s="20">
        <f>VLOOKUP(C55,计算辅助表!A:K,11,FALSE)</f>
        <v>0</v>
      </c>
      <c r="K55" s="20">
        <f>VLOOKUP(C55,计算辅助表!A:H,8,FALSE)</f>
        <v>205</v>
      </c>
      <c r="L55" s="20" t="str">
        <f>VLOOKUP(C55,计算辅助表!A:F,6,FALSE)</f>
        <v>[{"a":"item","t":"2004","n":4000}]</v>
      </c>
      <c r="M55" s="20" t="str">
        <f>VLOOKUP(C55,计算辅助表!A:G,7,FALSE)</f>
        <v>[{"sxhero":1,"num":1},{"samezhongzu":1,"star":6,"num":1},{"samezhongzu":1,"star":5,"num":2}]</v>
      </c>
      <c r="N55" s="20" t="str">
        <f>VLOOKUP(A55,升星技能!A:O,4,FALSE)</f>
        <v>击晕3</v>
      </c>
      <c r="O55" s="20" t="str">
        <f>VLOOKUP(A55,升星技能!A:O,5,FALSE)</f>
        <v>"1503a114"</v>
      </c>
      <c r="P55" s="20" t="str">
        <f>VLOOKUP(A55,升星技能!A:O,6,FALSE)</f>
        <v>被动效果：敏锐的猎手，擅长找到敌人的弱点，普攻有77%概率使目标眩晕，持续2回合</v>
      </c>
      <c r="Q55" s="20" t="str">
        <f>IF(C55&lt;8,VLOOKUP(A55,基础技能!A:O,11,FALSE),VLOOKUP(A55,升星技能!A:O,7,FALSE))</f>
        <v>乘胜追击3</v>
      </c>
      <c r="R55" s="20" t="str">
        <f>IF(C55&lt;8,VLOOKUP(A55,基础技能!A:O,10,FALSE),VLOOKUP(A55,升星技能!A:O,8,FALSE))</f>
        <v>"1503a214"</v>
      </c>
      <c r="S55" s="20" t="str">
        <f>IF(C55&lt;8,VLOOKUP(A55,基础技能!A:O,12,FALSE),VLOOKUP(A55,升星技能!A:O,9,FALSE))</f>
        <v>被动效果：对眩晕的目标乘胜追击，增加128%的额外伤害</v>
      </c>
      <c r="T55" s="20" t="str">
        <f>IF(C55&lt;9,VLOOKUP(A55,基础技能!A:O,14,FALSE),VLOOKUP(A55,升星技能!A:O,10,FALSE))</f>
        <v>射手之心3</v>
      </c>
      <c r="U55" s="20" t="str">
        <f>IF(C55&lt;9,VLOOKUP(A55,基础技能!A:O,13,FALSE),VLOOKUP(A55,升星技能!A:O,11,FALSE))</f>
        <v>"1503a311","1503a321"</v>
      </c>
      <c r="V55" s="20" t="str">
        <f>IF(C55&lt;9,VLOOKUP(A55,基础技能!A:O,15,FALSE),VLOOKUP(A55,升星技能!A:O,12,FALSE))</f>
        <v>被动效果：天生猎手，专找弱点，破防增加40%，攻击增加33%</v>
      </c>
      <c r="W55" s="20" t="str">
        <f>IF(C55&lt;10,VLOOKUP(A55,基础技能!A:O,5,FALSE),VLOOKUP(A55,升星技能!A:O,13,FALSE))</f>
        <v>致命箭雨2</v>
      </c>
      <c r="X55" s="20" t="str">
        <f>IF(C55&lt;10,VLOOKUP(A55,基础技能!A:O,4,FALSE),VLOOKUP(A55,升星技能!A:O,14,FALSE))</f>
        <v>15036012</v>
      </c>
      <c r="Y55" s="20" t="str">
        <f>IF(C55&lt;10,VLOOKUP(A55,基础技能!A:O,6,FALSE),VLOOKUP(A55,升星技能!A:O,15,FALSE))</f>
        <v>怒气技能：对敌方随机4名目标造成99%攻击伤害并有77%概率使刺客类目标眩晕2回合</v>
      </c>
    </row>
    <row r="56" spans="1:25">
      <c r="A56" s="3">
        <v>15036</v>
      </c>
      <c r="B56" s="3" t="s">
        <v>34</v>
      </c>
      <c r="C56" s="20">
        <v>10</v>
      </c>
      <c r="D56" s="20">
        <f>VLOOKUP($C56,计算辅助表!$A:$E,2,FALSE)</f>
        <v>3.51</v>
      </c>
      <c r="E56" s="20">
        <f>VLOOKUP($C56,计算辅助表!$A:$E,3,FALSE)</f>
        <v>1</v>
      </c>
      <c r="F56" s="20">
        <f>VLOOKUP($C56,计算辅助表!$A:$E,4,FALSE)</f>
        <v>8.14</v>
      </c>
      <c r="G56" s="20">
        <f>VLOOKUP($C56,计算辅助表!$A:$E,5,FALSE)</f>
        <v>1.6</v>
      </c>
      <c r="H56" s="20">
        <f>VLOOKUP(C56,计算辅助表!A:I,9,FALSE)</f>
        <v>0</v>
      </c>
      <c r="I56" s="20">
        <f>VLOOKUP(C56,计算辅助表!A:K,10,FALSE)</f>
        <v>0</v>
      </c>
      <c r="J56" s="20">
        <f>VLOOKUP(C56,计算辅助表!A:K,11,FALSE)</f>
        <v>0</v>
      </c>
      <c r="K56" s="20">
        <f>VLOOKUP(C56,计算辅助表!A:H,8,FALSE)</f>
        <v>255</v>
      </c>
      <c r="L56" s="20" t="str">
        <f>VLOOKUP(C56,计算辅助表!A:F,6,FALSE)</f>
        <v>[{"a":"item","t":"2004","n":10000}]</v>
      </c>
      <c r="M56" s="20" t="str">
        <f>VLOOKUP(C56,计算辅助表!A:G,7,FALSE)</f>
        <v>[{"sxhero":1,"num":2},{"samezhongzu":1,"star":6,"num":1},{"star":9,"num":1}]</v>
      </c>
      <c r="N56" s="20" t="str">
        <f>VLOOKUP(A56,升星技能!A:O,4,FALSE)</f>
        <v>击晕3</v>
      </c>
      <c r="O56" s="20" t="str">
        <f>VLOOKUP(A56,升星技能!A:O,5,FALSE)</f>
        <v>"1503a114"</v>
      </c>
      <c r="P56" s="20" t="str">
        <f>VLOOKUP(A56,升星技能!A:O,6,FALSE)</f>
        <v>被动效果：敏锐的猎手，擅长找到敌人的弱点，普攻有77%概率使目标眩晕，持续2回合</v>
      </c>
      <c r="Q56" s="20" t="str">
        <f>IF(C56&lt;8,VLOOKUP(A56,基础技能!A:O,11,FALSE),VLOOKUP(A56,升星技能!A:O,7,FALSE))</f>
        <v>乘胜追击3</v>
      </c>
      <c r="R56" s="20" t="str">
        <f>IF(C56&lt;8,VLOOKUP(A56,基础技能!A:O,10,FALSE),VLOOKUP(A56,升星技能!A:O,8,FALSE))</f>
        <v>"1503a214"</v>
      </c>
      <c r="S56" s="20" t="str">
        <f>IF(C56&lt;8,VLOOKUP(A56,基础技能!A:O,12,FALSE),VLOOKUP(A56,升星技能!A:O,9,FALSE))</f>
        <v>被动效果：对眩晕的目标乘胜追击，增加128%的额外伤害</v>
      </c>
      <c r="T56" s="20" t="str">
        <f>IF(C56&lt;9,VLOOKUP(A56,基础技能!A:O,14,FALSE),VLOOKUP(A56,升星技能!A:O,10,FALSE))</f>
        <v>射手之心3</v>
      </c>
      <c r="U56" s="20" t="str">
        <f>IF(C56&lt;9,VLOOKUP(A56,基础技能!A:O,13,FALSE),VLOOKUP(A56,升星技能!A:O,11,FALSE))</f>
        <v>"1503a311","1503a321"</v>
      </c>
      <c r="V56" s="20" t="str">
        <f>IF(C56&lt;9,VLOOKUP(A56,基础技能!A:O,15,FALSE),VLOOKUP(A56,升星技能!A:O,12,FALSE))</f>
        <v>被动效果：天生猎手，专找弱点，破防增加40%，攻击增加33%</v>
      </c>
      <c r="W56" s="20" t="str">
        <f>IF(C56&lt;10,VLOOKUP(A56,基础技能!A:O,5,FALSE),VLOOKUP(A56,升星技能!A:O,13,FALSE))</f>
        <v>致命箭雨3</v>
      </c>
      <c r="X56" s="20" t="str">
        <f>IF(C56&lt;10,VLOOKUP(A56,基础技能!A:O,4,FALSE),VLOOKUP(A56,升星技能!A:O,14,FALSE))</f>
        <v>1503a012</v>
      </c>
      <c r="Y56" s="20" t="str">
        <f>IF(C56&lt;10,VLOOKUP(A56,基础技能!A:O,6,FALSE),VLOOKUP(A56,升星技能!A:O,15,FALSE))</f>
        <v>怒气技能：对敌方随机4名目标造成160%攻击伤害，有100%概率使刺客类目标眩晕2回合并中毒，每回合额外造成66%攻击伤害，持续3回合</v>
      </c>
    </row>
    <row r="57" spans="1:25">
      <c r="A57" s="3">
        <v>15036</v>
      </c>
      <c r="B57" s="3" t="s">
        <v>34</v>
      </c>
      <c r="C57" s="20">
        <v>11</v>
      </c>
      <c r="D57" s="20">
        <f>VLOOKUP($C57,计算辅助表!$A:$E,2,FALSE)</f>
        <v>3.51</v>
      </c>
      <c r="E57" s="20">
        <f>VLOOKUP($C57,计算辅助表!$A:$E,3,FALSE)</f>
        <v>1</v>
      </c>
      <c r="F57" s="20">
        <f>VLOOKUP($C57,计算辅助表!$A:$E,4,FALSE)</f>
        <v>8.14</v>
      </c>
      <c r="G57" s="20">
        <f>VLOOKUP($C57,计算辅助表!$A:$E,5,FALSE)</f>
        <v>1.6</v>
      </c>
      <c r="H57" s="20">
        <f>VLOOKUP(C57,计算辅助表!A:I,9,FALSE)</f>
        <v>1</v>
      </c>
      <c r="I57" s="20">
        <f>VLOOKUP(C57,计算辅助表!A:K,10,FALSE)</f>
        <v>70</v>
      </c>
      <c r="J57" s="20">
        <f>VLOOKUP(C57,计算辅助表!A:K,11,FALSE)</f>
        <v>100</v>
      </c>
      <c r="K57" s="20">
        <f>VLOOKUP(C57,计算辅助表!A:H,8,FALSE)</f>
        <v>270</v>
      </c>
      <c r="L57" s="20" t="str">
        <f>VLOOKUP(C57,计算辅助表!A:F,6,FALSE)</f>
        <v>[{"a":"item","t":"2004","n":10000}]</v>
      </c>
      <c r="M57" s="20" t="str">
        <f>VLOOKUP(C57,计算辅助表!A:G,7,FALSE)</f>
        <v>[{"sxhero":1,"num":1},{"star":9,"num":1}]</v>
      </c>
      <c r="N57" s="20" t="str">
        <f>VLOOKUP(A57,升星技能!A:O,4,FALSE)</f>
        <v>击晕3</v>
      </c>
      <c r="O57" s="20" t="str">
        <f>VLOOKUP(A57,升星技能!A:O,5,FALSE)</f>
        <v>"1503a114"</v>
      </c>
      <c r="P57" s="20" t="str">
        <f>VLOOKUP(A57,升星技能!A:O,6,FALSE)</f>
        <v>被动效果：敏锐的猎手，擅长找到敌人的弱点，普攻有77%概率使目标眩晕，持续2回合</v>
      </c>
      <c r="Q57" s="20" t="str">
        <f>IF(C57&lt;8,VLOOKUP(A57,基础技能!A:O,11,FALSE),VLOOKUP(A57,升星技能!A:O,7,FALSE))</f>
        <v>乘胜追击3</v>
      </c>
      <c r="R57" s="20" t="str">
        <f>IF(C57&lt;8,VLOOKUP(A57,基础技能!A:O,10,FALSE),VLOOKUP(A57,升星技能!A:O,8,FALSE))</f>
        <v>"1503a214"</v>
      </c>
      <c r="S57" s="20" t="str">
        <f>IF(C57&lt;8,VLOOKUP(A57,基础技能!A:O,12,FALSE),VLOOKUP(A57,升星技能!A:O,9,FALSE))</f>
        <v>被动效果：对眩晕的目标乘胜追击，增加128%的额外伤害</v>
      </c>
      <c r="T57" s="20" t="str">
        <f>IF(C57&lt;9,VLOOKUP(A57,基础技能!A:O,14,FALSE),VLOOKUP(A57,升星技能!A:O,10,FALSE))</f>
        <v>射手之心3</v>
      </c>
      <c r="U57" s="20" t="str">
        <f>IF(C57&lt;9,VLOOKUP(A57,基础技能!A:O,13,FALSE),VLOOKUP(A57,升星技能!A:O,11,FALSE))</f>
        <v>"1503a311","1503a321"</v>
      </c>
      <c r="V57" s="20" t="str">
        <f>IF(C57&lt;9,VLOOKUP(A57,基础技能!A:O,15,FALSE),VLOOKUP(A57,升星技能!A:O,12,FALSE))</f>
        <v>被动效果：天生猎手，专找弱点，破防增加40%，攻击增加33%</v>
      </c>
      <c r="W57" s="20" t="str">
        <f>IF(C57&lt;10,VLOOKUP(A57,基础技能!A:O,5,FALSE),VLOOKUP(A57,升星技能!A:O,13,FALSE))</f>
        <v>致命箭雨3</v>
      </c>
      <c r="X57" s="20" t="str">
        <f>IF(C57&lt;10,VLOOKUP(A57,基础技能!A:O,4,FALSE),VLOOKUP(A57,升星技能!A:O,14,FALSE))</f>
        <v>1503a012</v>
      </c>
      <c r="Y57" s="20" t="str">
        <f>IF(C57&lt;10,VLOOKUP(A57,基础技能!A:O,6,FALSE),VLOOKUP(A57,升星技能!A:O,15,FALSE))</f>
        <v>怒气技能：对敌方随机4名目标造成160%攻击伤害，有100%概率使刺客类目标眩晕2回合并中毒，每回合额外造成66%攻击伤害，持续3回合</v>
      </c>
    </row>
    <row r="58" spans="1:25">
      <c r="A58" s="3">
        <v>15036</v>
      </c>
      <c r="B58" s="3" t="s">
        <v>34</v>
      </c>
      <c r="C58" s="20">
        <v>12</v>
      </c>
      <c r="D58" s="20">
        <f>VLOOKUP($C58,计算辅助表!$A:$E,2,FALSE)</f>
        <v>3.51</v>
      </c>
      <c r="E58" s="20">
        <f>VLOOKUP($C58,计算辅助表!$A:$E,3,FALSE)</f>
        <v>1</v>
      </c>
      <c r="F58" s="20">
        <f>VLOOKUP($C58,计算辅助表!$A:$E,4,FALSE)</f>
        <v>8.14</v>
      </c>
      <c r="G58" s="20">
        <f>VLOOKUP($C58,计算辅助表!$A:$E,5,FALSE)</f>
        <v>1.6</v>
      </c>
      <c r="H58" s="20">
        <f>VLOOKUP(C58,计算辅助表!A:I,9,FALSE)</f>
        <v>2</v>
      </c>
      <c r="I58" s="20">
        <f>VLOOKUP(C58,计算辅助表!A:K,10,FALSE)</f>
        <v>140</v>
      </c>
      <c r="J58" s="20">
        <f>VLOOKUP(C58,计算辅助表!A:K,11,FALSE)</f>
        <v>200</v>
      </c>
      <c r="K58" s="20">
        <f>VLOOKUP(C58,计算辅助表!A:H,8,FALSE)</f>
        <v>285</v>
      </c>
      <c r="L58" s="20" t="str">
        <f>VLOOKUP(C58,计算辅助表!A:F,6,FALSE)</f>
        <v>[{"a":"item","t":"2004","n":15000}]</v>
      </c>
      <c r="M58" s="20" t="str">
        <f>VLOOKUP(C58,计算辅助表!A:G,7,FALSE)</f>
        <v>[{"sxhero":1,"num":1},{"samezhongzu":1,"star":6,"num":1},{"star":9,"num":1}]</v>
      </c>
      <c r="N58" s="20" t="str">
        <f>VLOOKUP(A58,升星技能!A:O,4,FALSE)</f>
        <v>击晕3</v>
      </c>
      <c r="O58" s="20" t="str">
        <f>VLOOKUP(A58,升星技能!A:O,5,FALSE)</f>
        <v>"1503a114"</v>
      </c>
      <c r="P58" s="20" t="str">
        <f>VLOOKUP(A58,升星技能!A:O,6,FALSE)</f>
        <v>被动效果：敏锐的猎手，擅长找到敌人的弱点，普攻有77%概率使目标眩晕，持续2回合</v>
      </c>
      <c r="Q58" s="20" t="str">
        <f>IF(C58&lt;8,VLOOKUP(A58,基础技能!A:O,11,FALSE),VLOOKUP(A58,升星技能!A:O,7,FALSE))</f>
        <v>乘胜追击3</v>
      </c>
      <c r="R58" s="20" t="str">
        <f>IF(C58&lt;8,VLOOKUP(A58,基础技能!A:O,10,FALSE),VLOOKUP(A58,升星技能!A:O,8,FALSE))</f>
        <v>"1503a214"</v>
      </c>
      <c r="S58" s="20" t="str">
        <f>IF(C58&lt;8,VLOOKUP(A58,基础技能!A:O,12,FALSE),VLOOKUP(A58,升星技能!A:O,9,FALSE))</f>
        <v>被动效果：对眩晕的目标乘胜追击，增加128%的额外伤害</v>
      </c>
      <c r="T58" s="20" t="str">
        <f>IF(C58&lt;9,VLOOKUP(A58,基础技能!A:O,14,FALSE),VLOOKUP(A58,升星技能!A:O,10,FALSE))</f>
        <v>射手之心3</v>
      </c>
      <c r="U58" s="20" t="str">
        <f>IF(C58&lt;9,VLOOKUP(A58,基础技能!A:O,13,FALSE),VLOOKUP(A58,升星技能!A:O,11,FALSE))</f>
        <v>"1503a311","1503a321"</v>
      </c>
      <c r="V58" s="20" t="str">
        <f>IF(C58&lt;9,VLOOKUP(A58,基础技能!A:O,15,FALSE),VLOOKUP(A58,升星技能!A:O,12,FALSE))</f>
        <v>被动效果：天生猎手，专找弱点，破防增加40%，攻击增加33%</v>
      </c>
      <c r="W58" s="20" t="str">
        <f>IF(C58&lt;10,VLOOKUP(A58,基础技能!A:O,5,FALSE),VLOOKUP(A58,升星技能!A:O,13,FALSE))</f>
        <v>致命箭雨3</v>
      </c>
      <c r="X58" s="20" t="str">
        <f>IF(C58&lt;10,VLOOKUP(A58,基础技能!A:O,4,FALSE),VLOOKUP(A58,升星技能!A:O,14,FALSE))</f>
        <v>1503a012</v>
      </c>
      <c r="Y58" s="20" t="str">
        <f>IF(C58&lt;10,VLOOKUP(A58,基础技能!A:O,6,FALSE),VLOOKUP(A58,升星技能!A:O,15,FALSE))</f>
        <v>怒气技能：对敌方随机4名目标造成160%攻击伤害，有100%概率使刺客类目标眩晕2回合并中毒，每回合额外造成66%攻击伤害，持续3回合</v>
      </c>
    </row>
    <row r="59" spans="1:25">
      <c r="A59" s="3">
        <v>15036</v>
      </c>
      <c r="B59" s="3" t="s">
        <v>34</v>
      </c>
      <c r="C59" s="20">
        <v>13</v>
      </c>
      <c r="D59" s="20">
        <f>VLOOKUP($C59,计算辅助表!$A:$E,2,FALSE)</f>
        <v>3.51</v>
      </c>
      <c r="E59" s="20">
        <f>VLOOKUP($C59,计算辅助表!$A:$E,3,FALSE)</f>
        <v>1</v>
      </c>
      <c r="F59" s="20">
        <f>VLOOKUP($C59,计算辅助表!$A:$E,4,FALSE)</f>
        <v>8.14</v>
      </c>
      <c r="G59" s="20">
        <f>VLOOKUP($C59,计算辅助表!$A:$E,5,FALSE)</f>
        <v>1.6</v>
      </c>
      <c r="H59" s="20">
        <f>VLOOKUP(C59,计算辅助表!A:I,9,FALSE)</f>
        <v>3</v>
      </c>
      <c r="I59" s="20">
        <f>VLOOKUP(C59,计算辅助表!A:K,10,FALSE)</f>
        <v>210</v>
      </c>
      <c r="J59" s="20">
        <f>VLOOKUP(C59,计算辅助表!A:K,11,FALSE)</f>
        <v>300</v>
      </c>
      <c r="K59" s="20">
        <f>VLOOKUP(C59,计算辅助表!A:H,8,FALSE)</f>
        <v>300</v>
      </c>
      <c r="L59" s="20" t="str">
        <f>VLOOKUP(C59,计算辅助表!A:F,6,FALSE)</f>
        <v>[{"a":"item","t":"2004","n":20000}]</v>
      </c>
      <c r="M59" s="20" t="str">
        <f>VLOOKUP(C59,计算辅助表!A:G,7,FALSE)</f>
        <v>[{"sxhero":1,"num":2},{"star":10,"num":1}]</v>
      </c>
      <c r="N59" s="20" t="str">
        <f>VLOOKUP(A59,升星技能!A:O,4,FALSE)</f>
        <v>击晕3</v>
      </c>
      <c r="O59" s="20" t="str">
        <f>VLOOKUP(A59,升星技能!A:O,5,FALSE)</f>
        <v>"1503a114"</v>
      </c>
      <c r="P59" s="20" t="str">
        <f>VLOOKUP(A59,升星技能!A:O,6,FALSE)</f>
        <v>被动效果：敏锐的猎手，擅长找到敌人的弱点，普攻有77%概率使目标眩晕，持续2回合</v>
      </c>
      <c r="Q59" s="20" t="str">
        <f>IF(C59&lt;8,VLOOKUP(A59,基础技能!A:O,11,FALSE),VLOOKUP(A59,升星技能!A:O,7,FALSE))</f>
        <v>乘胜追击3</v>
      </c>
      <c r="R59" s="20" t="str">
        <f>IF(C59&lt;8,VLOOKUP(A59,基础技能!A:O,10,FALSE),VLOOKUP(A59,升星技能!A:O,8,FALSE))</f>
        <v>"1503a214"</v>
      </c>
      <c r="S59" s="20" t="str">
        <f>IF(C59&lt;8,VLOOKUP(A59,基础技能!A:O,12,FALSE),VLOOKUP(A59,升星技能!A:O,9,FALSE))</f>
        <v>被动效果：对眩晕的目标乘胜追击，增加128%的额外伤害</v>
      </c>
      <c r="T59" s="20" t="str">
        <f>IF(C59&lt;9,VLOOKUP(A59,基础技能!A:O,14,FALSE),VLOOKUP(A59,升星技能!A:O,10,FALSE))</f>
        <v>射手之心3</v>
      </c>
      <c r="U59" s="20" t="str">
        <f>IF(C59&lt;9,VLOOKUP(A59,基础技能!A:O,13,FALSE),VLOOKUP(A59,升星技能!A:O,11,FALSE))</f>
        <v>"1503a311","1503a321"</v>
      </c>
      <c r="V59" s="20" t="str">
        <f>IF(C59&lt;9,VLOOKUP(A59,基础技能!A:O,15,FALSE),VLOOKUP(A59,升星技能!A:O,12,FALSE))</f>
        <v>被动效果：天生猎手，专找弱点，破防增加40%，攻击增加33%</v>
      </c>
      <c r="W59" s="20" t="str">
        <f>IF(C59&lt;10,VLOOKUP(A59,基础技能!A:O,5,FALSE),VLOOKUP(A59,升星技能!A:O,13,FALSE))</f>
        <v>致命箭雨3</v>
      </c>
      <c r="X59" s="20" t="str">
        <f>IF(C59&lt;10,VLOOKUP(A59,基础技能!A:O,4,FALSE),VLOOKUP(A59,升星技能!A:O,14,FALSE))</f>
        <v>1503a012</v>
      </c>
      <c r="Y59" s="20" t="str">
        <f>IF(C59&lt;10,VLOOKUP(A59,基础技能!A:O,6,FALSE),VLOOKUP(A59,升星技能!A:O,15,FALSE))</f>
        <v>怒气技能：对敌方随机4名目标造成160%攻击伤害，有100%概率使刺客类目标眩晕2回合并中毒，每回合额外造成66%攻击伤害，持续3回合</v>
      </c>
    </row>
    <row r="60" spans="1:25">
      <c r="A60" s="3">
        <v>21036</v>
      </c>
      <c r="B60" s="3" t="s">
        <v>35</v>
      </c>
      <c r="C60" s="20">
        <v>7</v>
      </c>
      <c r="D60" s="20">
        <f>VLOOKUP($C60,计算辅助表!$A:$E,2,FALSE)</f>
        <v>2.49</v>
      </c>
      <c r="E60" s="20">
        <f>VLOOKUP($C60,计算辅助表!$A:$E,3,FALSE)</f>
        <v>1</v>
      </c>
      <c r="F60" s="20">
        <f>VLOOKUP($C60,计算辅助表!$A:$E,4,FALSE)</f>
        <v>3.52</v>
      </c>
      <c r="G60" s="20">
        <f>VLOOKUP($C60,计算辅助表!$A:$E,5,FALSE)</f>
        <v>1.6</v>
      </c>
      <c r="H60" s="20">
        <f>VLOOKUP(C60,计算辅助表!A:I,9,FALSE)</f>
        <v>0</v>
      </c>
      <c r="I60" s="20">
        <f>VLOOKUP(C60,计算辅助表!A:K,10,FALSE)</f>
        <v>0</v>
      </c>
      <c r="J60" s="20">
        <f>VLOOKUP(C60,计算辅助表!A:K,11,FALSE)</f>
        <v>0</v>
      </c>
      <c r="K60" s="20">
        <f>VLOOKUP(C60,计算辅助表!A:H,8,FALSE)</f>
        <v>165</v>
      </c>
      <c r="L60" s="20" t="str">
        <f>VLOOKUP(C60,计算辅助表!A:F,6,FALSE)</f>
        <v>[{"a":"item","t":"2004","n":2000}]</v>
      </c>
      <c r="M60" s="20" t="str">
        <f>VLOOKUP(C60,计算辅助表!A:G,7,FALSE)</f>
        <v>[{"samezhongzu":1,"star":5,"num":4}]</v>
      </c>
      <c r="N60" s="20" t="str">
        <f>VLOOKUP(A60,升星技能!A:O,4,FALSE)</f>
        <v>战斗血液3</v>
      </c>
      <c r="O60" s="20" t="str">
        <f>VLOOKUP(A60,升星技能!A:O,5,FALSE)</f>
        <v>"2103a111","2103a121"</v>
      </c>
      <c r="P60" s="20" t="str">
        <f>VLOOKUP(A60,升星技能!A:O,6,FALSE)</f>
        <v>被动效果：战斗的热血使得自身攻击增加33%，生命增加36%</v>
      </c>
      <c r="Q60" s="20" t="str">
        <f>IF(C60&lt;8,VLOOKUP(A60,基础技能!A:O,11,FALSE),VLOOKUP(A60,升星技能!A:O,7,FALSE))</f>
        <v>禁魔2</v>
      </c>
      <c r="R60" s="20" t="str">
        <f>IF(C60&lt;8,VLOOKUP(A60,基础技能!A:O,10,FALSE),VLOOKUP(A60,升星技能!A:O,8,FALSE))</f>
        <v>"21036214"</v>
      </c>
      <c r="S60" s="20" t="str">
        <f>IF(C60&lt;8,VLOOKUP(A60,基础技能!A:O,12,FALSE),VLOOKUP(A60,升星技能!A:O,9,FALSE))</f>
        <v>被动效果：强大的战士不需要懂得魔法！普攻有44%概率使目标禁魔，持续2回合</v>
      </c>
      <c r="T60" s="20" t="str">
        <f>IF(C60&lt;9,VLOOKUP(A60,基础技能!A:O,14,FALSE),VLOOKUP(A60,升星技能!A:O,10,FALSE))</f>
        <v>身坚如铁2</v>
      </c>
      <c r="U60" s="20" t="str">
        <f>IF(C60&lt;9,VLOOKUP(A60,基础技能!A:O,13,FALSE),VLOOKUP(A60,升星技能!A:O,11,FALSE))</f>
        <v>"21036314"</v>
      </c>
      <c r="V60" s="20" t="str">
        <f>IF(C60&lt;9,VLOOKUP(A60,基础技能!A:O,15,FALSE),VLOOKUP(A60,升星技能!A:O,12,FALSE))</f>
        <v>被动效果：想干掉我？没这么容易！自身生命低于50%，提高自己伤害减免24.5%，持续4回合（只触发一次）</v>
      </c>
      <c r="W60" s="20" t="str">
        <f>IF(C60&lt;10,VLOOKUP(A60,基础技能!A:O,5,FALSE),VLOOKUP(A60,升星技能!A:O,13,FALSE))</f>
        <v>守护圣击2</v>
      </c>
      <c r="X60" s="20" t="str">
        <f>IF(C60&lt;10,VLOOKUP(A60,基础技能!A:O,4,FALSE),VLOOKUP(A60,升星技能!A:O,14,FALSE))</f>
        <v>21036012</v>
      </c>
      <c r="Y60" s="20" t="str">
        <f>IF(C60&lt;10,VLOOKUP(A60,基础技能!A:O,6,FALSE),VLOOKUP(A60,升星技能!A:O,15,FALSE))</f>
        <v>怒气技能：对敌方生命最少的目标造成216%攻击伤害并对刺客类目标造成100%额外伤害</v>
      </c>
    </row>
    <row r="61" spans="1:25">
      <c r="A61" s="3">
        <v>21036</v>
      </c>
      <c r="B61" s="3" t="s">
        <v>35</v>
      </c>
      <c r="C61" s="20">
        <v>8</v>
      </c>
      <c r="D61" s="20">
        <f>VLOOKUP($C61,计算辅助表!$A:$E,2,FALSE)</f>
        <v>2.78</v>
      </c>
      <c r="E61" s="20">
        <f>VLOOKUP($C61,计算辅助表!$A:$E,3,FALSE)</f>
        <v>1</v>
      </c>
      <c r="F61" s="20">
        <f>VLOOKUP($C61,计算辅助表!$A:$E,4,FALSE)</f>
        <v>4.84</v>
      </c>
      <c r="G61" s="20">
        <f>VLOOKUP($C61,计算辅助表!$A:$E,5,FALSE)</f>
        <v>1.6</v>
      </c>
      <c r="H61" s="20">
        <f>VLOOKUP(C61,计算辅助表!A:I,9,FALSE)</f>
        <v>0</v>
      </c>
      <c r="I61" s="20">
        <f>VLOOKUP(C61,计算辅助表!A:K,10,FALSE)</f>
        <v>0</v>
      </c>
      <c r="J61" s="20">
        <f>VLOOKUP(C61,计算辅助表!A:K,11,FALSE)</f>
        <v>0</v>
      </c>
      <c r="K61" s="20">
        <f>VLOOKUP(C61,计算辅助表!A:H,8,FALSE)</f>
        <v>185</v>
      </c>
      <c r="L61" s="20" t="str">
        <f>VLOOKUP(C61,计算辅助表!A:F,6,FALSE)</f>
        <v>[{"a":"item","t":"2004","n":3000}]</v>
      </c>
      <c r="M61" s="20" t="str">
        <f>VLOOKUP(C61,计算辅助表!A:G,7,FALSE)</f>
        <v>[{"samezhongzu":1,"star":6,"num":1},{"samezhongzu":1,"star":5,"num":3}]</v>
      </c>
      <c r="N61" s="20" t="str">
        <f>VLOOKUP(A61,升星技能!A:O,4,FALSE)</f>
        <v>战斗血液3</v>
      </c>
      <c r="O61" s="20" t="str">
        <f>VLOOKUP(A61,升星技能!A:O,5,FALSE)</f>
        <v>"2103a111","2103a121"</v>
      </c>
      <c r="P61" s="20" t="str">
        <f>VLOOKUP(A61,升星技能!A:O,6,FALSE)</f>
        <v>被动效果：战斗的热血使得自身攻击增加33%，生命增加36%</v>
      </c>
      <c r="Q61" s="20" t="str">
        <f>IF(C61&lt;8,VLOOKUP(A61,基础技能!A:O,11,FALSE),VLOOKUP(A61,升星技能!A:O,7,FALSE))</f>
        <v>魔法失效3</v>
      </c>
      <c r="R61" s="20" t="str">
        <f>IF(C61&lt;8,VLOOKUP(A61,基础技能!A:O,10,FALSE),VLOOKUP(A61,升星技能!A:O,8,FALSE))</f>
        <v>"2103a214"</v>
      </c>
      <c r="S61" s="20" t="str">
        <f>IF(C61&lt;8,VLOOKUP(A61,基础技能!A:O,12,FALSE),VLOOKUP(A61,升星技能!A:O,9,FALSE))</f>
        <v>被动效果：强大的战士不需要懂得魔法！普攻有63%概率使目标禁魔，持续2回合</v>
      </c>
      <c r="T61" s="20" t="str">
        <f>IF(C61&lt;9,VLOOKUP(A61,基础技能!A:O,14,FALSE),VLOOKUP(A61,升星技能!A:O,10,FALSE))</f>
        <v>身坚如铁2</v>
      </c>
      <c r="U61" s="20" t="str">
        <f>IF(C61&lt;9,VLOOKUP(A61,基础技能!A:O,13,FALSE),VLOOKUP(A61,升星技能!A:O,11,FALSE))</f>
        <v>"21036314"</v>
      </c>
      <c r="V61" s="20" t="str">
        <f>IF(C61&lt;9,VLOOKUP(A61,基础技能!A:O,15,FALSE),VLOOKUP(A61,升星技能!A:O,12,FALSE))</f>
        <v>被动效果：想干掉我？没这么容易！自身生命低于50%，提高自己伤害减免24.5%，持续4回合（只触发一次）</v>
      </c>
      <c r="W61" s="20" t="str">
        <f>IF(C61&lt;10,VLOOKUP(A61,基础技能!A:O,5,FALSE),VLOOKUP(A61,升星技能!A:O,13,FALSE))</f>
        <v>守护圣击2</v>
      </c>
      <c r="X61" s="20" t="str">
        <f>IF(C61&lt;10,VLOOKUP(A61,基础技能!A:O,4,FALSE),VLOOKUP(A61,升星技能!A:O,14,FALSE))</f>
        <v>21036012</v>
      </c>
      <c r="Y61" s="20" t="str">
        <f>IF(C61&lt;10,VLOOKUP(A61,基础技能!A:O,6,FALSE),VLOOKUP(A61,升星技能!A:O,15,FALSE))</f>
        <v>怒气技能：对敌方生命最少的目标造成216%攻击伤害并对刺客类目标造成100%额外伤害</v>
      </c>
    </row>
    <row r="62" spans="1:25">
      <c r="A62" s="3">
        <v>21036</v>
      </c>
      <c r="B62" s="3" t="s">
        <v>35</v>
      </c>
      <c r="C62" s="20">
        <v>9</v>
      </c>
      <c r="D62" s="20">
        <f>VLOOKUP($C62,计算辅助表!$A:$E,2,FALSE)</f>
        <v>3.07</v>
      </c>
      <c r="E62" s="20">
        <f>VLOOKUP($C62,计算辅助表!$A:$E,3,FALSE)</f>
        <v>1</v>
      </c>
      <c r="F62" s="20">
        <f>VLOOKUP($C62,计算辅助表!$A:$E,4,FALSE)</f>
        <v>6.16</v>
      </c>
      <c r="G62" s="20">
        <f>VLOOKUP($C62,计算辅助表!$A:$E,5,FALSE)</f>
        <v>1.6</v>
      </c>
      <c r="H62" s="20">
        <f>VLOOKUP(C62,计算辅助表!A:I,9,FALSE)</f>
        <v>0</v>
      </c>
      <c r="I62" s="20">
        <f>VLOOKUP(C62,计算辅助表!A:K,10,FALSE)</f>
        <v>0</v>
      </c>
      <c r="J62" s="20">
        <f>VLOOKUP(C62,计算辅助表!A:K,11,FALSE)</f>
        <v>0</v>
      </c>
      <c r="K62" s="20">
        <f>VLOOKUP(C62,计算辅助表!A:H,8,FALSE)</f>
        <v>205</v>
      </c>
      <c r="L62" s="20" t="str">
        <f>VLOOKUP(C62,计算辅助表!A:F,6,FALSE)</f>
        <v>[{"a":"item","t":"2004","n":4000}]</v>
      </c>
      <c r="M62" s="20" t="str">
        <f>VLOOKUP(C62,计算辅助表!A:G,7,FALSE)</f>
        <v>[{"sxhero":1,"num":1},{"samezhongzu":1,"star":6,"num":1},{"samezhongzu":1,"star":5,"num":2}]</v>
      </c>
      <c r="N62" s="20" t="str">
        <f>VLOOKUP(A62,升星技能!A:O,4,FALSE)</f>
        <v>战斗血液3</v>
      </c>
      <c r="O62" s="20" t="str">
        <f>VLOOKUP(A62,升星技能!A:O,5,FALSE)</f>
        <v>"2103a111","2103a121"</v>
      </c>
      <c r="P62" s="20" t="str">
        <f>VLOOKUP(A62,升星技能!A:O,6,FALSE)</f>
        <v>被动效果：战斗的热血使得自身攻击增加33%，生命增加36%</v>
      </c>
      <c r="Q62" s="20" t="str">
        <f>IF(C62&lt;8,VLOOKUP(A62,基础技能!A:O,11,FALSE),VLOOKUP(A62,升星技能!A:O,7,FALSE))</f>
        <v>魔法失效3</v>
      </c>
      <c r="R62" s="20" t="str">
        <f>IF(C62&lt;8,VLOOKUP(A62,基础技能!A:O,10,FALSE),VLOOKUP(A62,升星技能!A:O,8,FALSE))</f>
        <v>"2103a214"</v>
      </c>
      <c r="S62" s="20" t="str">
        <f>IF(C62&lt;8,VLOOKUP(A62,基础技能!A:O,12,FALSE),VLOOKUP(A62,升星技能!A:O,9,FALSE))</f>
        <v>被动效果：强大的战士不需要懂得魔法！普攻有63%概率使目标禁魔，持续2回合</v>
      </c>
      <c r="T62" s="20" t="str">
        <f>IF(C62&lt;9,VLOOKUP(A62,基础技能!A:O,14,FALSE),VLOOKUP(A62,升星技能!A:O,10,FALSE))</f>
        <v>钢铁身躯3</v>
      </c>
      <c r="U62" s="20" t="str">
        <f>IF(C62&lt;9,VLOOKUP(A62,基础技能!A:O,13,FALSE),VLOOKUP(A62,升星技能!A:O,11,FALSE))</f>
        <v>"2103a314"</v>
      </c>
      <c r="V62" s="20" t="str">
        <f>IF(C62&lt;9,VLOOKUP(A62,基础技能!A:O,15,FALSE),VLOOKUP(A62,升星技能!A:O,12,FALSE))</f>
        <v>被动效果：想干掉我？没这么容易！自身生命低于50%，提高自己伤害减免33%，持续4回合（只触发一次）</v>
      </c>
      <c r="W62" s="20" t="str">
        <f>IF(C62&lt;10,VLOOKUP(A62,基础技能!A:O,5,FALSE),VLOOKUP(A62,升星技能!A:O,13,FALSE))</f>
        <v>守护圣击2</v>
      </c>
      <c r="X62" s="20" t="str">
        <f>IF(C62&lt;10,VLOOKUP(A62,基础技能!A:O,4,FALSE),VLOOKUP(A62,升星技能!A:O,14,FALSE))</f>
        <v>21036012</v>
      </c>
      <c r="Y62" s="20" t="str">
        <f>IF(C62&lt;10,VLOOKUP(A62,基础技能!A:O,6,FALSE),VLOOKUP(A62,升星技能!A:O,15,FALSE))</f>
        <v>怒气技能：对敌方生命最少的目标造成216%攻击伤害并对刺客类目标造成100%额外伤害</v>
      </c>
    </row>
    <row r="63" spans="1:25">
      <c r="A63" s="3">
        <v>21046</v>
      </c>
      <c r="B63" s="3" t="s">
        <v>36</v>
      </c>
      <c r="C63" s="20">
        <v>7</v>
      </c>
      <c r="D63" s="20">
        <f>VLOOKUP($C63,计算辅助表!$A:$E,2,FALSE)</f>
        <v>2.49</v>
      </c>
      <c r="E63" s="20">
        <f>VLOOKUP($C63,计算辅助表!$A:$E,3,FALSE)</f>
        <v>1</v>
      </c>
      <c r="F63" s="20">
        <f>VLOOKUP($C63,计算辅助表!$A:$E,4,FALSE)</f>
        <v>3.52</v>
      </c>
      <c r="G63" s="20">
        <f>VLOOKUP($C63,计算辅助表!$A:$E,5,FALSE)</f>
        <v>1.6</v>
      </c>
      <c r="H63" s="20">
        <f>VLOOKUP(C63,计算辅助表!A:I,9,FALSE)</f>
        <v>0</v>
      </c>
      <c r="I63" s="20">
        <f>VLOOKUP(C63,计算辅助表!A:K,10,FALSE)</f>
        <v>0</v>
      </c>
      <c r="J63" s="20">
        <f>VLOOKUP(C63,计算辅助表!A:K,11,FALSE)</f>
        <v>0</v>
      </c>
      <c r="K63" s="20">
        <f>VLOOKUP(C63,计算辅助表!A:H,8,FALSE)</f>
        <v>165</v>
      </c>
      <c r="L63" s="20" t="str">
        <f>VLOOKUP(C63,计算辅助表!A:F,6,FALSE)</f>
        <v>[{"a":"item","t":"2004","n":2000}]</v>
      </c>
      <c r="M63" s="20" t="str">
        <f>VLOOKUP(C63,计算辅助表!A:G,7,FALSE)</f>
        <v>[{"samezhongzu":1,"star":5,"num":4}]</v>
      </c>
      <c r="N63" s="20" t="str">
        <f>VLOOKUP(A63,升星技能!A:O,4,FALSE)</f>
        <v>战斗血液3</v>
      </c>
      <c r="O63" s="20" t="str">
        <f>VLOOKUP(A63,升星技能!A:O,5,FALSE)</f>
        <v>"2104a111","2104a121"</v>
      </c>
      <c r="P63" s="20" t="str">
        <f>VLOOKUP(A63,升星技能!A:O,6,FALSE)</f>
        <v>被动效果：身为守卫者，强大的意志使得自身防御增加50%，生命增加42%</v>
      </c>
      <c r="Q63" s="20" t="str">
        <f>IF(C63&lt;8,VLOOKUP(A63,基础技能!A:O,11,FALSE),VLOOKUP(A63,升星技能!A:O,7,FALSE))</f>
        <v>反击2</v>
      </c>
      <c r="R63" s="20" t="str">
        <f>IF(C63&lt;8,VLOOKUP(A63,基础技能!A:O,10,FALSE),VLOOKUP(A63,升星技能!A:O,8,FALSE))</f>
        <v>"21046214"</v>
      </c>
      <c r="S63" s="20" t="str">
        <f>IF(C63&lt;8,VLOOKUP(A63,基础技能!A:O,12,FALSE),VLOOKUP(A63,升星技能!A:O,9,FALSE))</f>
        <v>被动效果：你打疼我了！受到暴击有100%概率发动一次反击，造成120%的攻击伤害</v>
      </c>
      <c r="T63" s="20" t="str">
        <f>IF(C63&lt;9,VLOOKUP(A63,基础技能!A:O,14,FALSE),VLOOKUP(A63,升星技能!A:O,10,FALSE))</f>
        <v>守护圣光2</v>
      </c>
      <c r="U63" s="20" t="str">
        <f>IF(C63&lt;9,VLOOKUP(A63,基础技能!A:O,13,FALSE),VLOOKUP(A63,升星技能!A:O,11,FALSE))</f>
        <v>"21046314"</v>
      </c>
      <c r="V63" s="20" t="str">
        <f>IF(C63&lt;9,VLOOKUP(A63,基础技能!A:O,15,FALSE),VLOOKUP(A63,升星技能!A:O,12,FALSE))</f>
        <v>被动效果：我的领民由我守护！自身生命低于50%，提升友军防御62.1%，持续3回合（只触发一次）</v>
      </c>
      <c r="W63" s="20" t="str">
        <f>IF(C63&lt;10,VLOOKUP(A63,基础技能!A:O,5,FALSE),VLOOKUP(A63,升星技能!A:O,13,FALSE))</f>
        <v>烈焰之剑2</v>
      </c>
      <c r="X63" s="20" t="str">
        <f>IF(C63&lt;10,VLOOKUP(A63,基础技能!A:O,4,FALSE),VLOOKUP(A63,升星技能!A:O,14,FALSE))</f>
        <v>21046012</v>
      </c>
      <c r="Y63" s="20" t="str">
        <f>IF(C63&lt;10,VLOOKUP(A63,基础技能!A:O,6,FALSE),VLOOKUP(A63,升星技能!A:O,15,FALSE))</f>
        <v>怒气技能：对敌方后排造成88%攻击伤害并有28%概率使目标眩晕2回合</v>
      </c>
    </row>
    <row r="64" spans="1:25">
      <c r="A64" s="3">
        <v>21046</v>
      </c>
      <c r="B64" s="3" t="s">
        <v>36</v>
      </c>
      <c r="C64" s="20">
        <v>8</v>
      </c>
      <c r="D64" s="20">
        <f>VLOOKUP($C64,计算辅助表!$A:$E,2,FALSE)</f>
        <v>2.78</v>
      </c>
      <c r="E64" s="20">
        <f>VLOOKUP($C64,计算辅助表!$A:$E,3,FALSE)</f>
        <v>1</v>
      </c>
      <c r="F64" s="20">
        <f>VLOOKUP($C64,计算辅助表!$A:$E,4,FALSE)</f>
        <v>4.84</v>
      </c>
      <c r="G64" s="20">
        <f>VLOOKUP($C64,计算辅助表!$A:$E,5,FALSE)</f>
        <v>1.6</v>
      </c>
      <c r="H64" s="20">
        <f>VLOOKUP(C64,计算辅助表!A:I,9,FALSE)</f>
        <v>0</v>
      </c>
      <c r="I64" s="20">
        <f>VLOOKUP(C64,计算辅助表!A:K,10,FALSE)</f>
        <v>0</v>
      </c>
      <c r="J64" s="20">
        <f>VLOOKUP(C64,计算辅助表!A:K,11,FALSE)</f>
        <v>0</v>
      </c>
      <c r="K64" s="20">
        <f>VLOOKUP(C64,计算辅助表!A:H,8,FALSE)</f>
        <v>185</v>
      </c>
      <c r="L64" s="20" t="str">
        <f>VLOOKUP(C64,计算辅助表!A:F,6,FALSE)</f>
        <v>[{"a":"item","t":"2004","n":3000}]</v>
      </c>
      <c r="M64" s="20" t="str">
        <f>VLOOKUP(C64,计算辅助表!A:G,7,FALSE)</f>
        <v>[{"samezhongzu":1,"star":6,"num":1},{"samezhongzu":1,"star":5,"num":3}]</v>
      </c>
      <c r="N64" s="20" t="str">
        <f>VLOOKUP(A64,升星技能!A:O,4,FALSE)</f>
        <v>战斗血液3</v>
      </c>
      <c r="O64" s="20" t="str">
        <f>VLOOKUP(A64,升星技能!A:O,5,FALSE)</f>
        <v>"2104a111","2104a121"</v>
      </c>
      <c r="P64" s="20" t="str">
        <f>VLOOKUP(A64,升星技能!A:O,6,FALSE)</f>
        <v>被动效果：身为守卫者，强大的意志使得自身防御增加50%，生命增加42%</v>
      </c>
      <c r="Q64" s="20" t="str">
        <f>IF(C64&lt;8,VLOOKUP(A64,基础技能!A:O,11,FALSE),VLOOKUP(A64,升星技能!A:O,7,FALSE))</f>
        <v>以牙还牙3</v>
      </c>
      <c r="R64" s="20" t="str">
        <f>IF(C64&lt;8,VLOOKUP(A64,基础技能!A:O,10,FALSE),VLOOKUP(A64,升星技能!A:O,8,FALSE))</f>
        <v>"2104a214"</v>
      </c>
      <c r="S64" s="20" t="str">
        <f>IF(C64&lt;8,VLOOKUP(A64,基础技能!A:O,12,FALSE),VLOOKUP(A64,升星技能!A:O,9,FALSE))</f>
        <v>被动效果：你打疼我了！受到暴击有100%概率发动一次反击，造成144%的攻击伤害</v>
      </c>
      <c r="T64" s="20" t="str">
        <f>IF(C64&lt;9,VLOOKUP(A64,基础技能!A:O,14,FALSE),VLOOKUP(A64,升星技能!A:O,10,FALSE))</f>
        <v>守护圣光2</v>
      </c>
      <c r="U64" s="20" t="str">
        <f>IF(C64&lt;9,VLOOKUP(A64,基础技能!A:O,13,FALSE),VLOOKUP(A64,升星技能!A:O,11,FALSE))</f>
        <v>"21046314"</v>
      </c>
      <c r="V64" s="20" t="str">
        <f>IF(C64&lt;9,VLOOKUP(A64,基础技能!A:O,15,FALSE),VLOOKUP(A64,升星技能!A:O,12,FALSE))</f>
        <v>被动效果：我的领民由我守护！自身生命低于50%，提升友军防御62.1%，持续3回合（只触发一次）</v>
      </c>
      <c r="W64" s="20" t="str">
        <f>IF(C64&lt;10,VLOOKUP(A64,基础技能!A:O,5,FALSE),VLOOKUP(A64,升星技能!A:O,13,FALSE))</f>
        <v>烈焰之剑2</v>
      </c>
      <c r="X64" s="20" t="str">
        <f>IF(C64&lt;10,VLOOKUP(A64,基础技能!A:O,4,FALSE),VLOOKUP(A64,升星技能!A:O,14,FALSE))</f>
        <v>21046012</v>
      </c>
      <c r="Y64" s="20" t="str">
        <f>IF(C64&lt;10,VLOOKUP(A64,基础技能!A:O,6,FALSE),VLOOKUP(A64,升星技能!A:O,15,FALSE))</f>
        <v>怒气技能：对敌方后排造成88%攻击伤害并有28%概率使目标眩晕2回合</v>
      </c>
    </row>
    <row r="65" spans="1:25">
      <c r="A65" s="3">
        <v>21046</v>
      </c>
      <c r="B65" s="3" t="s">
        <v>36</v>
      </c>
      <c r="C65" s="20">
        <v>9</v>
      </c>
      <c r="D65" s="20">
        <f>VLOOKUP($C65,计算辅助表!$A:$E,2,FALSE)</f>
        <v>3.07</v>
      </c>
      <c r="E65" s="20">
        <f>VLOOKUP($C65,计算辅助表!$A:$E,3,FALSE)</f>
        <v>1</v>
      </c>
      <c r="F65" s="20">
        <f>VLOOKUP($C65,计算辅助表!$A:$E,4,FALSE)</f>
        <v>6.16</v>
      </c>
      <c r="G65" s="20">
        <f>VLOOKUP($C65,计算辅助表!$A:$E,5,FALSE)</f>
        <v>1.6</v>
      </c>
      <c r="H65" s="20">
        <f>VLOOKUP(C65,计算辅助表!A:I,9,FALSE)</f>
        <v>0</v>
      </c>
      <c r="I65" s="20">
        <f>VLOOKUP(C65,计算辅助表!A:K,10,FALSE)</f>
        <v>0</v>
      </c>
      <c r="J65" s="20">
        <f>VLOOKUP(C65,计算辅助表!A:K,11,FALSE)</f>
        <v>0</v>
      </c>
      <c r="K65" s="20">
        <f>VLOOKUP(C65,计算辅助表!A:H,8,FALSE)</f>
        <v>205</v>
      </c>
      <c r="L65" s="20" t="str">
        <f>VLOOKUP(C65,计算辅助表!A:F,6,FALSE)</f>
        <v>[{"a":"item","t":"2004","n":4000}]</v>
      </c>
      <c r="M65" s="20" t="str">
        <f>VLOOKUP(C65,计算辅助表!A:G,7,FALSE)</f>
        <v>[{"sxhero":1,"num":1},{"samezhongzu":1,"star":6,"num":1},{"samezhongzu":1,"star":5,"num":2}]</v>
      </c>
      <c r="N65" s="20" t="str">
        <f>VLOOKUP(A65,升星技能!A:O,4,FALSE)</f>
        <v>战斗血液3</v>
      </c>
      <c r="O65" s="20" t="str">
        <f>VLOOKUP(A65,升星技能!A:O,5,FALSE)</f>
        <v>"2104a111","2104a121"</v>
      </c>
      <c r="P65" s="20" t="str">
        <f>VLOOKUP(A65,升星技能!A:O,6,FALSE)</f>
        <v>被动效果：身为守卫者，强大的意志使得自身防御增加50%，生命增加42%</v>
      </c>
      <c r="Q65" s="20" t="str">
        <f>IF(C65&lt;8,VLOOKUP(A65,基础技能!A:O,11,FALSE),VLOOKUP(A65,升星技能!A:O,7,FALSE))</f>
        <v>以牙还牙3</v>
      </c>
      <c r="R65" s="20" t="str">
        <f>IF(C65&lt;8,VLOOKUP(A65,基础技能!A:O,10,FALSE),VLOOKUP(A65,升星技能!A:O,8,FALSE))</f>
        <v>"2104a214"</v>
      </c>
      <c r="S65" s="20" t="str">
        <f>IF(C65&lt;8,VLOOKUP(A65,基础技能!A:O,12,FALSE),VLOOKUP(A65,升星技能!A:O,9,FALSE))</f>
        <v>被动效果：你打疼我了！受到暴击有100%概率发动一次反击，造成144%的攻击伤害</v>
      </c>
      <c r="T65" s="20" t="str">
        <f>IF(C65&lt;9,VLOOKUP(A65,基础技能!A:O,14,FALSE),VLOOKUP(A65,升星技能!A:O,10,FALSE))</f>
        <v>守护圣光3</v>
      </c>
      <c r="U65" s="20" t="str">
        <f>IF(C65&lt;9,VLOOKUP(A65,基础技能!A:O,13,FALSE),VLOOKUP(A65,升星技能!A:O,11,FALSE))</f>
        <v>"2104a314"</v>
      </c>
      <c r="V65" s="20" t="str">
        <f>IF(C65&lt;9,VLOOKUP(A65,基础技能!A:O,15,FALSE),VLOOKUP(A65,升星技能!A:O,12,FALSE))</f>
        <v>被动效果：我的领民由我守护！自身生命低于50%，提升友军101%防御，持续3回合（只触发一次）</v>
      </c>
      <c r="W65" s="20" t="str">
        <f>IF(C65&lt;10,VLOOKUP(A65,基础技能!A:O,5,FALSE),VLOOKUP(A65,升星技能!A:O,13,FALSE))</f>
        <v>烈焰之剑2</v>
      </c>
      <c r="X65" s="20" t="str">
        <f>IF(C65&lt;10,VLOOKUP(A65,基础技能!A:O,4,FALSE),VLOOKUP(A65,升星技能!A:O,14,FALSE))</f>
        <v>21046012</v>
      </c>
      <c r="Y65" s="20" t="str">
        <f>IF(C65&lt;10,VLOOKUP(A65,基础技能!A:O,6,FALSE),VLOOKUP(A65,升星技能!A:O,15,FALSE))</f>
        <v>怒气技能：对敌方后排造成88%攻击伤害并有28%概率使目标眩晕2回合</v>
      </c>
    </row>
    <row r="66" spans="1:25">
      <c r="A66" s="3">
        <v>21046</v>
      </c>
      <c r="B66" s="3" t="s">
        <v>36</v>
      </c>
      <c r="C66" s="20">
        <v>10</v>
      </c>
      <c r="D66" s="20">
        <f>VLOOKUP($C66,计算辅助表!$A:$E,2,FALSE)</f>
        <v>3.51</v>
      </c>
      <c r="E66" s="20">
        <f>VLOOKUP($C66,计算辅助表!$A:$E,3,FALSE)</f>
        <v>1</v>
      </c>
      <c r="F66" s="20">
        <f>VLOOKUP($C66,计算辅助表!$A:$E,4,FALSE)</f>
        <v>8.14</v>
      </c>
      <c r="G66" s="20">
        <f>VLOOKUP($C66,计算辅助表!$A:$E,5,FALSE)</f>
        <v>1.6</v>
      </c>
      <c r="H66" s="20">
        <f>VLOOKUP(C66,计算辅助表!A:I,9,FALSE)</f>
        <v>0</v>
      </c>
      <c r="I66" s="20">
        <f>VLOOKUP(C66,计算辅助表!A:K,10,FALSE)</f>
        <v>0</v>
      </c>
      <c r="J66" s="20">
        <f>VLOOKUP(C66,计算辅助表!A:K,11,FALSE)</f>
        <v>0</v>
      </c>
      <c r="K66" s="20">
        <f>VLOOKUP(C66,计算辅助表!A:H,8,FALSE)</f>
        <v>255</v>
      </c>
      <c r="L66" s="20" t="str">
        <f>VLOOKUP(C66,计算辅助表!A:F,6,FALSE)</f>
        <v>[{"a":"item","t":"2004","n":10000}]</v>
      </c>
      <c r="M66" s="20" t="str">
        <f>VLOOKUP(C66,计算辅助表!A:G,7,FALSE)</f>
        <v>[{"sxhero":1,"num":2},{"samezhongzu":1,"star":6,"num":1},{"star":9,"num":1}]</v>
      </c>
      <c r="N66" s="20" t="str">
        <f>VLOOKUP(A66,升星技能!A:O,4,FALSE)</f>
        <v>战斗血液3</v>
      </c>
      <c r="O66" s="20" t="str">
        <f>VLOOKUP(A66,升星技能!A:O,5,FALSE)</f>
        <v>"2104a111","2104a121"</v>
      </c>
      <c r="P66" s="20" t="str">
        <f>VLOOKUP(A66,升星技能!A:O,6,FALSE)</f>
        <v>被动效果：身为守卫者，强大的意志使得自身防御增加50%，生命增加42%</v>
      </c>
      <c r="Q66" s="20" t="str">
        <f>IF(C66&lt;8,VLOOKUP(A66,基础技能!A:O,11,FALSE),VLOOKUP(A66,升星技能!A:O,7,FALSE))</f>
        <v>以牙还牙3</v>
      </c>
      <c r="R66" s="20" t="str">
        <f>IF(C66&lt;8,VLOOKUP(A66,基础技能!A:O,10,FALSE),VLOOKUP(A66,升星技能!A:O,8,FALSE))</f>
        <v>"2104a214"</v>
      </c>
      <c r="S66" s="20" t="str">
        <f>IF(C66&lt;8,VLOOKUP(A66,基础技能!A:O,12,FALSE),VLOOKUP(A66,升星技能!A:O,9,FALSE))</f>
        <v>被动效果：你打疼我了！受到暴击有100%概率发动一次反击，造成144%的攻击伤害</v>
      </c>
      <c r="T66" s="20" t="str">
        <f>IF(C66&lt;9,VLOOKUP(A66,基础技能!A:O,14,FALSE),VLOOKUP(A66,升星技能!A:O,10,FALSE))</f>
        <v>守护圣光3</v>
      </c>
      <c r="U66" s="20" t="str">
        <f>IF(C66&lt;9,VLOOKUP(A66,基础技能!A:O,13,FALSE),VLOOKUP(A66,升星技能!A:O,11,FALSE))</f>
        <v>"2104a314"</v>
      </c>
      <c r="V66" s="20" t="str">
        <f>IF(C66&lt;9,VLOOKUP(A66,基础技能!A:O,15,FALSE),VLOOKUP(A66,升星技能!A:O,12,FALSE))</f>
        <v>被动效果：我的领民由我守护！自身生命低于50%，提升友军101%防御，持续3回合（只触发一次）</v>
      </c>
      <c r="W66" s="20" t="str">
        <f>IF(C66&lt;10,VLOOKUP(A66,基础技能!A:O,5,FALSE),VLOOKUP(A66,升星技能!A:O,13,FALSE))</f>
        <v>烈焰之剑3</v>
      </c>
      <c r="X66" s="20" t="str">
        <f>IF(C66&lt;10,VLOOKUP(A66,基础技能!A:O,4,FALSE),VLOOKUP(A66,升星技能!A:O,14,FALSE))</f>
        <v>2104a012</v>
      </c>
      <c r="Y66" s="20" t="str">
        <f>IF(C66&lt;10,VLOOKUP(A66,基础技能!A:O,6,FALSE),VLOOKUP(A66,升星技能!A:O,15,FALSE))</f>
        <v>怒气技能：对敌方后排造成138%攻击伤害并有33%概率使目标眩晕2回合，增加自己33%免伤3回合</v>
      </c>
    </row>
    <row r="67" spans="1:25">
      <c r="A67" s="3">
        <v>21046</v>
      </c>
      <c r="B67" s="3" t="s">
        <v>36</v>
      </c>
      <c r="C67" s="20">
        <v>11</v>
      </c>
      <c r="D67" s="20">
        <f>VLOOKUP($C67,计算辅助表!$A:$E,2,FALSE)</f>
        <v>3.51</v>
      </c>
      <c r="E67" s="20">
        <f>VLOOKUP($C67,计算辅助表!$A:$E,3,FALSE)</f>
        <v>1</v>
      </c>
      <c r="F67" s="20">
        <f>VLOOKUP($C67,计算辅助表!$A:$E,4,FALSE)</f>
        <v>8.14</v>
      </c>
      <c r="G67" s="20">
        <f>VLOOKUP($C67,计算辅助表!$A:$E,5,FALSE)</f>
        <v>1.6</v>
      </c>
      <c r="H67" s="20">
        <f>VLOOKUP(C67,计算辅助表!A:I,9,FALSE)</f>
        <v>1</v>
      </c>
      <c r="I67" s="20">
        <f>VLOOKUP(C67,计算辅助表!A:K,10,FALSE)</f>
        <v>70</v>
      </c>
      <c r="J67" s="20">
        <f>VLOOKUP(C67,计算辅助表!A:K,11,FALSE)</f>
        <v>100</v>
      </c>
      <c r="K67" s="20">
        <f>VLOOKUP(C67,计算辅助表!A:H,8,FALSE)</f>
        <v>270</v>
      </c>
      <c r="L67" s="20" t="str">
        <f>VLOOKUP(C67,计算辅助表!A:F,6,FALSE)</f>
        <v>[{"a":"item","t":"2004","n":10000}]</v>
      </c>
      <c r="M67" s="20" t="str">
        <f>VLOOKUP(C67,计算辅助表!A:G,7,FALSE)</f>
        <v>[{"sxhero":1,"num":1},{"star":9,"num":1}]</v>
      </c>
      <c r="N67" s="20" t="str">
        <f>VLOOKUP(A67,升星技能!A:O,4,FALSE)</f>
        <v>战斗血液3</v>
      </c>
      <c r="O67" s="20" t="str">
        <f>VLOOKUP(A67,升星技能!A:O,5,FALSE)</f>
        <v>"2104a111","2104a121"</v>
      </c>
      <c r="P67" s="20" t="str">
        <f>VLOOKUP(A67,升星技能!A:O,6,FALSE)</f>
        <v>被动效果：身为守卫者，强大的意志使得自身防御增加50%，生命增加42%</v>
      </c>
      <c r="Q67" s="20" t="str">
        <f>IF(C67&lt;8,VLOOKUP(A67,基础技能!A:O,11,FALSE),VLOOKUP(A67,升星技能!A:O,7,FALSE))</f>
        <v>以牙还牙3</v>
      </c>
      <c r="R67" s="20" t="str">
        <f>IF(C67&lt;8,VLOOKUP(A67,基础技能!A:O,10,FALSE),VLOOKUP(A67,升星技能!A:O,8,FALSE))</f>
        <v>"2104a214"</v>
      </c>
      <c r="S67" s="20" t="str">
        <f>IF(C67&lt;8,VLOOKUP(A67,基础技能!A:O,12,FALSE),VLOOKUP(A67,升星技能!A:O,9,FALSE))</f>
        <v>被动效果：你打疼我了！受到暴击有100%概率发动一次反击，造成144%的攻击伤害</v>
      </c>
      <c r="T67" s="20" t="str">
        <f>IF(C67&lt;9,VLOOKUP(A67,基础技能!A:O,14,FALSE),VLOOKUP(A67,升星技能!A:O,10,FALSE))</f>
        <v>守护圣光3</v>
      </c>
      <c r="U67" s="20" t="str">
        <f>IF(C67&lt;9,VLOOKUP(A67,基础技能!A:O,13,FALSE),VLOOKUP(A67,升星技能!A:O,11,FALSE))</f>
        <v>"2104a314"</v>
      </c>
      <c r="V67" s="20" t="str">
        <f>IF(C67&lt;9,VLOOKUP(A67,基础技能!A:O,15,FALSE),VLOOKUP(A67,升星技能!A:O,12,FALSE))</f>
        <v>被动效果：我的领民由我守护！自身生命低于50%，提升友军101%防御，持续3回合（只触发一次）</v>
      </c>
      <c r="W67" s="20" t="str">
        <f>IF(C67&lt;10,VLOOKUP(A67,基础技能!A:O,5,FALSE),VLOOKUP(A67,升星技能!A:O,13,FALSE))</f>
        <v>烈焰之剑3</v>
      </c>
      <c r="X67" s="20" t="str">
        <f>IF(C67&lt;10,VLOOKUP(A67,基础技能!A:O,4,FALSE),VLOOKUP(A67,升星技能!A:O,14,FALSE))</f>
        <v>2104a012</v>
      </c>
      <c r="Y67" s="20" t="str">
        <f>IF(C67&lt;10,VLOOKUP(A67,基础技能!A:O,6,FALSE),VLOOKUP(A67,升星技能!A:O,15,FALSE))</f>
        <v>怒气技能：对敌方后排造成138%攻击伤害并有33%概率使目标眩晕2回合，增加自己33%免伤3回合</v>
      </c>
    </row>
    <row r="68" spans="1:25">
      <c r="A68" s="3">
        <v>21046</v>
      </c>
      <c r="B68" s="3" t="s">
        <v>36</v>
      </c>
      <c r="C68" s="20">
        <v>12</v>
      </c>
      <c r="D68" s="20">
        <f>VLOOKUP($C68,计算辅助表!$A:$E,2,FALSE)</f>
        <v>3.51</v>
      </c>
      <c r="E68" s="20">
        <f>VLOOKUP($C68,计算辅助表!$A:$E,3,FALSE)</f>
        <v>1</v>
      </c>
      <c r="F68" s="20">
        <f>VLOOKUP($C68,计算辅助表!$A:$E,4,FALSE)</f>
        <v>8.14</v>
      </c>
      <c r="G68" s="20">
        <f>VLOOKUP($C68,计算辅助表!$A:$E,5,FALSE)</f>
        <v>1.6</v>
      </c>
      <c r="H68" s="20">
        <f>VLOOKUP(C68,计算辅助表!A:I,9,FALSE)</f>
        <v>2</v>
      </c>
      <c r="I68" s="20">
        <f>VLOOKUP(C68,计算辅助表!A:K,10,FALSE)</f>
        <v>140</v>
      </c>
      <c r="J68" s="20">
        <f>VLOOKUP(C68,计算辅助表!A:K,11,FALSE)</f>
        <v>200</v>
      </c>
      <c r="K68" s="20">
        <f>VLOOKUP(C68,计算辅助表!A:H,8,FALSE)</f>
        <v>285</v>
      </c>
      <c r="L68" s="20" t="str">
        <f>VLOOKUP(C68,计算辅助表!A:F,6,FALSE)</f>
        <v>[{"a":"item","t":"2004","n":15000}]</v>
      </c>
      <c r="M68" s="20" t="str">
        <f>VLOOKUP(C68,计算辅助表!A:G,7,FALSE)</f>
        <v>[{"sxhero":1,"num":1},{"samezhongzu":1,"star":6,"num":1},{"star":9,"num":1}]</v>
      </c>
      <c r="N68" s="20" t="str">
        <f>VLOOKUP(A68,升星技能!A:O,4,FALSE)</f>
        <v>战斗血液3</v>
      </c>
      <c r="O68" s="20" t="str">
        <f>VLOOKUP(A68,升星技能!A:O,5,FALSE)</f>
        <v>"2104a111","2104a121"</v>
      </c>
      <c r="P68" s="20" t="str">
        <f>VLOOKUP(A68,升星技能!A:O,6,FALSE)</f>
        <v>被动效果：身为守卫者，强大的意志使得自身防御增加50%，生命增加42%</v>
      </c>
      <c r="Q68" s="20" t="str">
        <f>IF(C68&lt;8,VLOOKUP(A68,基础技能!A:O,11,FALSE),VLOOKUP(A68,升星技能!A:O,7,FALSE))</f>
        <v>以牙还牙3</v>
      </c>
      <c r="R68" s="20" t="str">
        <f>IF(C68&lt;8,VLOOKUP(A68,基础技能!A:O,10,FALSE),VLOOKUP(A68,升星技能!A:O,8,FALSE))</f>
        <v>"2104a214"</v>
      </c>
      <c r="S68" s="20" t="str">
        <f>IF(C68&lt;8,VLOOKUP(A68,基础技能!A:O,12,FALSE),VLOOKUP(A68,升星技能!A:O,9,FALSE))</f>
        <v>被动效果：你打疼我了！受到暴击有100%概率发动一次反击，造成144%的攻击伤害</v>
      </c>
      <c r="T68" s="20" t="str">
        <f>IF(C68&lt;9,VLOOKUP(A68,基础技能!A:O,14,FALSE),VLOOKUP(A68,升星技能!A:O,10,FALSE))</f>
        <v>守护圣光3</v>
      </c>
      <c r="U68" s="20" t="str">
        <f>IF(C68&lt;9,VLOOKUP(A68,基础技能!A:O,13,FALSE),VLOOKUP(A68,升星技能!A:O,11,FALSE))</f>
        <v>"2104a314"</v>
      </c>
      <c r="V68" s="20" t="str">
        <f>IF(C68&lt;9,VLOOKUP(A68,基础技能!A:O,15,FALSE),VLOOKUP(A68,升星技能!A:O,12,FALSE))</f>
        <v>被动效果：我的领民由我守护！自身生命低于50%，提升友军101%防御，持续3回合（只触发一次）</v>
      </c>
      <c r="W68" s="20" t="str">
        <f>IF(C68&lt;10,VLOOKUP(A68,基础技能!A:O,5,FALSE),VLOOKUP(A68,升星技能!A:O,13,FALSE))</f>
        <v>烈焰之剑3</v>
      </c>
      <c r="X68" s="20" t="str">
        <f>IF(C68&lt;10,VLOOKUP(A68,基础技能!A:O,4,FALSE),VLOOKUP(A68,升星技能!A:O,14,FALSE))</f>
        <v>2104a012</v>
      </c>
      <c r="Y68" s="20" t="str">
        <f>IF(C68&lt;10,VLOOKUP(A68,基础技能!A:O,6,FALSE),VLOOKUP(A68,升星技能!A:O,15,FALSE))</f>
        <v>怒气技能：对敌方后排造成138%攻击伤害并有33%概率使目标眩晕2回合，增加自己33%免伤3回合</v>
      </c>
    </row>
    <row r="69" spans="1:25">
      <c r="A69" s="3">
        <v>21046</v>
      </c>
      <c r="B69" s="3" t="s">
        <v>36</v>
      </c>
      <c r="C69" s="20">
        <v>13</v>
      </c>
      <c r="D69" s="20">
        <f>VLOOKUP($C69,计算辅助表!$A:$E,2,FALSE)</f>
        <v>3.51</v>
      </c>
      <c r="E69" s="20">
        <f>VLOOKUP($C69,计算辅助表!$A:$E,3,FALSE)</f>
        <v>1</v>
      </c>
      <c r="F69" s="20">
        <f>VLOOKUP($C69,计算辅助表!$A:$E,4,FALSE)</f>
        <v>8.14</v>
      </c>
      <c r="G69" s="20">
        <f>VLOOKUP($C69,计算辅助表!$A:$E,5,FALSE)</f>
        <v>1.6</v>
      </c>
      <c r="H69" s="20">
        <f>VLOOKUP(C69,计算辅助表!A:I,9,FALSE)</f>
        <v>3</v>
      </c>
      <c r="I69" s="20">
        <f>VLOOKUP(C69,计算辅助表!A:K,10,FALSE)</f>
        <v>210</v>
      </c>
      <c r="J69" s="20">
        <f>VLOOKUP(C69,计算辅助表!A:K,11,FALSE)</f>
        <v>300</v>
      </c>
      <c r="K69" s="20">
        <f>VLOOKUP(C69,计算辅助表!A:H,8,FALSE)</f>
        <v>300</v>
      </c>
      <c r="L69" s="20" t="str">
        <f>VLOOKUP(C69,计算辅助表!A:F,6,FALSE)</f>
        <v>[{"a":"item","t":"2004","n":20000}]</v>
      </c>
      <c r="M69" s="20" t="str">
        <f>VLOOKUP(C69,计算辅助表!A:G,7,FALSE)</f>
        <v>[{"sxhero":1,"num":2},{"star":10,"num":1}]</v>
      </c>
      <c r="N69" s="20" t="str">
        <f>VLOOKUP(A69,升星技能!A:O,4,FALSE)</f>
        <v>战斗血液3</v>
      </c>
      <c r="O69" s="20" t="str">
        <f>VLOOKUP(A69,升星技能!A:O,5,FALSE)</f>
        <v>"2104a111","2104a121"</v>
      </c>
      <c r="P69" s="20" t="str">
        <f>VLOOKUP(A69,升星技能!A:O,6,FALSE)</f>
        <v>被动效果：身为守卫者，强大的意志使得自身防御增加50%，生命增加42%</v>
      </c>
      <c r="Q69" s="20" t="str">
        <f>IF(C69&lt;8,VLOOKUP(A69,基础技能!A:O,11,FALSE),VLOOKUP(A69,升星技能!A:O,7,FALSE))</f>
        <v>以牙还牙3</v>
      </c>
      <c r="R69" s="20" t="str">
        <f>IF(C69&lt;8,VLOOKUP(A69,基础技能!A:O,10,FALSE),VLOOKUP(A69,升星技能!A:O,8,FALSE))</f>
        <v>"2104a214"</v>
      </c>
      <c r="S69" s="20" t="str">
        <f>IF(C69&lt;8,VLOOKUP(A69,基础技能!A:O,12,FALSE),VLOOKUP(A69,升星技能!A:O,9,FALSE))</f>
        <v>被动效果：你打疼我了！受到暴击有100%概率发动一次反击，造成144%的攻击伤害</v>
      </c>
      <c r="T69" s="20" t="str">
        <f>IF(C69&lt;9,VLOOKUP(A69,基础技能!A:O,14,FALSE),VLOOKUP(A69,升星技能!A:O,10,FALSE))</f>
        <v>守护圣光3</v>
      </c>
      <c r="U69" s="20" t="str">
        <f>IF(C69&lt;9,VLOOKUP(A69,基础技能!A:O,13,FALSE),VLOOKUP(A69,升星技能!A:O,11,FALSE))</f>
        <v>"2104a314"</v>
      </c>
      <c r="V69" s="20" t="str">
        <f>IF(C69&lt;9,VLOOKUP(A69,基础技能!A:O,15,FALSE),VLOOKUP(A69,升星技能!A:O,12,FALSE))</f>
        <v>被动效果：我的领民由我守护！自身生命低于50%，提升友军101%防御，持续3回合（只触发一次）</v>
      </c>
      <c r="W69" s="20" t="str">
        <f>IF(C69&lt;10,VLOOKUP(A69,基础技能!A:O,5,FALSE),VLOOKUP(A69,升星技能!A:O,13,FALSE))</f>
        <v>烈焰之剑3</v>
      </c>
      <c r="X69" s="20" t="str">
        <f>IF(C69&lt;10,VLOOKUP(A69,基础技能!A:O,4,FALSE),VLOOKUP(A69,升星技能!A:O,14,FALSE))</f>
        <v>2104a012</v>
      </c>
      <c r="Y69" s="20" t="str">
        <f>IF(C69&lt;10,VLOOKUP(A69,基础技能!A:O,6,FALSE),VLOOKUP(A69,升星技能!A:O,15,FALSE))</f>
        <v>怒气技能：对敌方后排造成138%攻击伤害并有33%概率使目标眩晕2回合，增加自己33%免伤3回合</v>
      </c>
    </row>
    <row r="70" spans="1:25">
      <c r="A70" s="3">
        <v>22036</v>
      </c>
      <c r="B70" s="3" t="s">
        <v>37</v>
      </c>
      <c r="C70" s="20">
        <v>7</v>
      </c>
      <c r="D70" s="20">
        <f>VLOOKUP($C70,计算辅助表!$A:$E,2,FALSE)</f>
        <v>2.49</v>
      </c>
      <c r="E70" s="20">
        <f>VLOOKUP($C70,计算辅助表!$A:$E,3,FALSE)</f>
        <v>1</v>
      </c>
      <c r="F70" s="20">
        <f>VLOOKUP($C70,计算辅助表!$A:$E,4,FALSE)</f>
        <v>3.52</v>
      </c>
      <c r="G70" s="20">
        <f>VLOOKUP($C70,计算辅助表!$A:$E,5,FALSE)</f>
        <v>1.6</v>
      </c>
      <c r="H70" s="20">
        <f>VLOOKUP(C70,计算辅助表!A:I,9,FALSE)</f>
        <v>0</v>
      </c>
      <c r="I70" s="20">
        <f>VLOOKUP(C70,计算辅助表!A:K,10,FALSE)</f>
        <v>0</v>
      </c>
      <c r="J70" s="20">
        <f>VLOOKUP(C70,计算辅助表!A:K,11,FALSE)</f>
        <v>0</v>
      </c>
      <c r="K70" s="20">
        <f>VLOOKUP(C70,计算辅助表!A:H,8,FALSE)</f>
        <v>165</v>
      </c>
      <c r="L70" s="20" t="str">
        <f>VLOOKUP(C70,计算辅助表!A:F,6,FALSE)</f>
        <v>[{"a":"item","t":"2004","n":2000}]</v>
      </c>
      <c r="M70" s="20" t="str">
        <f>VLOOKUP(C70,计算辅助表!A:G,7,FALSE)</f>
        <v>[{"samezhongzu":1,"star":5,"num":4}]</v>
      </c>
      <c r="N70" s="20" t="str">
        <f>VLOOKUP(A70,升星技能!A:O,4,FALSE)</f>
        <v>魔法师的意志3</v>
      </c>
      <c r="O70" s="20" t="str">
        <f>VLOOKUP(A70,升星技能!A:O,5,FALSE)</f>
        <v>"2203a111","2203a121"</v>
      </c>
      <c r="P70" s="20" t="str">
        <f>VLOOKUP(A70,升星技能!A:O,6,FALSE)</f>
        <v>被动效果：拥有魔法师的意志，攻击增加44%，生命增加33%</v>
      </c>
      <c r="Q70" s="20" t="str">
        <f>IF(C70&lt;8,VLOOKUP(A70,基础技能!A:O,11,FALSE),VLOOKUP(A70,升星技能!A:O,7,FALSE))</f>
        <v>冰冻2</v>
      </c>
      <c r="R70" s="20" t="str">
        <f>IF(C70&lt;8,VLOOKUP(A70,基础技能!A:O,10,FALSE),VLOOKUP(A70,升星技能!A:O,8,FALSE))</f>
        <v>"22036214"</v>
      </c>
      <c r="S70" s="20" t="str">
        <f>IF(C70&lt;8,VLOOKUP(A70,基础技能!A:O,12,FALSE),VLOOKUP(A70,升星技能!A:O,9,FALSE))</f>
        <v>被动效果：运用寒冰之力，普攻有24%概率使目标冰冻，持续1回合</v>
      </c>
      <c r="T70" s="20" t="str">
        <f>IF(C70&lt;9,VLOOKUP(A70,基础技能!A:O,14,FALSE),VLOOKUP(A70,升星技能!A:O,10,FALSE))</f>
        <v>冰冻诅咒2</v>
      </c>
      <c r="U70" s="20" t="str">
        <f>IF(C70&lt;9,VLOOKUP(A70,基础技能!A:O,13,FALSE),VLOOKUP(A70,升星技能!A:O,11,FALSE))</f>
        <v>"22036314"</v>
      </c>
      <c r="V70" s="20" t="str">
        <f>IF(C70&lt;9,VLOOKUP(A70,基础技能!A:O,15,FALSE),VLOOKUP(A70,升星技能!A:O,12,FALSE))</f>
        <v>被动效果：英雄死亡时诅咒敌方全体，有11.1%概率使所有敌人冰冻，持续2回合</v>
      </c>
      <c r="W70" s="20" t="str">
        <f>IF(C70&lt;10,VLOOKUP(A70,基础技能!A:O,5,FALSE),VLOOKUP(A70,升星技能!A:O,13,FALSE))</f>
        <v>冰冻箭雨2</v>
      </c>
      <c r="X70" s="20" t="str">
        <f>IF(C70&lt;10,VLOOKUP(A70,基础技能!A:O,4,FALSE),VLOOKUP(A70,升星技能!A:O,14,FALSE))</f>
        <v>22036012</v>
      </c>
      <c r="Y70" s="20" t="str">
        <f>IF(C70&lt;10,VLOOKUP(A70,基础技能!A:O,6,FALSE),VLOOKUP(A70,升星技能!A:O,15,FALSE))</f>
        <v>怒气技能：对敌方全体造成69%攻击伤害并有24%概率使目标冰冻2回合</v>
      </c>
    </row>
    <row r="71" spans="1:25">
      <c r="A71" s="3">
        <v>22036</v>
      </c>
      <c r="B71" s="3" t="s">
        <v>37</v>
      </c>
      <c r="C71" s="20">
        <v>8</v>
      </c>
      <c r="D71" s="20">
        <f>VLOOKUP($C71,计算辅助表!$A:$E,2,FALSE)</f>
        <v>2.78</v>
      </c>
      <c r="E71" s="20">
        <f>VLOOKUP($C71,计算辅助表!$A:$E,3,FALSE)</f>
        <v>1</v>
      </c>
      <c r="F71" s="20">
        <f>VLOOKUP($C71,计算辅助表!$A:$E,4,FALSE)</f>
        <v>4.84</v>
      </c>
      <c r="G71" s="20">
        <f>VLOOKUP($C71,计算辅助表!$A:$E,5,FALSE)</f>
        <v>1.6</v>
      </c>
      <c r="H71" s="20">
        <f>VLOOKUP(C71,计算辅助表!A:I,9,FALSE)</f>
        <v>0</v>
      </c>
      <c r="I71" s="20">
        <f>VLOOKUP(C71,计算辅助表!A:K,10,FALSE)</f>
        <v>0</v>
      </c>
      <c r="J71" s="20">
        <f>VLOOKUP(C71,计算辅助表!A:K,11,FALSE)</f>
        <v>0</v>
      </c>
      <c r="K71" s="20">
        <f>VLOOKUP(C71,计算辅助表!A:H,8,FALSE)</f>
        <v>185</v>
      </c>
      <c r="L71" s="20" t="str">
        <f>VLOOKUP(C71,计算辅助表!A:F,6,FALSE)</f>
        <v>[{"a":"item","t":"2004","n":3000}]</v>
      </c>
      <c r="M71" s="20" t="str">
        <f>VLOOKUP(C71,计算辅助表!A:G,7,FALSE)</f>
        <v>[{"samezhongzu":1,"star":6,"num":1},{"samezhongzu":1,"star":5,"num":3}]</v>
      </c>
      <c r="N71" s="20" t="str">
        <f>VLOOKUP(A71,升星技能!A:O,4,FALSE)</f>
        <v>魔法师的意志3</v>
      </c>
      <c r="O71" s="20" t="str">
        <f>VLOOKUP(A71,升星技能!A:O,5,FALSE)</f>
        <v>"2203a111","2203a121"</v>
      </c>
      <c r="P71" s="20" t="str">
        <f>VLOOKUP(A71,升星技能!A:O,6,FALSE)</f>
        <v>被动效果：拥有魔法师的意志，攻击增加44%，生命增加33%</v>
      </c>
      <c r="Q71" s="20" t="str">
        <f>IF(C71&lt;8,VLOOKUP(A71,基础技能!A:O,11,FALSE),VLOOKUP(A71,升星技能!A:O,7,FALSE))</f>
        <v>冰霜之力3</v>
      </c>
      <c r="R71" s="20" t="str">
        <f>IF(C71&lt;8,VLOOKUP(A71,基础技能!A:O,10,FALSE),VLOOKUP(A71,升星技能!A:O,8,FALSE))</f>
        <v>"2203a214"</v>
      </c>
      <c r="S71" s="20" t="str">
        <f>IF(C71&lt;8,VLOOKUP(A71,基础技能!A:O,12,FALSE),VLOOKUP(A71,升星技能!A:O,9,FALSE))</f>
        <v>被动效果：运用寒冰之力，普攻有33%概率使目标冰冻，持续1回合</v>
      </c>
      <c r="T71" s="20" t="str">
        <f>IF(C71&lt;9,VLOOKUP(A71,基础技能!A:O,14,FALSE),VLOOKUP(A71,升星技能!A:O,10,FALSE))</f>
        <v>冰冻诅咒2</v>
      </c>
      <c r="U71" s="20" t="str">
        <f>IF(C71&lt;9,VLOOKUP(A71,基础技能!A:O,13,FALSE),VLOOKUP(A71,升星技能!A:O,11,FALSE))</f>
        <v>"22036314"</v>
      </c>
      <c r="V71" s="20" t="str">
        <f>IF(C71&lt;9,VLOOKUP(A71,基础技能!A:O,15,FALSE),VLOOKUP(A71,升星技能!A:O,12,FALSE))</f>
        <v>被动效果：英雄死亡时诅咒敌方全体，有11.1%概率使所有敌人冰冻，持续2回合</v>
      </c>
      <c r="W71" s="20" t="str">
        <f>IF(C71&lt;10,VLOOKUP(A71,基础技能!A:O,5,FALSE),VLOOKUP(A71,升星技能!A:O,13,FALSE))</f>
        <v>冰冻箭雨2</v>
      </c>
      <c r="X71" s="20" t="str">
        <f>IF(C71&lt;10,VLOOKUP(A71,基础技能!A:O,4,FALSE),VLOOKUP(A71,升星技能!A:O,14,FALSE))</f>
        <v>22036012</v>
      </c>
      <c r="Y71" s="20" t="str">
        <f>IF(C71&lt;10,VLOOKUP(A71,基础技能!A:O,6,FALSE),VLOOKUP(A71,升星技能!A:O,15,FALSE))</f>
        <v>怒气技能：对敌方全体造成69%攻击伤害并有24%概率使目标冰冻2回合</v>
      </c>
    </row>
    <row r="72" spans="1:25">
      <c r="A72" s="3">
        <v>22036</v>
      </c>
      <c r="B72" s="3" t="s">
        <v>37</v>
      </c>
      <c r="C72" s="20">
        <v>9</v>
      </c>
      <c r="D72" s="20">
        <f>VLOOKUP($C72,计算辅助表!$A:$E,2,FALSE)</f>
        <v>3.07</v>
      </c>
      <c r="E72" s="20">
        <f>VLOOKUP($C72,计算辅助表!$A:$E,3,FALSE)</f>
        <v>1</v>
      </c>
      <c r="F72" s="20">
        <f>VLOOKUP($C72,计算辅助表!$A:$E,4,FALSE)</f>
        <v>6.16</v>
      </c>
      <c r="G72" s="20">
        <f>VLOOKUP($C72,计算辅助表!$A:$E,5,FALSE)</f>
        <v>1.6</v>
      </c>
      <c r="H72" s="20">
        <f>VLOOKUP(C72,计算辅助表!A:I,9,FALSE)</f>
        <v>0</v>
      </c>
      <c r="I72" s="20">
        <f>VLOOKUP(C72,计算辅助表!A:K,10,FALSE)</f>
        <v>0</v>
      </c>
      <c r="J72" s="20">
        <f>VLOOKUP(C72,计算辅助表!A:K,11,FALSE)</f>
        <v>0</v>
      </c>
      <c r="K72" s="20">
        <f>VLOOKUP(C72,计算辅助表!A:H,8,FALSE)</f>
        <v>205</v>
      </c>
      <c r="L72" s="20" t="str">
        <f>VLOOKUP(C72,计算辅助表!A:F,6,FALSE)</f>
        <v>[{"a":"item","t":"2004","n":4000}]</v>
      </c>
      <c r="M72" s="20" t="str">
        <f>VLOOKUP(C72,计算辅助表!A:G,7,FALSE)</f>
        <v>[{"sxhero":1,"num":1},{"samezhongzu":1,"star":6,"num":1},{"samezhongzu":1,"star":5,"num":2}]</v>
      </c>
      <c r="N72" s="20" t="str">
        <f>VLOOKUP(A72,升星技能!A:O,4,FALSE)</f>
        <v>魔法师的意志3</v>
      </c>
      <c r="O72" s="20" t="str">
        <f>VLOOKUP(A72,升星技能!A:O,5,FALSE)</f>
        <v>"2203a111","2203a121"</v>
      </c>
      <c r="P72" s="20" t="str">
        <f>VLOOKUP(A72,升星技能!A:O,6,FALSE)</f>
        <v>被动效果：拥有魔法师的意志，攻击增加44%，生命增加33%</v>
      </c>
      <c r="Q72" s="20" t="str">
        <f>IF(C72&lt;8,VLOOKUP(A72,基础技能!A:O,11,FALSE),VLOOKUP(A72,升星技能!A:O,7,FALSE))</f>
        <v>冰霜之力3</v>
      </c>
      <c r="R72" s="20" t="str">
        <f>IF(C72&lt;8,VLOOKUP(A72,基础技能!A:O,10,FALSE),VLOOKUP(A72,升星技能!A:O,8,FALSE))</f>
        <v>"2203a214"</v>
      </c>
      <c r="S72" s="20" t="str">
        <f>IF(C72&lt;8,VLOOKUP(A72,基础技能!A:O,12,FALSE),VLOOKUP(A72,升星技能!A:O,9,FALSE))</f>
        <v>被动效果：运用寒冰之力，普攻有33%概率使目标冰冻，持续1回合</v>
      </c>
      <c r="T72" s="20" t="str">
        <f>IF(C72&lt;9,VLOOKUP(A72,基础技能!A:O,14,FALSE),VLOOKUP(A72,升星技能!A:O,10,FALSE))</f>
        <v>冰冻诅咒3</v>
      </c>
      <c r="U72" s="20" t="str">
        <f>IF(C72&lt;9,VLOOKUP(A72,基础技能!A:O,13,FALSE),VLOOKUP(A72,升星技能!A:O,11,FALSE))</f>
        <v>"2203a314"</v>
      </c>
      <c r="V72" s="20" t="str">
        <f>IF(C72&lt;9,VLOOKUP(A72,基础技能!A:O,15,FALSE),VLOOKUP(A72,升星技能!A:O,12,FALSE))</f>
        <v>被动效果：英雄死亡时诅咒敌方全体，有22%概率使所有敌人冰冻，持续2回合</v>
      </c>
      <c r="W72" s="20" t="str">
        <f>IF(C72&lt;10,VLOOKUP(A72,基础技能!A:O,5,FALSE),VLOOKUP(A72,升星技能!A:O,13,FALSE))</f>
        <v>冰冻箭雨2</v>
      </c>
      <c r="X72" s="20" t="str">
        <f>IF(C72&lt;10,VLOOKUP(A72,基础技能!A:O,4,FALSE),VLOOKUP(A72,升星技能!A:O,14,FALSE))</f>
        <v>22036012</v>
      </c>
      <c r="Y72" s="20" t="str">
        <f>IF(C72&lt;10,VLOOKUP(A72,基础技能!A:O,6,FALSE),VLOOKUP(A72,升星技能!A:O,15,FALSE))</f>
        <v>怒气技能：对敌方全体造成69%攻击伤害并有24%概率使目标冰冻2回合</v>
      </c>
    </row>
    <row r="73" spans="1:25">
      <c r="A73" s="3">
        <v>22046</v>
      </c>
      <c r="B73" s="3" t="s">
        <v>38</v>
      </c>
      <c r="C73" s="20">
        <v>7</v>
      </c>
      <c r="D73" s="20">
        <f>VLOOKUP($C73,计算辅助表!$A:$E,2,FALSE)</f>
        <v>2.49</v>
      </c>
      <c r="E73" s="20">
        <f>VLOOKUP($C73,计算辅助表!$A:$E,3,FALSE)</f>
        <v>1</v>
      </c>
      <c r="F73" s="20">
        <f>VLOOKUP($C73,计算辅助表!$A:$E,4,FALSE)</f>
        <v>3.52</v>
      </c>
      <c r="G73" s="20">
        <f>VLOOKUP($C73,计算辅助表!$A:$E,5,FALSE)</f>
        <v>1.6</v>
      </c>
      <c r="H73" s="20">
        <f>VLOOKUP(C73,计算辅助表!A:I,9,FALSE)</f>
        <v>0</v>
      </c>
      <c r="I73" s="20">
        <f>VLOOKUP(C73,计算辅助表!A:K,10,FALSE)</f>
        <v>0</v>
      </c>
      <c r="J73" s="20">
        <f>VLOOKUP(C73,计算辅助表!A:K,11,FALSE)</f>
        <v>0</v>
      </c>
      <c r="K73" s="20">
        <f>VLOOKUP(C73,计算辅助表!A:H,8,FALSE)</f>
        <v>165</v>
      </c>
      <c r="L73" s="20" t="str">
        <f>VLOOKUP(C73,计算辅助表!A:F,6,FALSE)</f>
        <v>[{"a":"item","t":"2004","n":2000}]</v>
      </c>
      <c r="M73" s="20" t="str">
        <f>VLOOKUP(C73,计算辅助表!A:G,7,FALSE)</f>
        <v>[{"samezhongzu":1,"star":5,"num":4}]</v>
      </c>
      <c r="N73" s="20" t="str">
        <f>VLOOKUP(A73,升星技能!A:O,4,FALSE)</f>
        <v>魔法师的意志3</v>
      </c>
      <c r="O73" s="20" t="str">
        <f>VLOOKUP(A73,升星技能!A:O,5,FALSE)</f>
        <v>"2204a111","2204a121"</v>
      </c>
      <c r="P73" s="20" t="str">
        <f>VLOOKUP(A73,升星技能!A:O,6,FALSE)</f>
        <v>被动效果：拥有魔法师的意志，攻击增加24%，生命增加36%</v>
      </c>
      <c r="Q73" s="20" t="str">
        <f>IF(C73&lt;8,VLOOKUP(A73,基础技能!A:O,11,FALSE),VLOOKUP(A73,升星技能!A:O,7,FALSE))</f>
        <v>奥术爆破2</v>
      </c>
      <c r="R73" s="20" t="str">
        <f>IF(C73&lt;8,VLOOKUP(A73,基础技能!A:O,10,FALSE),VLOOKUP(A73,升星技能!A:O,8,FALSE))</f>
        <v>"22046214"</v>
      </c>
      <c r="S73" s="20" t="str">
        <f>IF(C73&lt;8,VLOOKUP(A73,基础技能!A:O,12,FALSE),VLOOKUP(A73,升星技能!A:O,9,FALSE))</f>
        <v>被动效果：英雄死亡后运用奥术，30%的机率使敌方后排目标眩晕，持续2回合</v>
      </c>
      <c r="T73" s="20" t="str">
        <f>IF(C73&lt;9,VLOOKUP(A73,基础技能!A:O,14,FALSE),VLOOKUP(A73,升星技能!A:O,10,FALSE))</f>
        <v>眩晕2</v>
      </c>
      <c r="U73" s="20" t="str">
        <f>IF(C73&lt;9,VLOOKUP(A73,基础技能!A:O,13,FALSE),VLOOKUP(A73,升星技能!A:O,11,FALSE))</f>
        <v>"22046314"</v>
      </c>
      <c r="V73" s="20" t="str">
        <f>IF(C73&lt;9,VLOOKUP(A73,基础技能!A:O,15,FALSE),VLOOKUP(A73,升星技能!A:O,12,FALSE))</f>
        <v>被动效果：掌握了时灵时不灵的魔法力量，普攻有25%概率使目标眩晕，持续2回合</v>
      </c>
      <c r="W73" s="20" t="str">
        <f>IF(C73&lt;10,VLOOKUP(A73,基础技能!A:O,5,FALSE),VLOOKUP(A73,升星技能!A:O,13,FALSE))</f>
        <v>能量轰炸2</v>
      </c>
      <c r="X73" s="20" t="str">
        <f>IF(C73&lt;10,VLOOKUP(A73,基础技能!A:O,4,FALSE),VLOOKUP(A73,升星技能!A:O,14,FALSE))</f>
        <v>22046012</v>
      </c>
      <c r="Y73" s="20" t="str">
        <f>IF(C73&lt;10,VLOOKUP(A73,基础技能!A:O,6,FALSE),VLOOKUP(A73,升星技能!A:O,15,FALSE))</f>
        <v>怒气技能：对敌方随机4名目标造成120%攻击伤害并有30%概率使目标眩晕2回合</v>
      </c>
    </row>
    <row r="74" spans="1:25">
      <c r="A74" s="3">
        <v>22046</v>
      </c>
      <c r="B74" s="3" t="s">
        <v>38</v>
      </c>
      <c r="C74" s="20">
        <v>8</v>
      </c>
      <c r="D74" s="20">
        <f>VLOOKUP($C74,计算辅助表!$A:$E,2,FALSE)</f>
        <v>2.78</v>
      </c>
      <c r="E74" s="20">
        <f>VLOOKUP($C74,计算辅助表!$A:$E,3,FALSE)</f>
        <v>1</v>
      </c>
      <c r="F74" s="20">
        <f>VLOOKUP($C74,计算辅助表!$A:$E,4,FALSE)</f>
        <v>4.84</v>
      </c>
      <c r="G74" s="20">
        <f>VLOOKUP($C74,计算辅助表!$A:$E,5,FALSE)</f>
        <v>1.6</v>
      </c>
      <c r="H74" s="20">
        <f>VLOOKUP(C74,计算辅助表!A:I,9,FALSE)</f>
        <v>0</v>
      </c>
      <c r="I74" s="20">
        <f>VLOOKUP(C74,计算辅助表!A:K,10,FALSE)</f>
        <v>0</v>
      </c>
      <c r="J74" s="20">
        <f>VLOOKUP(C74,计算辅助表!A:K,11,FALSE)</f>
        <v>0</v>
      </c>
      <c r="K74" s="20">
        <f>VLOOKUP(C74,计算辅助表!A:H,8,FALSE)</f>
        <v>185</v>
      </c>
      <c r="L74" s="20" t="str">
        <f>VLOOKUP(C74,计算辅助表!A:F,6,FALSE)</f>
        <v>[{"a":"item","t":"2004","n":3000}]</v>
      </c>
      <c r="M74" s="20" t="str">
        <f>VLOOKUP(C74,计算辅助表!A:G,7,FALSE)</f>
        <v>[{"samezhongzu":1,"star":6,"num":1},{"samezhongzu":1,"star":5,"num":3}]</v>
      </c>
      <c r="N74" s="20" t="str">
        <f>VLOOKUP(A74,升星技能!A:O,4,FALSE)</f>
        <v>魔法师的意志3</v>
      </c>
      <c r="O74" s="20" t="str">
        <f>VLOOKUP(A74,升星技能!A:O,5,FALSE)</f>
        <v>"2204a111","2204a121"</v>
      </c>
      <c r="P74" s="20" t="str">
        <f>VLOOKUP(A74,升星技能!A:O,6,FALSE)</f>
        <v>被动效果：拥有魔法师的意志，攻击增加24%，生命增加36%</v>
      </c>
      <c r="Q74" s="20" t="str">
        <f>IF(C74&lt;8,VLOOKUP(A74,基础技能!A:O,11,FALSE),VLOOKUP(A74,升星技能!A:O,7,FALSE))</f>
        <v>奥术爆破3</v>
      </c>
      <c r="R74" s="20" t="str">
        <f>IF(C74&lt;8,VLOOKUP(A74,基础技能!A:O,10,FALSE),VLOOKUP(A74,升星技能!A:O,8,FALSE))</f>
        <v>"2204a214"</v>
      </c>
      <c r="S74" s="20" t="str">
        <f>IF(C74&lt;8,VLOOKUP(A74,基础技能!A:O,12,FALSE),VLOOKUP(A74,升星技能!A:O,9,FALSE))</f>
        <v>被动效果：英雄死亡后运用奥术，48%的机率使敌方后排目标眩晕，持续2回合</v>
      </c>
      <c r="T74" s="20" t="str">
        <f>IF(C74&lt;9,VLOOKUP(A74,基础技能!A:O,14,FALSE),VLOOKUP(A74,升星技能!A:O,10,FALSE))</f>
        <v>眩晕2</v>
      </c>
      <c r="U74" s="20" t="str">
        <f>IF(C74&lt;9,VLOOKUP(A74,基础技能!A:O,13,FALSE),VLOOKUP(A74,升星技能!A:O,11,FALSE))</f>
        <v>"22046314"</v>
      </c>
      <c r="V74" s="20" t="str">
        <f>IF(C74&lt;9,VLOOKUP(A74,基础技能!A:O,15,FALSE),VLOOKUP(A74,升星技能!A:O,12,FALSE))</f>
        <v>被动效果：掌握了时灵时不灵的魔法力量，普攻有25%概率使目标眩晕，持续2回合</v>
      </c>
      <c r="W74" s="20" t="str">
        <f>IF(C74&lt;10,VLOOKUP(A74,基础技能!A:O,5,FALSE),VLOOKUP(A74,升星技能!A:O,13,FALSE))</f>
        <v>能量轰炸2</v>
      </c>
      <c r="X74" s="20" t="str">
        <f>IF(C74&lt;10,VLOOKUP(A74,基础技能!A:O,4,FALSE),VLOOKUP(A74,升星技能!A:O,14,FALSE))</f>
        <v>22046012</v>
      </c>
      <c r="Y74" s="20" t="str">
        <f>IF(C74&lt;10,VLOOKUP(A74,基础技能!A:O,6,FALSE),VLOOKUP(A74,升星技能!A:O,15,FALSE))</f>
        <v>怒气技能：对敌方随机4名目标造成120%攻击伤害并有30%概率使目标眩晕2回合</v>
      </c>
    </row>
    <row r="75" spans="1:25">
      <c r="A75" s="3">
        <v>22046</v>
      </c>
      <c r="B75" s="3" t="s">
        <v>38</v>
      </c>
      <c r="C75" s="20">
        <v>9</v>
      </c>
      <c r="D75" s="20">
        <f>VLOOKUP($C75,计算辅助表!$A:$E,2,FALSE)</f>
        <v>3.07</v>
      </c>
      <c r="E75" s="20">
        <f>VLOOKUP($C75,计算辅助表!$A:$E,3,FALSE)</f>
        <v>1</v>
      </c>
      <c r="F75" s="20">
        <f>VLOOKUP($C75,计算辅助表!$A:$E,4,FALSE)</f>
        <v>6.16</v>
      </c>
      <c r="G75" s="20">
        <f>VLOOKUP($C75,计算辅助表!$A:$E,5,FALSE)</f>
        <v>1.6</v>
      </c>
      <c r="H75" s="20">
        <f>VLOOKUP(C75,计算辅助表!A:I,9,FALSE)</f>
        <v>0</v>
      </c>
      <c r="I75" s="20">
        <f>VLOOKUP(C75,计算辅助表!A:K,10,FALSE)</f>
        <v>0</v>
      </c>
      <c r="J75" s="20">
        <f>VLOOKUP(C75,计算辅助表!A:K,11,FALSE)</f>
        <v>0</v>
      </c>
      <c r="K75" s="20">
        <f>VLOOKUP(C75,计算辅助表!A:H,8,FALSE)</f>
        <v>205</v>
      </c>
      <c r="L75" s="20" t="str">
        <f>VLOOKUP(C75,计算辅助表!A:F,6,FALSE)</f>
        <v>[{"a":"item","t":"2004","n":4000}]</v>
      </c>
      <c r="M75" s="20" t="str">
        <f>VLOOKUP(C75,计算辅助表!A:G,7,FALSE)</f>
        <v>[{"sxhero":1,"num":1},{"samezhongzu":1,"star":6,"num":1},{"samezhongzu":1,"star":5,"num":2}]</v>
      </c>
      <c r="N75" s="20" t="str">
        <f>VLOOKUP(A75,升星技能!A:O,4,FALSE)</f>
        <v>魔法师的意志3</v>
      </c>
      <c r="O75" s="20" t="str">
        <f>VLOOKUP(A75,升星技能!A:O,5,FALSE)</f>
        <v>"2204a111","2204a121"</v>
      </c>
      <c r="P75" s="20" t="str">
        <f>VLOOKUP(A75,升星技能!A:O,6,FALSE)</f>
        <v>被动效果：拥有魔法师的意志，攻击增加24%，生命增加36%</v>
      </c>
      <c r="Q75" s="20" t="str">
        <f>IF(C75&lt;8,VLOOKUP(A75,基础技能!A:O,11,FALSE),VLOOKUP(A75,升星技能!A:O,7,FALSE))</f>
        <v>奥术爆破3</v>
      </c>
      <c r="R75" s="20" t="str">
        <f>IF(C75&lt;8,VLOOKUP(A75,基础技能!A:O,10,FALSE),VLOOKUP(A75,升星技能!A:O,8,FALSE))</f>
        <v>"2204a214"</v>
      </c>
      <c r="S75" s="20" t="str">
        <f>IF(C75&lt;8,VLOOKUP(A75,基础技能!A:O,12,FALSE),VLOOKUP(A75,升星技能!A:O,9,FALSE))</f>
        <v>被动效果：英雄死亡后运用奥术，48%的机率使敌方后排目标眩晕，持续2回合</v>
      </c>
      <c r="T75" s="20" t="str">
        <f>IF(C75&lt;9,VLOOKUP(A75,基础技能!A:O,14,FALSE),VLOOKUP(A75,升星技能!A:O,10,FALSE))</f>
        <v>昏迷3</v>
      </c>
      <c r="U75" s="20" t="str">
        <f>IF(C75&lt;9,VLOOKUP(A75,基础技能!A:O,13,FALSE),VLOOKUP(A75,升星技能!A:O,11,FALSE))</f>
        <v>"2204a314"</v>
      </c>
      <c r="V75" s="20" t="str">
        <f>IF(C75&lt;9,VLOOKUP(A75,基础技能!A:O,15,FALSE),VLOOKUP(A75,升星技能!A:O,12,FALSE))</f>
        <v>被动效果：掌握了时灵时不灵的魔法力量，普攻有66%概率使目标眩晕，持续2回合</v>
      </c>
      <c r="W75" s="20" t="str">
        <f>IF(C75&lt;10,VLOOKUP(A75,基础技能!A:O,5,FALSE),VLOOKUP(A75,升星技能!A:O,13,FALSE))</f>
        <v>能量轰炸2</v>
      </c>
      <c r="X75" s="20" t="str">
        <f>IF(C75&lt;10,VLOOKUP(A75,基础技能!A:O,4,FALSE),VLOOKUP(A75,升星技能!A:O,14,FALSE))</f>
        <v>22046012</v>
      </c>
      <c r="Y75" s="20" t="str">
        <f>IF(C75&lt;10,VLOOKUP(A75,基础技能!A:O,6,FALSE),VLOOKUP(A75,升星技能!A:O,15,FALSE))</f>
        <v>怒气技能：对敌方随机4名目标造成120%攻击伤害并有30%概率使目标眩晕2回合</v>
      </c>
    </row>
    <row r="76" spans="1:25">
      <c r="A76" s="3">
        <v>22046</v>
      </c>
      <c r="B76" s="3" t="s">
        <v>38</v>
      </c>
      <c r="C76" s="20">
        <v>10</v>
      </c>
      <c r="D76" s="20">
        <f>VLOOKUP($C76,计算辅助表!$A:$E,2,FALSE)</f>
        <v>3.51</v>
      </c>
      <c r="E76" s="20">
        <f>VLOOKUP($C76,计算辅助表!$A:$E,3,FALSE)</f>
        <v>1</v>
      </c>
      <c r="F76" s="20">
        <f>VLOOKUP($C76,计算辅助表!$A:$E,4,FALSE)</f>
        <v>8.14</v>
      </c>
      <c r="G76" s="20">
        <f>VLOOKUP($C76,计算辅助表!$A:$E,5,FALSE)</f>
        <v>1.6</v>
      </c>
      <c r="H76" s="20">
        <f>VLOOKUP(C76,计算辅助表!A:I,9,FALSE)</f>
        <v>0</v>
      </c>
      <c r="I76" s="20">
        <f>VLOOKUP(C76,计算辅助表!A:K,10,FALSE)</f>
        <v>0</v>
      </c>
      <c r="J76" s="20">
        <f>VLOOKUP(C76,计算辅助表!A:K,11,FALSE)</f>
        <v>0</v>
      </c>
      <c r="K76" s="20">
        <f>VLOOKUP(C76,计算辅助表!A:H,8,FALSE)</f>
        <v>255</v>
      </c>
      <c r="L76" s="20" t="str">
        <f>VLOOKUP(C76,计算辅助表!A:F,6,FALSE)</f>
        <v>[{"a":"item","t":"2004","n":10000}]</v>
      </c>
      <c r="M76" s="20" t="str">
        <f>VLOOKUP(C76,计算辅助表!A:G,7,FALSE)</f>
        <v>[{"sxhero":1,"num":2},{"samezhongzu":1,"star":6,"num":1},{"star":9,"num":1}]</v>
      </c>
      <c r="N76" s="20" t="str">
        <f>VLOOKUP(A76,升星技能!A:O,4,FALSE)</f>
        <v>魔法师的意志3</v>
      </c>
      <c r="O76" s="20" t="str">
        <f>VLOOKUP(A76,升星技能!A:O,5,FALSE)</f>
        <v>"2204a111","2204a121"</v>
      </c>
      <c r="P76" s="20" t="str">
        <f>VLOOKUP(A76,升星技能!A:O,6,FALSE)</f>
        <v>被动效果：拥有魔法师的意志，攻击增加24%，生命增加36%</v>
      </c>
      <c r="Q76" s="20" t="str">
        <f>IF(C76&lt;8,VLOOKUP(A76,基础技能!A:O,11,FALSE),VLOOKUP(A76,升星技能!A:O,7,FALSE))</f>
        <v>奥术爆破3</v>
      </c>
      <c r="R76" s="20" t="str">
        <f>IF(C76&lt;8,VLOOKUP(A76,基础技能!A:O,10,FALSE),VLOOKUP(A76,升星技能!A:O,8,FALSE))</f>
        <v>"2204a214"</v>
      </c>
      <c r="S76" s="20" t="str">
        <f>IF(C76&lt;8,VLOOKUP(A76,基础技能!A:O,12,FALSE),VLOOKUP(A76,升星技能!A:O,9,FALSE))</f>
        <v>被动效果：英雄死亡后运用奥术，48%的机率使敌方后排目标眩晕，持续2回合</v>
      </c>
      <c r="T76" s="20" t="str">
        <f>IF(C76&lt;9,VLOOKUP(A76,基础技能!A:O,14,FALSE),VLOOKUP(A76,升星技能!A:O,10,FALSE))</f>
        <v>昏迷3</v>
      </c>
      <c r="U76" s="20" t="str">
        <f>IF(C76&lt;9,VLOOKUP(A76,基础技能!A:O,13,FALSE),VLOOKUP(A76,升星技能!A:O,11,FALSE))</f>
        <v>"2204a314"</v>
      </c>
      <c r="V76" s="20" t="str">
        <f>IF(C76&lt;9,VLOOKUP(A76,基础技能!A:O,15,FALSE),VLOOKUP(A76,升星技能!A:O,12,FALSE))</f>
        <v>被动效果：掌握了时灵时不灵的魔法力量，普攻有66%概率使目标眩晕，持续2回合</v>
      </c>
      <c r="W76" s="20" t="str">
        <f>IF(C76&lt;10,VLOOKUP(A76,基础技能!A:O,5,FALSE),VLOOKUP(A76,升星技能!A:O,13,FALSE))</f>
        <v>能量轰炸3</v>
      </c>
      <c r="X76" s="20" t="str">
        <f>IF(C76&lt;10,VLOOKUP(A76,基础技能!A:O,4,FALSE),VLOOKUP(A76,升星技能!A:O,14,FALSE))</f>
        <v>2204a012</v>
      </c>
      <c r="Y76" s="20" t="str">
        <f>IF(C76&lt;10,VLOOKUP(A76,基础技能!A:O,6,FALSE),VLOOKUP(A76,升星技能!A:O,15,FALSE))</f>
        <v>怒气技能：对敌方全体造成120%攻击伤害并有24%概率使目标眩晕2回合</v>
      </c>
    </row>
    <row r="77" spans="1:25">
      <c r="A77" s="3">
        <v>22046</v>
      </c>
      <c r="B77" s="3" t="s">
        <v>38</v>
      </c>
      <c r="C77" s="20">
        <v>11</v>
      </c>
      <c r="D77" s="20">
        <f>VLOOKUP($C77,计算辅助表!$A:$E,2,FALSE)</f>
        <v>3.51</v>
      </c>
      <c r="E77" s="20">
        <f>VLOOKUP($C77,计算辅助表!$A:$E,3,FALSE)</f>
        <v>1</v>
      </c>
      <c r="F77" s="20">
        <f>VLOOKUP($C77,计算辅助表!$A:$E,4,FALSE)</f>
        <v>8.14</v>
      </c>
      <c r="G77" s="20">
        <f>VLOOKUP($C77,计算辅助表!$A:$E,5,FALSE)</f>
        <v>1.6</v>
      </c>
      <c r="H77" s="20">
        <f>VLOOKUP(C77,计算辅助表!A:I,9,FALSE)</f>
        <v>1</v>
      </c>
      <c r="I77" s="20">
        <f>VLOOKUP(C77,计算辅助表!A:K,10,FALSE)</f>
        <v>70</v>
      </c>
      <c r="J77" s="20">
        <f>VLOOKUP(C77,计算辅助表!A:K,11,FALSE)</f>
        <v>100</v>
      </c>
      <c r="K77" s="20">
        <f>VLOOKUP(C77,计算辅助表!A:H,8,FALSE)</f>
        <v>270</v>
      </c>
      <c r="L77" s="20" t="str">
        <f>VLOOKUP(C77,计算辅助表!A:F,6,FALSE)</f>
        <v>[{"a":"item","t":"2004","n":10000}]</v>
      </c>
      <c r="M77" s="20" t="str">
        <f>VLOOKUP(C77,计算辅助表!A:G,7,FALSE)</f>
        <v>[{"sxhero":1,"num":1},{"star":9,"num":1}]</v>
      </c>
      <c r="N77" s="20" t="str">
        <f>VLOOKUP(A77,升星技能!A:O,4,FALSE)</f>
        <v>魔法师的意志3</v>
      </c>
      <c r="O77" s="20" t="str">
        <f>VLOOKUP(A77,升星技能!A:O,5,FALSE)</f>
        <v>"2204a111","2204a121"</v>
      </c>
      <c r="P77" s="20" t="str">
        <f>VLOOKUP(A77,升星技能!A:O,6,FALSE)</f>
        <v>被动效果：拥有魔法师的意志，攻击增加24%，生命增加36%</v>
      </c>
      <c r="Q77" s="20" t="str">
        <f>IF(C77&lt;8,VLOOKUP(A77,基础技能!A:O,11,FALSE),VLOOKUP(A77,升星技能!A:O,7,FALSE))</f>
        <v>奥术爆破3</v>
      </c>
      <c r="R77" s="20" t="str">
        <f>IF(C77&lt;8,VLOOKUP(A77,基础技能!A:O,10,FALSE),VLOOKUP(A77,升星技能!A:O,8,FALSE))</f>
        <v>"2204a214"</v>
      </c>
      <c r="S77" s="20" t="str">
        <f>IF(C77&lt;8,VLOOKUP(A77,基础技能!A:O,12,FALSE),VLOOKUP(A77,升星技能!A:O,9,FALSE))</f>
        <v>被动效果：英雄死亡后运用奥术，48%的机率使敌方后排目标眩晕，持续2回合</v>
      </c>
      <c r="T77" s="20" t="str">
        <f>IF(C77&lt;9,VLOOKUP(A77,基础技能!A:O,14,FALSE),VLOOKUP(A77,升星技能!A:O,10,FALSE))</f>
        <v>昏迷3</v>
      </c>
      <c r="U77" s="20" t="str">
        <f>IF(C77&lt;9,VLOOKUP(A77,基础技能!A:O,13,FALSE),VLOOKUP(A77,升星技能!A:O,11,FALSE))</f>
        <v>"2204a314"</v>
      </c>
      <c r="V77" s="20" t="str">
        <f>IF(C77&lt;9,VLOOKUP(A77,基础技能!A:O,15,FALSE),VLOOKUP(A77,升星技能!A:O,12,FALSE))</f>
        <v>被动效果：掌握了时灵时不灵的魔法力量，普攻有66%概率使目标眩晕，持续2回合</v>
      </c>
      <c r="W77" s="20" t="str">
        <f>IF(C77&lt;10,VLOOKUP(A77,基础技能!A:O,5,FALSE),VLOOKUP(A77,升星技能!A:O,13,FALSE))</f>
        <v>能量轰炸3</v>
      </c>
      <c r="X77" s="20" t="str">
        <f>IF(C77&lt;10,VLOOKUP(A77,基础技能!A:O,4,FALSE),VLOOKUP(A77,升星技能!A:O,14,FALSE))</f>
        <v>2204a012</v>
      </c>
      <c r="Y77" s="20" t="str">
        <f>IF(C77&lt;10,VLOOKUP(A77,基础技能!A:O,6,FALSE),VLOOKUP(A77,升星技能!A:O,15,FALSE))</f>
        <v>怒气技能：对敌方全体造成120%攻击伤害并有24%概率使目标眩晕2回合</v>
      </c>
    </row>
    <row r="78" spans="1:25">
      <c r="A78" s="3">
        <v>22046</v>
      </c>
      <c r="B78" s="3" t="s">
        <v>38</v>
      </c>
      <c r="C78" s="20">
        <v>12</v>
      </c>
      <c r="D78" s="20">
        <f>VLOOKUP($C78,计算辅助表!$A:$E,2,FALSE)</f>
        <v>3.51</v>
      </c>
      <c r="E78" s="20">
        <f>VLOOKUP($C78,计算辅助表!$A:$E,3,FALSE)</f>
        <v>1</v>
      </c>
      <c r="F78" s="20">
        <f>VLOOKUP($C78,计算辅助表!$A:$E,4,FALSE)</f>
        <v>8.14</v>
      </c>
      <c r="G78" s="20">
        <f>VLOOKUP($C78,计算辅助表!$A:$E,5,FALSE)</f>
        <v>1.6</v>
      </c>
      <c r="H78" s="20">
        <f>VLOOKUP(C78,计算辅助表!A:I,9,FALSE)</f>
        <v>2</v>
      </c>
      <c r="I78" s="20">
        <f>VLOOKUP(C78,计算辅助表!A:K,10,FALSE)</f>
        <v>140</v>
      </c>
      <c r="J78" s="20">
        <f>VLOOKUP(C78,计算辅助表!A:K,11,FALSE)</f>
        <v>200</v>
      </c>
      <c r="K78" s="20">
        <f>VLOOKUP(C78,计算辅助表!A:H,8,FALSE)</f>
        <v>285</v>
      </c>
      <c r="L78" s="20" t="str">
        <f>VLOOKUP(C78,计算辅助表!A:F,6,FALSE)</f>
        <v>[{"a":"item","t":"2004","n":15000}]</v>
      </c>
      <c r="M78" s="20" t="str">
        <f>VLOOKUP(C78,计算辅助表!A:G,7,FALSE)</f>
        <v>[{"sxhero":1,"num":1},{"samezhongzu":1,"star":6,"num":1},{"star":9,"num":1}]</v>
      </c>
      <c r="N78" s="20" t="str">
        <f>VLOOKUP(A78,升星技能!A:O,4,FALSE)</f>
        <v>魔法师的意志3</v>
      </c>
      <c r="O78" s="20" t="str">
        <f>VLOOKUP(A78,升星技能!A:O,5,FALSE)</f>
        <v>"2204a111","2204a121"</v>
      </c>
      <c r="P78" s="20" t="str">
        <f>VLOOKUP(A78,升星技能!A:O,6,FALSE)</f>
        <v>被动效果：拥有魔法师的意志，攻击增加24%，生命增加36%</v>
      </c>
      <c r="Q78" s="20" t="str">
        <f>IF(C78&lt;8,VLOOKUP(A78,基础技能!A:O,11,FALSE),VLOOKUP(A78,升星技能!A:O,7,FALSE))</f>
        <v>奥术爆破3</v>
      </c>
      <c r="R78" s="20" t="str">
        <f>IF(C78&lt;8,VLOOKUP(A78,基础技能!A:O,10,FALSE),VLOOKUP(A78,升星技能!A:O,8,FALSE))</f>
        <v>"2204a214"</v>
      </c>
      <c r="S78" s="20" t="str">
        <f>IF(C78&lt;8,VLOOKUP(A78,基础技能!A:O,12,FALSE),VLOOKUP(A78,升星技能!A:O,9,FALSE))</f>
        <v>被动效果：英雄死亡后运用奥术，48%的机率使敌方后排目标眩晕，持续2回合</v>
      </c>
      <c r="T78" s="20" t="str">
        <f>IF(C78&lt;9,VLOOKUP(A78,基础技能!A:O,14,FALSE),VLOOKUP(A78,升星技能!A:O,10,FALSE))</f>
        <v>昏迷3</v>
      </c>
      <c r="U78" s="20" t="str">
        <f>IF(C78&lt;9,VLOOKUP(A78,基础技能!A:O,13,FALSE),VLOOKUP(A78,升星技能!A:O,11,FALSE))</f>
        <v>"2204a314"</v>
      </c>
      <c r="V78" s="20" t="str">
        <f>IF(C78&lt;9,VLOOKUP(A78,基础技能!A:O,15,FALSE),VLOOKUP(A78,升星技能!A:O,12,FALSE))</f>
        <v>被动效果：掌握了时灵时不灵的魔法力量，普攻有66%概率使目标眩晕，持续2回合</v>
      </c>
      <c r="W78" s="20" t="str">
        <f>IF(C78&lt;10,VLOOKUP(A78,基础技能!A:O,5,FALSE),VLOOKUP(A78,升星技能!A:O,13,FALSE))</f>
        <v>能量轰炸3</v>
      </c>
      <c r="X78" s="20" t="str">
        <f>IF(C78&lt;10,VLOOKUP(A78,基础技能!A:O,4,FALSE),VLOOKUP(A78,升星技能!A:O,14,FALSE))</f>
        <v>2204a012</v>
      </c>
      <c r="Y78" s="20" t="str">
        <f>IF(C78&lt;10,VLOOKUP(A78,基础技能!A:O,6,FALSE),VLOOKUP(A78,升星技能!A:O,15,FALSE))</f>
        <v>怒气技能：对敌方全体造成120%攻击伤害并有24%概率使目标眩晕2回合</v>
      </c>
    </row>
    <row r="79" spans="1:25">
      <c r="A79" s="3">
        <v>22046</v>
      </c>
      <c r="B79" s="3" t="s">
        <v>38</v>
      </c>
      <c r="C79" s="20">
        <v>13</v>
      </c>
      <c r="D79" s="20">
        <f>VLOOKUP($C79,计算辅助表!$A:$E,2,FALSE)</f>
        <v>3.51</v>
      </c>
      <c r="E79" s="20">
        <f>VLOOKUP($C79,计算辅助表!$A:$E,3,FALSE)</f>
        <v>1</v>
      </c>
      <c r="F79" s="20">
        <f>VLOOKUP($C79,计算辅助表!$A:$E,4,FALSE)</f>
        <v>8.14</v>
      </c>
      <c r="G79" s="20">
        <f>VLOOKUP($C79,计算辅助表!$A:$E,5,FALSE)</f>
        <v>1.6</v>
      </c>
      <c r="H79" s="20">
        <f>VLOOKUP(C79,计算辅助表!A:I,9,FALSE)</f>
        <v>3</v>
      </c>
      <c r="I79" s="20">
        <f>VLOOKUP(C79,计算辅助表!A:K,10,FALSE)</f>
        <v>210</v>
      </c>
      <c r="J79" s="20">
        <f>VLOOKUP(C79,计算辅助表!A:K,11,FALSE)</f>
        <v>300</v>
      </c>
      <c r="K79" s="20">
        <f>VLOOKUP(C79,计算辅助表!A:H,8,FALSE)</f>
        <v>300</v>
      </c>
      <c r="L79" s="20" t="str">
        <f>VLOOKUP(C79,计算辅助表!A:F,6,FALSE)</f>
        <v>[{"a":"item","t":"2004","n":20000}]</v>
      </c>
      <c r="M79" s="20" t="str">
        <f>VLOOKUP(C79,计算辅助表!A:G,7,FALSE)</f>
        <v>[{"sxhero":1,"num":2},{"star":10,"num":1}]</v>
      </c>
      <c r="N79" s="20" t="str">
        <f>VLOOKUP(A79,升星技能!A:O,4,FALSE)</f>
        <v>魔法师的意志3</v>
      </c>
      <c r="O79" s="20" t="str">
        <f>VLOOKUP(A79,升星技能!A:O,5,FALSE)</f>
        <v>"2204a111","2204a121"</v>
      </c>
      <c r="P79" s="20" t="str">
        <f>VLOOKUP(A79,升星技能!A:O,6,FALSE)</f>
        <v>被动效果：拥有魔法师的意志，攻击增加24%，生命增加36%</v>
      </c>
      <c r="Q79" s="20" t="str">
        <f>IF(C79&lt;8,VLOOKUP(A79,基础技能!A:O,11,FALSE),VLOOKUP(A79,升星技能!A:O,7,FALSE))</f>
        <v>奥术爆破3</v>
      </c>
      <c r="R79" s="20" t="str">
        <f>IF(C79&lt;8,VLOOKUP(A79,基础技能!A:O,10,FALSE),VLOOKUP(A79,升星技能!A:O,8,FALSE))</f>
        <v>"2204a214"</v>
      </c>
      <c r="S79" s="20" t="str">
        <f>IF(C79&lt;8,VLOOKUP(A79,基础技能!A:O,12,FALSE),VLOOKUP(A79,升星技能!A:O,9,FALSE))</f>
        <v>被动效果：英雄死亡后运用奥术，48%的机率使敌方后排目标眩晕，持续2回合</v>
      </c>
      <c r="T79" s="20" t="str">
        <f>IF(C79&lt;9,VLOOKUP(A79,基础技能!A:O,14,FALSE),VLOOKUP(A79,升星技能!A:O,10,FALSE))</f>
        <v>昏迷3</v>
      </c>
      <c r="U79" s="20" t="str">
        <f>IF(C79&lt;9,VLOOKUP(A79,基础技能!A:O,13,FALSE),VLOOKUP(A79,升星技能!A:O,11,FALSE))</f>
        <v>"2204a314"</v>
      </c>
      <c r="V79" s="20" t="str">
        <f>IF(C79&lt;9,VLOOKUP(A79,基础技能!A:O,15,FALSE),VLOOKUP(A79,升星技能!A:O,12,FALSE))</f>
        <v>被动效果：掌握了时灵时不灵的魔法力量，普攻有66%概率使目标眩晕，持续2回合</v>
      </c>
      <c r="W79" s="20" t="str">
        <f>IF(C79&lt;10,VLOOKUP(A79,基础技能!A:O,5,FALSE),VLOOKUP(A79,升星技能!A:O,13,FALSE))</f>
        <v>能量轰炸3</v>
      </c>
      <c r="X79" s="20" t="str">
        <f>IF(C79&lt;10,VLOOKUP(A79,基础技能!A:O,4,FALSE),VLOOKUP(A79,升星技能!A:O,14,FALSE))</f>
        <v>2204a012</v>
      </c>
      <c r="Y79" s="20" t="str">
        <f>IF(C79&lt;10,VLOOKUP(A79,基础技能!A:O,6,FALSE),VLOOKUP(A79,升星技能!A:O,15,FALSE))</f>
        <v>怒气技能：对敌方全体造成120%攻击伤害并有24%概率使目标眩晕2回合</v>
      </c>
    </row>
    <row r="80" spans="1:25">
      <c r="A80" s="3">
        <v>22056</v>
      </c>
      <c r="B80" s="3" t="s">
        <v>39</v>
      </c>
      <c r="C80" s="20">
        <v>7</v>
      </c>
      <c r="D80" s="20">
        <f>VLOOKUP($C80,计算辅助表!$A:$E,2,FALSE)</f>
        <v>2.49</v>
      </c>
      <c r="E80" s="20">
        <f>VLOOKUP($C80,计算辅助表!$A:$E,3,FALSE)</f>
        <v>1</v>
      </c>
      <c r="F80" s="20">
        <f>VLOOKUP($C80,计算辅助表!$A:$E,4,FALSE)</f>
        <v>3.52</v>
      </c>
      <c r="G80" s="20">
        <f>VLOOKUP($C80,计算辅助表!$A:$E,5,FALSE)</f>
        <v>1.6</v>
      </c>
      <c r="H80" s="20">
        <f>VLOOKUP(C80,计算辅助表!A:I,9,FALSE)</f>
        <v>0</v>
      </c>
      <c r="I80" s="20">
        <f>VLOOKUP(C80,计算辅助表!A:K,10,FALSE)</f>
        <v>0</v>
      </c>
      <c r="J80" s="20">
        <f>VLOOKUP(C80,计算辅助表!A:K,11,FALSE)</f>
        <v>0</v>
      </c>
      <c r="K80" s="20">
        <f>VLOOKUP(C80,计算辅助表!A:H,8,FALSE)</f>
        <v>165</v>
      </c>
      <c r="L80" s="20" t="str">
        <f>VLOOKUP(C80,计算辅助表!A:F,6,FALSE)</f>
        <v>[{"a":"item","t":"2004","n":2000}]</v>
      </c>
      <c r="M80" s="20" t="str">
        <f>VLOOKUP(C80,计算辅助表!A:G,7,FALSE)</f>
        <v>[{"samezhongzu":1,"star":5,"num":4}]</v>
      </c>
      <c r="N80" s="20" t="str">
        <f>VLOOKUP(A80,升星技能!A:O,4,FALSE)</f>
        <v>巨龙秘法3</v>
      </c>
      <c r="O80" s="20" t="str">
        <f>VLOOKUP(A80,升星技能!A:O,5,FALSE)</f>
        <v>"2205a114"</v>
      </c>
      <c r="P80" s="20" t="str">
        <f>VLOOKUP(A80,升星技能!A:O,6,FALSE)</f>
        <v>被动效果：施展巨龙族的的秘法，普攻时降低目标10%的攻击，持续3回合</v>
      </c>
      <c r="Q80" s="20" t="str">
        <f>IF(C80&lt;8,VLOOKUP(A80,基础技能!A:O,11,FALSE),VLOOKUP(A80,升星技能!A:O,7,FALSE))</f>
        <v>巨龙之力2</v>
      </c>
      <c r="R80" s="20" t="str">
        <f>IF(C80&lt;8,VLOOKUP(A80,基础技能!A:O,10,FALSE),VLOOKUP(A80,升星技能!A:O,8,FALSE))</f>
        <v>"22056211","22056221","22056231"</v>
      </c>
      <c r="S80" s="20" t="str">
        <f>IF(C80&lt;8,VLOOKUP(A80,基础技能!A:O,12,FALSE),VLOOKUP(A80,升星技能!A:O,9,FALSE))</f>
        <v>被动效果：身为巨龙之一，自身的技能伤害增加75%，生命增加36%，命中增加20%</v>
      </c>
      <c r="T80" s="20" t="str">
        <f>IF(C80&lt;9,VLOOKUP(A80,基础技能!A:O,14,FALSE),VLOOKUP(A80,升星技能!A:O,10,FALSE))</f>
        <v>奥术秘法2</v>
      </c>
      <c r="U80" s="20" t="str">
        <f>IF(C80&lt;9,VLOOKUP(A80,基础技能!A:O,13,FALSE),VLOOKUP(A80,升星技能!A:O,11,FALSE))</f>
        <v>"22056314","22056324"</v>
      </c>
      <c r="V80" s="20" t="str">
        <f>IF(C80&lt;9,VLOOKUP(A80,基础技能!A:O,15,FALSE),VLOOKUP(A80,升星技能!A:O,12,FALSE))</f>
        <v>被动效果：龙族天生拥有魔法亲和，普攻有77%概率降低目标12%暴击，并提升自己22%攻击，持续3回合</v>
      </c>
      <c r="W80" s="20" t="str">
        <f>IF(C80&lt;10,VLOOKUP(A80,基础技能!A:O,5,FALSE),VLOOKUP(A80,升星技能!A:O,13,FALSE))</f>
        <v>蓝龙吐息2</v>
      </c>
      <c r="X80" s="20" t="str">
        <f>IF(C80&lt;10,VLOOKUP(A80,基础技能!A:O,4,FALSE),VLOOKUP(A80,升星技能!A:O,14,FALSE))</f>
        <v>22056012</v>
      </c>
      <c r="Y80" s="20" t="str">
        <f>IF(C80&lt;10,VLOOKUP(A80,基础技能!A:O,6,FALSE),VLOOKUP(A80,升星技能!A:O,15,FALSE))</f>
        <v>怒气技能：对敌方全体造成110%攻击伤害并有80%概率使辅助类目标禁魔3回合</v>
      </c>
    </row>
    <row r="81" spans="1:25">
      <c r="A81" s="3">
        <v>22056</v>
      </c>
      <c r="B81" s="3" t="s">
        <v>39</v>
      </c>
      <c r="C81" s="20">
        <v>8</v>
      </c>
      <c r="D81" s="20">
        <f>VLOOKUP($C81,计算辅助表!$A:$E,2,FALSE)</f>
        <v>2.78</v>
      </c>
      <c r="E81" s="20">
        <f>VLOOKUP($C81,计算辅助表!$A:$E,3,FALSE)</f>
        <v>1</v>
      </c>
      <c r="F81" s="20">
        <f>VLOOKUP($C81,计算辅助表!$A:$E,4,FALSE)</f>
        <v>4.84</v>
      </c>
      <c r="G81" s="20">
        <f>VLOOKUP($C81,计算辅助表!$A:$E,5,FALSE)</f>
        <v>1.6</v>
      </c>
      <c r="H81" s="20">
        <f>VLOOKUP(C81,计算辅助表!A:I,9,FALSE)</f>
        <v>0</v>
      </c>
      <c r="I81" s="20">
        <f>VLOOKUP(C81,计算辅助表!A:K,10,FALSE)</f>
        <v>0</v>
      </c>
      <c r="J81" s="20">
        <f>VLOOKUP(C81,计算辅助表!A:K,11,FALSE)</f>
        <v>0</v>
      </c>
      <c r="K81" s="20">
        <f>VLOOKUP(C81,计算辅助表!A:H,8,FALSE)</f>
        <v>185</v>
      </c>
      <c r="L81" s="20" t="str">
        <f>VLOOKUP(C81,计算辅助表!A:F,6,FALSE)</f>
        <v>[{"a":"item","t":"2004","n":3000}]</v>
      </c>
      <c r="M81" s="20" t="str">
        <f>VLOOKUP(C81,计算辅助表!A:G,7,FALSE)</f>
        <v>[{"samezhongzu":1,"star":6,"num":1},{"samezhongzu":1,"star":5,"num":3}]</v>
      </c>
      <c r="N81" s="20" t="str">
        <f>VLOOKUP(A81,升星技能!A:O,4,FALSE)</f>
        <v>巨龙秘法3</v>
      </c>
      <c r="O81" s="20" t="str">
        <f>VLOOKUP(A81,升星技能!A:O,5,FALSE)</f>
        <v>"2205a114"</v>
      </c>
      <c r="P81" s="20" t="str">
        <f>VLOOKUP(A81,升星技能!A:O,6,FALSE)</f>
        <v>被动效果：施展巨龙族的的秘法，普攻时降低目标10%的攻击，持续3回合</v>
      </c>
      <c r="Q81" s="20" t="str">
        <f>IF(C81&lt;8,VLOOKUP(A81,基础技能!A:O,11,FALSE),VLOOKUP(A81,升星技能!A:O,7,FALSE))</f>
        <v>巨龙之力3</v>
      </c>
      <c r="R81" s="20" t="str">
        <f>IF(C81&lt;8,VLOOKUP(A81,基础技能!A:O,10,FALSE),VLOOKUP(A81,升星技能!A:O,8,FALSE))</f>
        <v>"2205a211","2205a221","2205a231"</v>
      </c>
      <c r="S81" s="20" t="str">
        <f>IF(C81&lt;8,VLOOKUP(A81,基础技能!A:O,12,FALSE),VLOOKUP(A81,升星技能!A:O,9,FALSE))</f>
        <v>被动效果：身为巨龙之一，自身的技能伤害增加95%，生命增加50%，命中增加30%</v>
      </c>
      <c r="T81" s="20" t="str">
        <f>IF(C81&lt;9,VLOOKUP(A81,基础技能!A:O,14,FALSE),VLOOKUP(A81,升星技能!A:O,10,FALSE))</f>
        <v>奥术秘法2</v>
      </c>
      <c r="U81" s="20" t="str">
        <f>IF(C81&lt;9,VLOOKUP(A81,基础技能!A:O,13,FALSE),VLOOKUP(A81,升星技能!A:O,11,FALSE))</f>
        <v>"22056314","22056324"</v>
      </c>
      <c r="V81" s="20" t="str">
        <f>IF(C81&lt;9,VLOOKUP(A81,基础技能!A:O,15,FALSE),VLOOKUP(A81,升星技能!A:O,12,FALSE))</f>
        <v>被动效果：龙族天生拥有魔法亲和，普攻有77%概率降低目标12%暴击，并提升自己22%攻击，持续3回合</v>
      </c>
      <c r="W81" s="20" t="str">
        <f>IF(C81&lt;10,VLOOKUP(A81,基础技能!A:O,5,FALSE),VLOOKUP(A81,升星技能!A:O,13,FALSE))</f>
        <v>蓝龙吐息2</v>
      </c>
      <c r="X81" s="20" t="str">
        <f>IF(C81&lt;10,VLOOKUP(A81,基础技能!A:O,4,FALSE),VLOOKUP(A81,升星技能!A:O,14,FALSE))</f>
        <v>22056012</v>
      </c>
      <c r="Y81" s="20" t="str">
        <f>IF(C81&lt;10,VLOOKUP(A81,基础技能!A:O,6,FALSE),VLOOKUP(A81,升星技能!A:O,15,FALSE))</f>
        <v>怒气技能：对敌方全体造成110%攻击伤害并有80%概率使辅助类目标禁魔3回合</v>
      </c>
    </row>
    <row r="82" spans="1:25">
      <c r="A82" s="3">
        <v>22056</v>
      </c>
      <c r="B82" s="3" t="s">
        <v>39</v>
      </c>
      <c r="C82" s="20">
        <v>9</v>
      </c>
      <c r="D82" s="20">
        <f>VLOOKUP($C82,计算辅助表!$A:$E,2,FALSE)</f>
        <v>3.07</v>
      </c>
      <c r="E82" s="20">
        <f>VLOOKUP($C82,计算辅助表!$A:$E,3,FALSE)</f>
        <v>1</v>
      </c>
      <c r="F82" s="20">
        <f>VLOOKUP($C82,计算辅助表!$A:$E,4,FALSE)</f>
        <v>6.16</v>
      </c>
      <c r="G82" s="20">
        <f>VLOOKUP($C82,计算辅助表!$A:$E,5,FALSE)</f>
        <v>1.6</v>
      </c>
      <c r="H82" s="20">
        <f>VLOOKUP(C82,计算辅助表!A:I,9,FALSE)</f>
        <v>0</v>
      </c>
      <c r="I82" s="20">
        <f>VLOOKUP(C82,计算辅助表!A:K,10,FALSE)</f>
        <v>0</v>
      </c>
      <c r="J82" s="20">
        <f>VLOOKUP(C82,计算辅助表!A:K,11,FALSE)</f>
        <v>0</v>
      </c>
      <c r="K82" s="20">
        <f>VLOOKUP(C82,计算辅助表!A:H,8,FALSE)</f>
        <v>205</v>
      </c>
      <c r="L82" s="20" t="str">
        <f>VLOOKUP(C82,计算辅助表!A:F,6,FALSE)</f>
        <v>[{"a":"item","t":"2004","n":4000}]</v>
      </c>
      <c r="M82" s="20" t="str">
        <f>VLOOKUP(C82,计算辅助表!A:G,7,FALSE)</f>
        <v>[{"sxhero":1,"num":1},{"samezhongzu":1,"star":6,"num":1},{"samezhongzu":1,"star":5,"num":2}]</v>
      </c>
      <c r="N82" s="20" t="str">
        <f>VLOOKUP(A82,升星技能!A:O,4,FALSE)</f>
        <v>巨龙秘法3</v>
      </c>
      <c r="O82" s="20" t="str">
        <f>VLOOKUP(A82,升星技能!A:O,5,FALSE)</f>
        <v>"2205a114"</v>
      </c>
      <c r="P82" s="20" t="str">
        <f>VLOOKUP(A82,升星技能!A:O,6,FALSE)</f>
        <v>被动效果：施展巨龙族的的秘法，普攻时降低目标10%的攻击，持续3回合</v>
      </c>
      <c r="Q82" s="20" t="str">
        <f>IF(C82&lt;8,VLOOKUP(A82,基础技能!A:O,11,FALSE),VLOOKUP(A82,升星技能!A:O,7,FALSE))</f>
        <v>巨龙之力3</v>
      </c>
      <c r="R82" s="20" t="str">
        <f>IF(C82&lt;8,VLOOKUP(A82,基础技能!A:O,10,FALSE),VLOOKUP(A82,升星技能!A:O,8,FALSE))</f>
        <v>"2205a211","2205a221","2205a231"</v>
      </c>
      <c r="S82" s="20" t="str">
        <f>IF(C82&lt;8,VLOOKUP(A82,基础技能!A:O,12,FALSE),VLOOKUP(A82,升星技能!A:O,9,FALSE))</f>
        <v>被动效果：身为巨龙之一，自身的技能伤害增加95%，生命增加50%，命中增加30%</v>
      </c>
      <c r="T82" s="20" t="str">
        <f>IF(C82&lt;9,VLOOKUP(A82,基础技能!A:O,14,FALSE),VLOOKUP(A82,升星技能!A:O,10,FALSE))</f>
        <v>奥术秘法3</v>
      </c>
      <c r="U82" s="20" t="str">
        <f>IF(C82&lt;9,VLOOKUP(A82,基础技能!A:O,13,FALSE),VLOOKUP(A82,升星技能!A:O,11,FALSE))</f>
        <v>"2205a314","2205a324"</v>
      </c>
      <c r="V82" s="20" t="str">
        <f>IF(C82&lt;9,VLOOKUP(A82,基础技能!A:O,15,FALSE),VLOOKUP(A82,升星技能!A:O,12,FALSE))</f>
        <v>被动效果：龙族天生拥有魔法亲和，普攻有83%概率降低目标12%暴击，并提升自己24%攻击，持续3回合</v>
      </c>
      <c r="W82" s="20" t="str">
        <f>IF(C82&lt;10,VLOOKUP(A82,基础技能!A:O,5,FALSE),VLOOKUP(A82,升星技能!A:O,13,FALSE))</f>
        <v>蓝龙吐息2</v>
      </c>
      <c r="X82" s="20" t="str">
        <f>IF(C82&lt;10,VLOOKUP(A82,基础技能!A:O,4,FALSE),VLOOKUP(A82,升星技能!A:O,14,FALSE))</f>
        <v>22056012</v>
      </c>
      <c r="Y82" s="20" t="str">
        <f>IF(C82&lt;10,VLOOKUP(A82,基础技能!A:O,6,FALSE),VLOOKUP(A82,升星技能!A:O,15,FALSE))</f>
        <v>怒气技能：对敌方全体造成110%攻击伤害并有80%概率使辅助类目标禁魔3回合</v>
      </c>
    </row>
    <row r="83" spans="1:25">
      <c r="A83" s="3">
        <v>22056</v>
      </c>
      <c r="B83" s="3" t="s">
        <v>39</v>
      </c>
      <c r="C83" s="20">
        <v>10</v>
      </c>
      <c r="D83" s="20">
        <f>VLOOKUP($C83,计算辅助表!$A:$E,2,FALSE)</f>
        <v>3.51</v>
      </c>
      <c r="E83" s="20">
        <f>VLOOKUP($C83,计算辅助表!$A:$E,3,FALSE)</f>
        <v>1</v>
      </c>
      <c r="F83" s="20">
        <f>VLOOKUP($C83,计算辅助表!$A:$E,4,FALSE)</f>
        <v>8.14</v>
      </c>
      <c r="G83" s="20">
        <f>VLOOKUP($C83,计算辅助表!$A:$E,5,FALSE)</f>
        <v>1.6</v>
      </c>
      <c r="H83" s="20">
        <f>VLOOKUP(C83,计算辅助表!A:I,9,FALSE)</f>
        <v>0</v>
      </c>
      <c r="I83" s="20">
        <f>VLOOKUP(C83,计算辅助表!A:K,10,FALSE)</f>
        <v>0</v>
      </c>
      <c r="J83" s="20">
        <f>VLOOKUP(C83,计算辅助表!A:K,11,FALSE)</f>
        <v>0</v>
      </c>
      <c r="K83" s="20">
        <f>VLOOKUP(C83,计算辅助表!A:H,8,FALSE)</f>
        <v>255</v>
      </c>
      <c r="L83" s="20" t="str">
        <f>VLOOKUP(C83,计算辅助表!A:F,6,FALSE)</f>
        <v>[{"a":"item","t":"2004","n":10000}]</v>
      </c>
      <c r="M83" s="20" t="str">
        <f>VLOOKUP(C83,计算辅助表!A:G,7,FALSE)</f>
        <v>[{"sxhero":1,"num":2},{"samezhongzu":1,"star":6,"num":1},{"star":9,"num":1}]</v>
      </c>
      <c r="N83" s="20" t="str">
        <f>VLOOKUP(A83,升星技能!A:O,4,FALSE)</f>
        <v>巨龙秘法3</v>
      </c>
      <c r="O83" s="20" t="str">
        <f>VLOOKUP(A83,升星技能!A:O,5,FALSE)</f>
        <v>"2205a114"</v>
      </c>
      <c r="P83" s="20" t="str">
        <f>VLOOKUP(A83,升星技能!A:O,6,FALSE)</f>
        <v>被动效果：施展巨龙族的的秘法，普攻时降低目标10%的攻击，持续3回合</v>
      </c>
      <c r="Q83" s="20" t="str">
        <f>IF(C83&lt;8,VLOOKUP(A83,基础技能!A:O,11,FALSE),VLOOKUP(A83,升星技能!A:O,7,FALSE))</f>
        <v>巨龙之力3</v>
      </c>
      <c r="R83" s="20" t="str">
        <f>IF(C83&lt;8,VLOOKUP(A83,基础技能!A:O,10,FALSE),VLOOKUP(A83,升星技能!A:O,8,FALSE))</f>
        <v>"2205a211","2205a221","2205a231"</v>
      </c>
      <c r="S83" s="20" t="str">
        <f>IF(C83&lt;8,VLOOKUP(A83,基础技能!A:O,12,FALSE),VLOOKUP(A83,升星技能!A:O,9,FALSE))</f>
        <v>被动效果：身为巨龙之一，自身的技能伤害增加95%，生命增加50%，命中增加30%</v>
      </c>
      <c r="T83" s="20" t="str">
        <f>IF(C83&lt;9,VLOOKUP(A83,基础技能!A:O,14,FALSE),VLOOKUP(A83,升星技能!A:O,10,FALSE))</f>
        <v>奥术秘法3</v>
      </c>
      <c r="U83" s="20" t="str">
        <f>IF(C83&lt;9,VLOOKUP(A83,基础技能!A:O,13,FALSE),VLOOKUP(A83,升星技能!A:O,11,FALSE))</f>
        <v>"2205a314","2205a324"</v>
      </c>
      <c r="V83" s="20" t="str">
        <f>IF(C83&lt;9,VLOOKUP(A83,基础技能!A:O,15,FALSE),VLOOKUP(A83,升星技能!A:O,12,FALSE))</f>
        <v>被动效果：龙族天生拥有魔法亲和，普攻有83%概率降低目标12%暴击，并提升自己24%攻击，持续3回合</v>
      </c>
      <c r="W83" s="20" t="str">
        <f>IF(C83&lt;10,VLOOKUP(A83,基础技能!A:O,5,FALSE),VLOOKUP(A83,升星技能!A:O,13,FALSE))</f>
        <v>蓝龙吐息3</v>
      </c>
      <c r="X83" s="20" t="str">
        <f>IF(C83&lt;10,VLOOKUP(A83,基础技能!A:O,4,FALSE),VLOOKUP(A83,升星技能!A:O,14,FALSE))</f>
        <v>2205a012</v>
      </c>
      <c r="Y83" s="20" t="str">
        <f>IF(C83&lt;10,VLOOKUP(A83,基础技能!A:O,6,FALSE),VLOOKUP(A83,升星技能!A:O,15,FALSE))</f>
        <v>怒气技能：对敌方全体造成155%攻击伤害，有100%概率使辅助类目标眩晕2回合并额外造成156%攻击伤害</v>
      </c>
    </row>
    <row r="84" spans="1:25">
      <c r="A84" s="3">
        <v>22056</v>
      </c>
      <c r="B84" s="3" t="s">
        <v>39</v>
      </c>
      <c r="C84" s="20">
        <v>11</v>
      </c>
      <c r="D84" s="20">
        <f>VLOOKUP($C84,计算辅助表!$A:$E,2,FALSE)</f>
        <v>3.51</v>
      </c>
      <c r="E84" s="20">
        <f>VLOOKUP($C84,计算辅助表!$A:$E,3,FALSE)</f>
        <v>1</v>
      </c>
      <c r="F84" s="20">
        <f>VLOOKUP($C84,计算辅助表!$A:$E,4,FALSE)</f>
        <v>8.14</v>
      </c>
      <c r="G84" s="20">
        <f>VLOOKUP($C84,计算辅助表!$A:$E,5,FALSE)</f>
        <v>1.6</v>
      </c>
      <c r="H84" s="20">
        <f>VLOOKUP(C84,计算辅助表!A:I,9,FALSE)</f>
        <v>1</v>
      </c>
      <c r="I84" s="20">
        <f>VLOOKUP(C84,计算辅助表!A:K,10,FALSE)</f>
        <v>70</v>
      </c>
      <c r="J84" s="20">
        <f>VLOOKUP(C84,计算辅助表!A:K,11,FALSE)</f>
        <v>100</v>
      </c>
      <c r="K84" s="20">
        <f>VLOOKUP(C84,计算辅助表!A:H,8,FALSE)</f>
        <v>270</v>
      </c>
      <c r="L84" s="20" t="str">
        <f>VLOOKUP(C84,计算辅助表!A:F,6,FALSE)</f>
        <v>[{"a":"item","t":"2004","n":10000}]</v>
      </c>
      <c r="M84" s="20" t="str">
        <f>VLOOKUP(C84,计算辅助表!A:G,7,FALSE)</f>
        <v>[{"sxhero":1,"num":1},{"star":9,"num":1}]</v>
      </c>
      <c r="N84" s="20" t="str">
        <f>VLOOKUP(A84,升星技能!A:O,4,FALSE)</f>
        <v>巨龙秘法3</v>
      </c>
      <c r="O84" s="20" t="str">
        <f>VLOOKUP(A84,升星技能!A:O,5,FALSE)</f>
        <v>"2205a114"</v>
      </c>
      <c r="P84" s="20" t="str">
        <f>VLOOKUP(A84,升星技能!A:O,6,FALSE)</f>
        <v>被动效果：施展巨龙族的的秘法，普攻时降低目标10%的攻击，持续3回合</v>
      </c>
      <c r="Q84" s="20" t="str">
        <f>IF(C84&lt;8,VLOOKUP(A84,基础技能!A:O,11,FALSE),VLOOKUP(A84,升星技能!A:O,7,FALSE))</f>
        <v>巨龙之力3</v>
      </c>
      <c r="R84" s="20" t="str">
        <f>IF(C84&lt;8,VLOOKUP(A84,基础技能!A:O,10,FALSE),VLOOKUP(A84,升星技能!A:O,8,FALSE))</f>
        <v>"2205a211","2205a221","2205a231"</v>
      </c>
      <c r="S84" s="20" t="str">
        <f>IF(C84&lt;8,VLOOKUP(A84,基础技能!A:O,12,FALSE),VLOOKUP(A84,升星技能!A:O,9,FALSE))</f>
        <v>被动效果：身为巨龙之一，自身的技能伤害增加95%，生命增加50%，命中增加30%</v>
      </c>
      <c r="T84" s="20" t="str">
        <f>IF(C84&lt;9,VLOOKUP(A84,基础技能!A:O,14,FALSE),VLOOKUP(A84,升星技能!A:O,10,FALSE))</f>
        <v>奥术秘法3</v>
      </c>
      <c r="U84" s="20" t="str">
        <f>IF(C84&lt;9,VLOOKUP(A84,基础技能!A:O,13,FALSE),VLOOKUP(A84,升星技能!A:O,11,FALSE))</f>
        <v>"2205a314","2205a324"</v>
      </c>
      <c r="V84" s="20" t="str">
        <f>IF(C84&lt;9,VLOOKUP(A84,基础技能!A:O,15,FALSE),VLOOKUP(A84,升星技能!A:O,12,FALSE))</f>
        <v>被动效果：龙族天生拥有魔法亲和，普攻有83%概率降低目标12%暴击，并提升自己24%攻击，持续3回合</v>
      </c>
      <c r="W84" s="20" t="str">
        <f>IF(C84&lt;10,VLOOKUP(A84,基础技能!A:O,5,FALSE),VLOOKUP(A84,升星技能!A:O,13,FALSE))</f>
        <v>蓝龙吐息3</v>
      </c>
      <c r="X84" s="20" t="str">
        <f>IF(C84&lt;10,VLOOKUP(A84,基础技能!A:O,4,FALSE),VLOOKUP(A84,升星技能!A:O,14,FALSE))</f>
        <v>2205a012</v>
      </c>
      <c r="Y84" s="20" t="str">
        <f>IF(C84&lt;10,VLOOKUP(A84,基础技能!A:O,6,FALSE),VLOOKUP(A84,升星技能!A:O,15,FALSE))</f>
        <v>怒气技能：对敌方全体造成155%攻击伤害，有100%概率使辅助类目标眩晕2回合并额外造成156%攻击伤害</v>
      </c>
    </row>
    <row r="85" spans="1:25">
      <c r="A85" s="3">
        <v>22056</v>
      </c>
      <c r="B85" s="3" t="s">
        <v>39</v>
      </c>
      <c r="C85" s="20">
        <v>12</v>
      </c>
      <c r="D85" s="20">
        <f>VLOOKUP($C85,计算辅助表!$A:$E,2,FALSE)</f>
        <v>3.51</v>
      </c>
      <c r="E85" s="20">
        <f>VLOOKUP($C85,计算辅助表!$A:$E,3,FALSE)</f>
        <v>1</v>
      </c>
      <c r="F85" s="20">
        <f>VLOOKUP($C85,计算辅助表!$A:$E,4,FALSE)</f>
        <v>8.14</v>
      </c>
      <c r="G85" s="20">
        <f>VLOOKUP($C85,计算辅助表!$A:$E,5,FALSE)</f>
        <v>1.6</v>
      </c>
      <c r="H85" s="20">
        <f>VLOOKUP(C85,计算辅助表!A:I,9,FALSE)</f>
        <v>2</v>
      </c>
      <c r="I85" s="20">
        <f>VLOOKUP(C85,计算辅助表!A:K,10,FALSE)</f>
        <v>140</v>
      </c>
      <c r="J85" s="20">
        <f>VLOOKUP(C85,计算辅助表!A:K,11,FALSE)</f>
        <v>200</v>
      </c>
      <c r="K85" s="20">
        <f>VLOOKUP(C85,计算辅助表!A:H,8,FALSE)</f>
        <v>285</v>
      </c>
      <c r="L85" s="20" t="str">
        <f>VLOOKUP(C85,计算辅助表!A:F,6,FALSE)</f>
        <v>[{"a":"item","t":"2004","n":15000}]</v>
      </c>
      <c r="M85" s="20" t="str">
        <f>VLOOKUP(C85,计算辅助表!A:G,7,FALSE)</f>
        <v>[{"sxhero":1,"num":1},{"samezhongzu":1,"star":6,"num":1},{"star":9,"num":1}]</v>
      </c>
      <c r="N85" s="20" t="str">
        <f>VLOOKUP(A85,升星技能!A:O,4,FALSE)</f>
        <v>巨龙秘法3</v>
      </c>
      <c r="O85" s="20" t="str">
        <f>VLOOKUP(A85,升星技能!A:O,5,FALSE)</f>
        <v>"2205a114"</v>
      </c>
      <c r="P85" s="20" t="str">
        <f>VLOOKUP(A85,升星技能!A:O,6,FALSE)</f>
        <v>被动效果：施展巨龙族的的秘法，普攻时降低目标10%的攻击，持续3回合</v>
      </c>
      <c r="Q85" s="20" t="str">
        <f>IF(C85&lt;8,VLOOKUP(A85,基础技能!A:O,11,FALSE),VLOOKUP(A85,升星技能!A:O,7,FALSE))</f>
        <v>巨龙之力3</v>
      </c>
      <c r="R85" s="20" t="str">
        <f>IF(C85&lt;8,VLOOKUP(A85,基础技能!A:O,10,FALSE),VLOOKUP(A85,升星技能!A:O,8,FALSE))</f>
        <v>"2205a211","2205a221","2205a231"</v>
      </c>
      <c r="S85" s="20" t="str">
        <f>IF(C85&lt;8,VLOOKUP(A85,基础技能!A:O,12,FALSE),VLOOKUP(A85,升星技能!A:O,9,FALSE))</f>
        <v>被动效果：身为巨龙之一，自身的技能伤害增加95%，生命增加50%，命中增加30%</v>
      </c>
      <c r="T85" s="20" t="str">
        <f>IF(C85&lt;9,VLOOKUP(A85,基础技能!A:O,14,FALSE),VLOOKUP(A85,升星技能!A:O,10,FALSE))</f>
        <v>奥术秘法3</v>
      </c>
      <c r="U85" s="20" t="str">
        <f>IF(C85&lt;9,VLOOKUP(A85,基础技能!A:O,13,FALSE),VLOOKUP(A85,升星技能!A:O,11,FALSE))</f>
        <v>"2205a314","2205a324"</v>
      </c>
      <c r="V85" s="20" t="str">
        <f>IF(C85&lt;9,VLOOKUP(A85,基础技能!A:O,15,FALSE),VLOOKUP(A85,升星技能!A:O,12,FALSE))</f>
        <v>被动效果：龙族天生拥有魔法亲和，普攻有83%概率降低目标12%暴击，并提升自己24%攻击，持续3回合</v>
      </c>
      <c r="W85" s="20" t="str">
        <f>IF(C85&lt;10,VLOOKUP(A85,基础技能!A:O,5,FALSE),VLOOKUP(A85,升星技能!A:O,13,FALSE))</f>
        <v>蓝龙吐息3</v>
      </c>
      <c r="X85" s="20" t="str">
        <f>IF(C85&lt;10,VLOOKUP(A85,基础技能!A:O,4,FALSE),VLOOKUP(A85,升星技能!A:O,14,FALSE))</f>
        <v>2205a012</v>
      </c>
      <c r="Y85" s="20" t="str">
        <f>IF(C85&lt;10,VLOOKUP(A85,基础技能!A:O,6,FALSE),VLOOKUP(A85,升星技能!A:O,15,FALSE))</f>
        <v>怒气技能：对敌方全体造成155%攻击伤害，有100%概率使辅助类目标眩晕2回合并额外造成156%攻击伤害</v>
      </c>
    </row>
    <row r="86" spans="1:25">
      <c r="A86" s="3">
        <v>22056</v>
      </c>
      <c r="B86" s="3" t="s">
        <v>39</v>
      </c>
      <c r="C86" s="20">
        <v>13</v>
      </c>
      <c r="D86" s="20">
        <f>VLOOKUP($C86,计算辅助表!$A:$E,2,FALSE)</f>
        <v>3.51</v>
      </c>
      <c r="E86" s="20">
        <f>VLOOKUP($C86,计算辅助表!$A:$E,3,FALSE)</f>
        <v>1</v>
      </c>
      <c r="F86" s="20">
        <f>VLOOKUP($C86,计算辅助表!$A:$E,4,FALSE)</f>
        <v>8.14</v>
      </c>
      <c r="G86" s="20">
        <f>VLOOKUP($C86,计算辅助表!$A:$E,5,FALSE)</f>
        <v>1.6</v>
      </c>
      <c r="H86" s="20">
        <f>VLOOKUP(C86,计算辅助表!A:I,9,FALSE)</f>
        <v>3</v>
      </c>
      <c r="I86" s="20">
        <f>VLOOKUP(C86,计算辅助表!A:K,10,FALSE)</f>
        <v>210</v>
      </c>
      <c r="J86" s="20">
        <f>VLOOKUP(C86,计算辅助表!A:K,11,FALSE)</f>
        <v>300</v>
      </c>
      <c r="K86" s="20">
        <f>VLOOKUP(C86,计算辅助表!A:H,8,FALSE)</f>
        <v>300</v>
      </c>
      <c r="L86" s="20" t="str">
        <f>VLOOKUP(C86,计算辅助表!A:F,6,FALSE)</f>
        <v>[{"a":"item","t":"2004","n":20000}]</v>
      </c>
      <c r="M86" s="20" t="str">
        <f>VLOOKUP(C86,计算辅助表!A:G,7,FALSE)</f>
        <v>[{"sxhero":1,"num":2},{"star":10,"num":1}]</v>
      </c>
      <c r="N86" s="20" t="str">
        <f>VLOOKUP(A86,升星技能!A:O,4,FALSE)</f>
        <v>巨龙秘法3</v>
      </c>
      <c r="O86" s="20" t="str">
        <f>VLOOKUP(A86,升星技能!A:O,5,FALSE)</f>
        <v>"2205a114"</v>
      </c>
      <c r="P86" s="20" t="str">
        <f>VLOOKUP(A86,升星技能!A:O,6,FALSE)</f>
        <v>被动效果：施展巨龙族的的秘法，普攻时降低目标10%的攻击，持续3回合</v>
      </c>
      <c r="Q86" s="20" t="str">
        <f>IF(C86&lt;8,VLOOKUP(A86,基础技能!A:O,11,FALSE),VLOOKUP(A86,升星技能!A:O,7,FALSE))</f>
        <v>巨龙之力3</v>
      </c>
      <c r="R86" s="20" t="str">
        <f>IF(C86&lt;8,VLOOKUP(A86,基础技能!A:O,10,FALSE),VLOOKUP(A86,升星技能!A:O,8,FALSE))</f>
        <v>"2205a211","2205a221","2205a231"</v>
      </c>
      <c r="S86" s="20" t="str">
        <f>IF(C86&lt;8,VLOOKUP(A86,基础技能!A:O,12,FALSE),VLOOKUP(A86,升星技能!A:O,9,FALSE))</f>
        <v>被动效果：身为巨龙之一，自身的技能伤害增加95%，生命增加50%，命中增加30%</v>
      </c>
      <c r="T86" s="20" t="str">
        <f>IF(C86&lt;9,VLOOKUP(A86,基础技能!A:O,14,FALSE),VLOOKUP(A86,升星技能!A:O,10,FALSE))</f>
        <v>奥术秘法3</v>
      </c>
      <c r="U86" s="20" t="str">
        <f>IF(C86&lt;9,VLOOKUP(A86,基础技能!A:O,13,FALSE),VLOOKUP(A86,升星技能!A:O,11,FALSE))</f>
        <v>"2205a314","2205a324"</v>
      </c>
      <c r="V86" s="20" t="str">
        <f>IF(C86&lt;9,VLOOKUP(A86,基础技能!A:O,15,FALSE),VLOOKUP(A86,升星技能!A:O,12,FALSE))</f>
        <v>被动效果：龙族天生拥有魔法亲和，普攻有83%概率降低目标12%暴击，并提升自己24%攻击，持续3回合</v>
      </c>
      <c r="W86" s="20" t="str">
        <f>IF(C86&lt;10,VLOOKUP(A86,基础技能!A:O,5,FALSE),VLOOKUP(A86,升星技能!A:O,13,FALSE))</f>
        <v>蓝龙吐息3</v>
      </c>
      <c r="X86" s="20" t="str">
        <f>IF(C86&lt;10,VLOOKUP(A86,基础技能!A:O,4,FALSE),VLOOKUP(A86,升星技能!A:O,14,FALSE))</f>
        <v>2205a012</v>
      </c>
      <c r="Y86" s="20" t="str">
        <f>IF(C86&lt;10,VLOOKUP(A86,基础技能!A:O,6,FALSE),VLOOKUP(A86,升星技能!A:O,15,FALSE))</f>
        <v>怒气技能：对敌方全体造成155%攻击伤害，有100%概率使辅助类目标眩晕2回合并额外造成156%攻击伤害</v>
      </c>
    </row>
    <row r="87" spans="1:25">
      <c r="A87" s="3">
        <v>23036</v>
      </c>
      <c r="B87" s="3" t="s">
        <v>40</v>
      </c>
      <c r="C87" s="20">
        <v>7</v>
      </c>
      <c r="D87" s="20">
        <f>VLOOKUP($C87,计算辅助表!$A:$E,2,FALSE)</f>
        <v>2.49</v>
      </c>
      <c r="E87" s="20">
        <f>VLOOKUP($C87,计算辅助表!$A:$E,3,FALSE)</f>
        <v>1</v>
      </c>
      <c r="F87" s="20">
        <f>VLOOKUP($C87,计算辅助表!$A:$E,4,FALSE)</f>
        <v>3.52</v>
      </c>
      <c r="G87" s="20">
        <f>VLOOKUP($C87,计算辅助表!$A:$E,5,FALSE)</f>
        <v>1.6</v>
      </c>
      <c r="H87" s="20">
        <f>VLOOKUP(C87,计算辅助表!A:I,9,FALSE)</f>
        <v>0</v>
      </c>
      <c r="I87" s="20">
        <f>VLOOKUP(C87,计算辅助表!A:K,10,FALSE)</f>
        <v>0</v>
      </c>
      <c r="J87" s="20">
        <f>VLOOKUP(C87,计算辅助表!A:K,11,FALSE)</f>
        <v>0</v>
      </c>
      <c r="K87" s="20">
        <f>VLOOKUP(C87,计算辅助表!A:H,8,FALSE)</f>
        <v>165</v>
      </c>
      <c r="L87" s="20" t="str">
        <f>VLOOKUP(C87,计算辅助表!A:F,6,FALSE)</f>
        <v>[{"a":"item","t":"2004","n":2000}]</v>
      </c>
      <c r="M87" s="20" t="str">
        <f>VLOOKUP(C87,计算辅助表!A:G,7,FALSE)</f>
        <v>[{"samezhongzu":1,"star":5,"num":4}]</v>
      </c>
      <c r="N87" s="20" t="str">
        <f>VLOOKUP(A87,升星技能!A:O,4,FALSE)</f>
        <v>治疗3</v>
      </c>
      <c r="O87" s="20" t="str">
        <f>VLOOKUP(A87,升星技能!A:O,5,FALSE)</f>
        <v>"2303a114","2303a124"</v>
      </c>
      <c r="P87" s="20" t="str">
        <f>VLOOKUP(A87,升星技能!A:O,6,FALSE)</f>
        <v>被动效果：水生种族，普攻有100%概率对目标造成48%攻击的额外伤害并持续恢复随机1名友军48%攻击的等量生命，持续3回合</v>
      </c>
      <c r="Q87" s="20" t="str">
        <f>IF(C87&lt;8,VLOOKUP(A87,基础技能!A:O,11,FALSE),VLOOKUP(A87,升星技能!A:O,7,FALSE))</f>
        <v>潮汐之力2</v>
      </c>
      <c r="R87" s="20" t="str">
        <f>IF(C87&lt;8,VLOOKUP(A87,基础技能!A:O,10,FALSE),VLOOKUP(A87,升星技能!A:O,8,FALSE))</f>
        <v>"23036211","23036221"</v>
      </c>
      <c r="S87" s="20" t="str">
        <f>IF(C87&lt;8,VLOOKUP(A87,基础技能!A:O,12,FALSE),VLOOKUP(A87,升星技能!A:O,9,FALSE))</f>
        <v>被动效果：借用潮汐的力量，自身生命增加31.5%，攻击增加19.5%</v>
      </c>
      <c r="T87" s="20" t="str">
        <f>IF(C87&lt;9,VLOOKUP(A87,基础技能!A:O,14,FALSE),VLOOKUP(A87,升星技能!A:O,10,FALSE))</f>
        <v>水系治愈2</v>
      </c>
      <c r="U87" s="20" t="str">
        <f>IF(C87&lt;9,VLOOKUP(A87,基础技能!A:O,13,FALSE),VLOOKUP(A87,升星技能!A:O,11,FALSE))</f>
        <v>"23036314"</v>
      </c>
      <c r="V87" s="20" t="str">
        <f>IF(C87&lt;9,VLOOKUP(A87,基础技能!A:O,15,FALSE),VLOOKUP(A87,升星技能!A:O,12,FALSE))</f>
        <v>被动效果：当自身生命低于50%时，回复己方全体200%攻击的等量生命（只触发一次）</v>
      </c>
      <c r="W87" s="20" t="str">
        <f>IF(C87&lt;10,VLOOKUP(A87,基础技能!A:O,5,FALSE),VLOOKUP(A87,升星技能!A:O,13,FALSE))</f>
        <v>潮汐海浪2</v>
      </c>
      <c r="X87" s="20" t="str">
        <f>IF(C87&lt;10,VLOOKUP(A87,基础技能!A:O,4,FALSE),VLOOKUP(A87,升星技能!A:O,14,FALSE))</f>
        <v>23036012</v>
      </c>
      <c r="Y87" s="20" t="str">
        <f>IF(C87&lt;10,VLOOKUP(A87,基础技能!A:O,6,FALSE),VLOOKUP(A87,升星技能!A:O,15,FALSE))</f>
        <v>怒气技能：对敌方随机2名后排目标造成85%攻击伤害并持续恢复全体友军80%攻击效果的生命3回合</v>
      </c>
    </row>
    <row r="88" spans="1:25">
      <c r="A88" s="3">
        <v>23036</v>
      </c>
      <c r="B88" s="3" t="s">
        <v>40</v>
      </c>
      <c r="C88" s="20">
        <v>8</v>
      </c>
      <c r="D88" s="20">
        <f>VLOOKUP($C88,计算辅助表!$A:$E,2,FALSE)</f>
        <v>2.78</v>
      </c>
      <c r="E88" s="20">
        <f>VLOOKUP($C88,计算辅助表!$A:$E,3,FALSE)</f>
        <v>1</v>
      </c>
      <c r="F88" s="20">
        <f>VLOOKUP($C88,计算辅助表!$A:$E,4,FALSE)</f>
        <v>4.84</v>
      </c>
      <c r="G88" s="20">
        <f>VLOOKUP($C88,计算辅助表!$A:$E,5,FALSE)</f>
        <v>1.6</v>
      </c>
      <c r="H88" s="20">
        <f>VLOOKUP(C88,计算辅助表!A:I,9,FALSE)</f>
        <v>0</v>
      </c>
      <c r="I88" s="20">
        <f>VLOOKUP(C88,计算辅助表!A:K,10,FALSE)</f>
        <v>0</v>
      </c>
      <c r="J88" s="20">
        <f>VLOOKUP(C88,计算辅助表!A:K,11,FALSE)</f>
        <v>0</v>
      </c>
      <c r="K88" s="20">
        <f>VLOOKUP(C88,计算辅助表!A:H,8,FALSE)</f>
        <v>185</v>
      </c>
      <c r="L88" s="20" t="str">
        <f>VLOOKUP(C88,计算辅助表!A:F,6,FALSE)</f>
        <v>[{"a":"item","t":"2004","n":3000}]</v>
      </c>
      <c r="M88" s="20" t="str">
        <f>VLOOKUP(C88,计算辅助表!A:G,7,FALSE)</f>
        <v>[{"samezhongzu":1,"star":6,"num":1},{"samezhongzu":1,"star":5,"num":3}]</v>
      </c>
      <c r="N88" s="20" t="str">
        <f>VLOOKUP(A88,升星技能!A:O,4,FALSE)</f>
        <v>治疗3</v>
      </c>
      <c r="O88" s="20" t="str">
        <f>VLOOKUP(A88,升星技能!A:O,5,FALSE)</f>
        <v>"2303a114","2303a124"</v>
      </c>
      <c r="P88" s="20" t="str">
        <f>VLOOKUP(A88,升星技能!A:O,6,FALSE)</f>
        <v>被动效果：水生种族，普攻有100%概率对目标造成48%攻击的额外伤害并持续恢复随机1名友军48%攻击的等量生命，持续3回合</v>
      </c>
      <c r="Q88" s="20" t="str">
        <f>IF(C88&lt;8,VLOOKUP(A88,基础技能!A:O,11,FALSE),VLOOKUP(A88,升星技能!A:O,7,FALSE))</f>
        <v>潮汐之力3</v>
      </c>
      <c r="R88" s="20" t="str">
        <f>IF(C88&lt;8,VLOOKUP(A88,基础技能!A:O,10,FALSE),VLOOKUP(A88,升星技能!A:O,8,FALSE))</f>
        <v>"2303a211","2303a221"</v>
      </c>
      <c r="S88" s="20" t="str">
        <f>IF(C88&lt;8,VLOOKUP(A88,基础技能!A:O,12,FALSE),VLOOKUP(A88,升星技能!A:O,9,FALSE))</f>
        <v>被动效果：借用潮汐的力量，自身生命增加36%，攻击增加24%</v>
      </c>
      <c r="T88" s="20" t="str">
        <f>IF(C88&lt;9,VLOOKUP(A88,基础技能!A:O,14,FALSE),VLOOKUP(A88,升星技能!A:O,10,FALSE))</f>
        <v>水系治愈2</v>
      </c>
      <c r="U88" s="20" t="str">
        <f>IF(C88&lt;9,VLOOKUP(A88,基础技能!A:O,13,FALSE),VLOOKUP(A88,升星技能!A:O,11,FALSE))</f>
        <v>"23036314"</v>
      </c>
      <c r="V88" s="20" t="str">
        <f>IF(C88&lt;9,VLOOKUP(A88,基础技能!A:O,15,FALSE),VLOOKUP(A88,升星技能!A:O,12,FALSE))</f>
        <v>被动效果：当自身生命低于50%时，回复己方全体200%攻击的等量生命（只触发一次）</v>
      </c>
      <c r="W88" s="20" t="str">
        <f>IF(C88&lt;10,VLOOKUP(A88,基础技能!A:O,5,FALSE),VLOOKUP(A88,升星技能!A:O,13,FALSE))</f>
        <v>潮汐海浪2</v>
      </c>
      <c r="X88" s="20" t="str">
        <f>IF(C88&lt;10,VLOOKUP(A88,基础技能!A:O,4,FALSE),VLOOKUP(A88,升星技能!A:O,14,FALSE))</f>
        <v>23036012</v>
      </c>
      <c r="Y88" s="20" t="str">
        <f>IF(C88&lt;10,VLOOKUP(A88,基础技能!A:O,6,FALSE),VLOOKUP(A88,升星技能!A:O,15,FALSE))</f>
        <v>怒气技能：对敌方随机2名后排目标造成85%攻击伤害并持续恢复全体友军80%攻击效果的生命3回合</v>
      </c>
    </row>
    <row r="89" spans="1:25">
      <c r="A89" s="3">
        <v>23036</v>
      </c>
      <c r="B89" s="3" t="s">
        <v>40</v>
      </c>
      <c r="C89" s="20">
        <v>9</v>
      </c>
      <c r="D89" s="20">
        <f>VLOOKUP($C89,计算辅助表!$A:$E,2,FALSE)</f>
        <v>3.07</v>
      </c>
      <c r="E89" s="20">
        <f>VLOOKUP($C89,计算辅助表!$A:$E,3,FALSE)</f>
        <v>1</v>
      </c>
      <c r="F89" s="20">
        <f>VLOOKUP($C89,计算辅助表!$A:$E,4,FALSE)</f>
        <v>6.16</v>
      </c>
      <c r="G89" s="20">
        <f>VLOOKUP($C89,计算辅助表!$A:$E,5,FALSE)</f>
        <v>1.6</v>
      </c>
      <c r="H89" s="20">
        <f>VLOOKUP(C89,计算辅助表!A:I,9,FALSE)</f>
        <v>0</v>
      </c>
      <c r="I89" s="20">
        <f>VLOOKUP(C89,计算辅助表!A:K,10,FALSE)</f>
        <v>0</v>
      </c>
      <c r="J89" s="20">
        <f>VLOOKUP(C89,计算辅助表!A:K,11,FALSE)</f>
        <v>0</v>
      </c>
      <c r="K89" s="20">
        <f>VLOOKUP(C89,计算辅助表!A:H,8,FALSE)</f>
        <v>205</v>
      </c>
      <c r="L89" s="20" t="str">
        <f>VLOOKUP(C89,计算辅助表!A:F,6,FALSE)</f>
        <v>[{"a":"item","t":"2004","n":4000}]</v>
      </c>
      <c r="M89" s="20" t="str">
        <f>VLOOKUP(C89,计算辅助表!A:G,7,FALSE)</f>
        <v>[{"sxhero":1,"num":1},{"samezhongzu":1,"star":6,"num":1},{"samezhongzu":1,"star":5,"num":2}]</v>
      </c>
      <c r="N89" s="20" t="str">
        <f>VLOOKUP(A89,升星技能!A:O,4,FALSE)</f>
        <v>治疗3</v>
      </c>
      <c r="O89" s="20" t="str">
        <f>VLOOKUP(A89,升星技能!A:O,5,FALSE)</f>
        <v>"2303a114","2303a124"</v>
      </c>
      <c r="P89" s="20" t="str">
        <f>VLOOKUP(A89,升星技能!A:O,6,FALSE)</f>
        <v>被动效果：水生种族，普攻有100%概率对目标造成48%攻击的额外伤害并持续恢复随机1名友军48%攻击的等量生命，持续3回合</v>
      </c>
      <c r="Q89" s="20" t="str">
        <f>IF(C89&lt;8,VLOOKUP(A89,基础技能!A:O,11,FALSE),VLOOKUP(A89,升星技能!A:O,7,FALSE))</f>
        <v>潮汐之力3</v>
      </c>
      <c r="R89" s="20" t="str">
        <f>IF(C89&lt;8,VLOOKUP(A89,基础技能!A:O,10,FALSE),VLOOKUP(A89,升星技能!A:O,8,FALSE))</f>
        <v>"2303a211","2303a221"</v>
      </c>
      <c r="S89" s="20" t="str">
        <f>IF(C89&lt;8,VLOOKUP(A89,基础技能!A:O,12,FALSE),VLOOKUP(A89,升星技能!A:O,9,FALSE))</f>
        <v>被动效果：借用潮汐的力量，自身生命增加36%，攻击增加24%</v>
      </c>
      <c r="T89" s="20" t="str">
        <f>IF(C89&lt;9,VLOOKUP(A89,基础技能!A:O,14,FALSE),VLOOKUP(A89,升星技能!A:O,10,FALSE))</f>
        <v>水系治愈3</v>
      </c>
      <c r="U89" s="20" t="str">
        <f>IF(C89&lt;9,VLOOKUP(A89,基础技能!A:O,13,FALSE),VLOOKUP(A89,升星技能!A:O,11,FALSE))</f>
        <v>"2303a314"</v>
      </c>
      <c r="V89" s="20" t="str">
        <f>IF(C89&lt;9,VLOOKUP(A89,基础技能!A:O,15,FALSE),VLOOKUP(A89,升星技能!A:O,12,FALSE))</f>
        <v>被动效果：当自身生命低于50%时，回复己方全体300%攻击的等量生命（只触发一次）</v>
      </c>
      <c r="W89" s="20" t="str">
        <f>IF(C89&lt;10,VLOOKUP(A89,基础技能!A:O,5,FALSE),VLOOKUP(A89,升星技能!A:O,13,FALSE))</f>
        <v>潮汐海浪2</v>
      </c>
      <c r="X89" s="20" t="str">
        <f>IF(C89&lt;10,VLOOKUP(A89,基础技能!A:O,4,FALSE),VLOOKUP(A89,升星技能!A:O,14,FALSE))</f>
        <v>23036012</v>
      </c>
      <c r="Y89" s="20" t="str">
        <f>IF(C89&lt;10,VLOOKUP(A89,基础技能!A:O,6,FALSE),VLOOKUP(A89,升星技能!A:O,15,FALSE))</f>
        <v>怒气技能：对敌方随机2名后排目标造成85%攻击伤害并持续恢复全体友军80%攻击效果的生命3回合</v>
      </c>
    </row>
    <row r="90" spans="1:25">
      <c r="A90" s="3">
        <v>23036</v>
      </c>
      <c r="B90" s="3" t="s">
        <v>40</v>
      </c>
      <c r="C90" s="20">
        <v>10</v>
      </c>
      <c r="D90" s="20">
        <f>VLOOKUP($C90,计算辅助表!$A:$E,2,FALSE)</f>
        <v>3.51</v>
      </c>
      <c r="E90" s="20">
        <f>VLOOKUP($C90,计算辅助表!$A:$E,3,FALSE)</f>
        <v>1</v>
      </c>
      <c r="F90" s="20">
        <f>VLOOKUP($C90,计算辅助表!$A:$E,4,FALSE)</f>
        <v>8.14</v>
      </c>
      <c r="G90" s="20">
        <f>VLOOKUP($C90,计算辅助表!$A:$E,5,FALSE)</f>
        <v>1.6</v>
      </c>
      <c r="H90" s="20">
        <f>VLOOKUP(C90,计算辅助表!A:I,9,FALSE)</f>
        <v>0</v>
      </c>
      <c r="I90" s="20">
        <f>VLOOKUP(C90,计算辅助表!A:K,10,FALSE)</f>
        <v>0</v>
      </c>
      <c r="J90" s="20">
        <f>VLOOKUP(C90,计算辅助表!A:K,11,FALSE)</f>
        <v>0</v>
      </c>
      <c r="K90" s="20">
        <f>VLOOKUP(C90,计算辅助表!A:H,8,FALSE)</f>
        <v>255</v>
      </c>
      <c r="L90" s="20" t="str">
        <f>VLOOKUP(C90,计算辅助表!A:F,6,FALSE)</f>
        <v>[{"a":"item","t":"2004","n":10000}]</v>
      </c>
      <c r="M90" s="20" t="str">
        <f>VLOOKUP(C90,计算辅助表!A:G,7,FALSE)</f>
        <v>[{"sxhero":1,"num":2},{"samezhongzu":1,"star":6,"num":1},{"star":9,"num":1}]</v>
      </c>
      <c r="N90" s="20" t="str">
        <f>VLOOKUP(A90,升星技能!A:O,4,FALSE)</f>
        <v>治疗3</v>
      </c>
      <c r="O90" s="20" t="str">
        <f>VLOOKUP(A90,升星技能!A:O,5,FALSE)</f>
        <v>"2303a114","2303a124"</v>
      </c>
      <c r="P90" s="20" t="str">
        <f>VLOOKUP(A90,升星技能!A:O,6,FALSE)</f>
        <v>被动效果：水生种族，普攻有100%概率对目标造成48%攻击的额外伤害并持续恢复随机1名友军48%攻击的等量生命，持续3回合</v>
      </c>
      <c r="Q90" s="20" t="str">
        <f>IF(C90&lt;8,VLOOKUP(A90,基础技能!A:O,11,FALSE),VLOOKUP(A90,升星技能!A:O,7,FALSE))</f>
        <v>潮汐之力3</v>
      </c>
      <c r="R90" s="20" t="str">
        <f>IF(C90&lt;8,VLOOKUP(A90,基础技能!A:O,10,FALSE),VLOOKUP(A90,升星技能!A:O,8,FALSE))</f>
        <v>"2303a211","2303a221"</v>
      </c>
      <c r="S90" s="20" t="str">
        <f>IF(C90&lt;8,VLOOKUP(A90,基础技能!A:O,12,FALSE),VLOOKUP(A90,升星技能!A:O,9,FALSE))</f>
        <v>被动效果：借用潮汐的力量，自身生命增加36%，攻击增加24%</v>
      </c>
      <c r="T90" s="20" t="str">
        <f>IF(C90&lt;9,VLOOKUP(A90,基础技能!A:O,14,FALSE),VLOOKUP(A90,升星技能!A:O,10,FALSE))</f>
        <v>水系治愈3</v>
      </c>
      <c r="U90" s="20" t="str">
        <f>IF(C90&lt;9,VLOOKUP(A90,基础技能!A:O,13,FALSE),VLOOKUP(A90,升星技能!A:O,11,FALSE))</f>
        <v>"2303a314"</v>
      </c>
      <c r="V90" s="20" t="str">
        <f>IF(C90&lt;9,VLOOKUP(A90,基础技能!A:O,15,FALSE),VLOOKUP(A90,升星技能!A:O,12,FALSE))</f>
        <v>被动效果：当自身生命低于50%时，回复己方全体300%攻击的等量生命（只触发一次）</v>
      </c>
      <c r="W90" s="20" t="str">
        <f>IF(C90&lt;10,VLOOKUP(A90,基础技能!A:O,5,FALSE),VLOOKUP(A90,升星技能!A:O,13,FALSE))</f>
        <v>潮汐海浪3</v>
      </c>
      <c r="X90" s="20" t="str">
        <f>IF(C90&lt;10,VLOOKUP(A90,基础技能!A:O,4,FALSE),VLOOKUP(A90,升星技能!A:O,14,FALSE))</f>
        <v>2303a012</v>
      </c>
      <c r="Y90" s="20" t="str">
        <f>IF(C90&lt;10,VLOOKUP(A90,基础技能!A:O,6,FALSE),VLOOKUP(A90,升星技能!A:O,15,FALSE))</f>
        <v>怒气技能：对敌方随机2名后排目标造成128%攻击伤害并持续恢复全体友军202%攻击的等量生命4回合，并有33%的概率额外恢复343%攻击的等量生命</v>
      </c>
    </row>
    <row r="91" spans="1:25">
      <c r="A91" s="3">
        <v>23036</v>
      </c>
      <c r="B91" s="3" t="s">
        <v>40</v>
      </c>
      <c r="C91" s="20">
        <v>11</v>
      </c>
      <c r="D91" s="20">
        <f>VLOOKUP($C91,计算辅助表!$A:$E,2,FALSE)</f>
        <v>3.51</v>
      </c>
      <c r="E91" s="20">
        <f>VLOOKUP($C91,计算辅助表!$A:$E,3,FALSE)</f>
        <v>1</v>
      </c>
      <c r="F91" s="20">
        <f>VLOOKUP($C91,计算辅助表!$A:$E,4,FALSE)</f>
        <v>8.14</v>
      </c>
      <c r="G91" s="20">
        <f>VLOOKUP($C91,计算辅助表!$A:$E,5,FALSE)</f>
        <v>1.6</v>
      </c>
      <c r="H91" s="20">
        <f>VLOOKUP(C91,计算辅助表!A:I,9,FALSE)</f>
        <v>1</v>
      </c>
      <c r="I91" s="20">
        <f>VLOOKUP(C91,计算辅助表!A:K,10,FALSE)</f>
        <v>70</v>
      </c>
      <c r="J91" s="20">
        <f>VLOOKUP(C91,计算辅助表!A:K,11,FALSE)</f>
        <v>100</v>
      </c>
      <c r="K91" s="20">
        <f>VLOOKUP(C91,计算辅助表!A:H,8,FALSE)</f>
        <v>270</v>
      </c>
      <c r="L91" s="20" t="str">
        <f>VLOOKUP(C91,计算辅助表!A:F,6,FALSE)</f>
        <v>[{"a":"item","t":"2004","n":10000}]</v>
      </c>
      <c r="M91" s="20" t="str">
        <f>VLOOKUP(C91,计算辅助表!A:G,7,FALSE)</f>
        <v>[{"sxhero":1,"num":1},{"star":9,"num":1}]</v>
      </c>
      <c r="N91" s="20" t="str">
        <f>VLOOKUP(A91,升星技能!A:O,4,FALSE)</f>
        <v>治疗3</v>
      </c>
      <c r="O91" s="20" t="str">
        <f>VLOOKUP(A91,升星技能!A:O,5,FALSE)</f>
        <v>"2303a114","2303a124"</v>
      </c>
      <c r="P91" s="20" t="str">
        <f>VLOOKUP(A91,升星技能!A:O,6,FALSE)</f>
        <v>被动效果：水生种族，普攻有100%概率对目标造成48%攻击的额外伤害并持续恢复随机1名友军48%攻击的等量生命，持续3回合</v>
      </c>
      <c r="Q91" s="20" t="str">
        <f>IF(C91&lt;8,VLOOKUP(A91,基础技能!A:O,11,FALSE),VLOOKUP(A91,升星技能!A:O,7,FALSE))</f>
        <v>潮汐之力3</v>
      </c>
      <c r="R91" s="20" t="str">
        <f>IF(C91&lt;8,VLOOKUP(A91,基础技能!A:O,10,FALSE),VLOOKUP(A91,升星技能!A:O,8,FALSE))</f>
        <v>"2303a211","2303a221"</v>
      </c>
      <c r="S91" s="20" t="str">
        <f>IF(C91&lt;8,VLOOKUP(A91,基础技能!A:O,12,FALSE),VLOOKUP(A91,升星技能!A:O,9,FALSE))</f>
        <v>被动效果：借用潮汐的力量，自身生命增加36%，攻击增加24%</v>
      </c>
      <c r="T91" s="20" t="str">
        <f>IF(C91&lt;9,VLOOKUP(A91,基础技能!A:O,14,FALSE),VLOOKUP(A91,升星技能!A:O,10,FALSE))</f>
        <v>水系治愈3</v>
      </c>
      <c r="U91" s="20" t="str">
        <f>IF(C91&lt;9,VLOOKUP(A91,基础技能!A:O,13,FALSE),VLOOKUP(A91,升星技能!A:O,11,FALSE))</f>
        <v>"2303a314"</v>
      </c>
      <c r="V91" s="20" t="str">
        <f>IF(C91&lt;9,VLOOKUP(A91,基础技能!A:O,15,FALSE),VLOOKUP(A91,升星技能!A:O,12,FALSE))</f>
        <v>被动效果：当自身生命低于50%时，回复己方全体300%攻击的等量生命（只触发一次）</v>
      </c>
      <c r="W91" s="20" t="str">
        <f>IF(C91&lt;10,VLOOKUP(A91,基础技能!A:O,5,FALSE),VLOOKUP(A91,升星技能!A:O,13,FALSE))</f>
        <v>潮汐海浪3</v>
      </c>
      <c r="X91" s="20" t="str">
        <f>IF(C91&lt;10,VLOOKUP(A91,基础技能!A:O,4,FALSE),VLOOKUP(A91,升星技能!A:O,14,FALSE))</f>
        <v>2303a012</v>
      </c>
      <c r="Y91" s="20" t="str">
        <f>IF(C91&lt;10,VLOOKUP(A91,基础技能!A:O,6,FALSE),VLOOKUP(A91,升星技能!A:O,15,FALSE))</f>
        <v>怒气技能：对敌方随机2名后排目标造成128%攻击伤害并持续恢复全体友军202%攻击的等量生命4回合，并有33%的概率额外恢复343%攻击的等量生命</v>
      </c>
    </row>
    <row r="92" spans="1:25">
      <c r="A92" s="3">
        <v>23036</v>
      </c>
      <c r="B92" s="3" t="s">
        <v>40</v>
      </c>
      <c r="C92" s="20">
        <v>12</v>
      </c>
      <c r="D92" s="20">
        <f>VLOOKUP($C92,计算辅助表!$A:$E,2,FALSE)</f>
        <v>3.51</v>
      </c>
      <c r="E92" s="20">
        <f>VLOOKUP($C92,计算辅助表!$A:$E,3,FALSE)</f>
        <v>1</v>
      </c>
      <c r="F92" s="20">
        <f>VLOOKUP($C92,计算辅助表!$A:$E,4,FALSE)</f>
        <v>8.14</v>
      </c>
      <c r="G92" s="20">
        <f>VLOOKUP($C92,计算辅助表!$A:$E,5,FALSE)</f>
        <v>1.6</v>
      </c>
      <c r="H92" s="20">
        <f>VLOOKUP(C92,计算辅助表!A:I,9,FALSE)</f>
        <v>2</v>
      </c>
      <c r="I92" s="20">
        <f>VLOOKUP(C92,计算辅助表!A:K,10,FALSE)</f>
        <v>140</v>
      </c>
      <c r="J92" s="20">
        <f>VLOOKUP(C92,计算辅助表!A:K,11,FALSE)</f>
        <v>200</v>
      </c>
      <c r="K92" s="20">
        <f>VLOOKUP(C92,计算辅助表!A:H,8,FALSE)</f>
        <v>285</v>
      </c>
      <c r="L92" s="20" t="str">
        <f>VLOOKUP(C92,计算辅助表!A:F,6,FALSE)</f>
        <v>[{"a":"item","t":"2004","n":15000}]</v>
      </c>
      <c r="M92" s="20" t="str">
        <f>VLOOKUP(C92,计算辅助表!A:G,7,FALSE)</f>
        <v>[{"sxhero":1,"num":1},{"samezhongzu":1,"star":6,"num":1},{"star":9,"num":1}]</v>
      </c>
      <c r="N92" s="20" t="str">
        <f>VLOOKUP(A92,升星技能!A:O,4,FALSE)</f>
        <v>治疗3</v>
      </c>
      <c r="O92" s="20" t="str">
        <f>VLOOKUP(A92,升星技能!A:O,5,FALSE)</f>
        <v>"2303a114","2303a124"</v>
      </c>
      <c r="P92" s="20" t="str">
        <f>VLOOKUP(A92,升星技能!A:O,6,FALSE)</f>
        <v>被动效果：水生种族，普攻有100%概率对目标造成48%攻击的额外伤害并持续恢复随机1名友军48%攻击的等量生命，持续3回合</v>
      </c>
      <c r="Q92" s="20" t="str">
        <f>IF(C92&lt;8,VLOOKUP(A92,基础技能!A:O,11,FALSE),VLOOKUP(A92,升星技能!A:O,7,FALSE))</f>
        <v>潮汐之力3</v>
      </c>
      <c r="R92" s="20" t="str">
        <f>IF(C92&lt;8,VLOOKUP(A92,基础技能!A:O,10,FALSE),VLOOKUP(A92,升星技能!A:O,8,FALSE))</f>
        <v>"2303a211","2303a221"</v>
      </c>
      <c r="S92" s="20" t="str">
        <f>IF(C92&lt;8,VLOOKUP(A92,基础技能!A:O,12,FALSE),VLOOKUP(A92,升星技能!A:O,9,FALSE))</f>
        <v>被动效果：借用潮汐的力量，自身生命增加36%，攻击增加24%</v>
      </c>
      <c r="T92" s="20" t="str">
        <f>IF(C92&lt;9,VLOOKUP(A92,基础技能!A:O,14,FALSE),VLOOKUP(A92,升星技能!A:O,10,FALSE))</f>
        <v>水系治愈3</v>
      </c>
      <c r="U92" s="20" t="str">
        <f>IF(C92&lt;9,VLOOKUP(A92,基础技能!A:O,13,FALSE),VLOOKUP(A92,升星技能!A:O,11,FALSE))</f>
        <v>"2303a314"</v>
      </c>
      <c r="V92" s="20" t="str">
        <f>IF(C92&lt;9,VLOOKUP(A92,基础技能!A:O,15,FALSE),VLOOKUP(A92,升星技能!A:O,12,FALSE))</f>
        <v>被动效果：当自身生命低于50%时，回复己方全体300%攻击的等量生命（只触发一次）</v>
      </c>
      <c r="W92" s="20" t="str">
        <f>IF(C92&lt;10,VLOOKUP(A92,基础技能!A:O,5,FALSE),VLOOKUP(A92,升星技能!A:O,13,FALSE))</f>
        <v>潮汐海浪3</v>
      </c>
      <c r="X92" s="20" t="str">
        <f>IF(C92&lt;10,VLOOKUP(A92,基础技能!A:O,4,FALSE),VLOOKUP(A92,升星技能!A:O,14,FALSE))</f>
        <v>2303a012</v>
      </c>
      <c r="Y92" s="20" t="str">
        <f>IF(C92&lt;10,VLOOKUP(A92,基础技能!A:O,6,FALSE),VLOOKUP(A92,升星技能!A:O,15,FALSE))</f>
        <v>怒气技能：对敌方随机2名后排目标造成128%攻击伤害并持续恢复全体友军202%攻击的等量生命4回合，并有33%的概率额外恢复343%攻击的等量生命</v>
      </c>
    </row>
    <row r="93" spans="1:25">
      <c r="A93" s="3">
        <v>23036</v>
      </c>
      <c r="B93" s="3" t="s">
        <v>40</v>
      </c>
      <c r="C93" s="20">
        <v>13</v>
      </c>
      <c r="D93" s="20">
        <f>VLOOKUP($C93,计算辅助表!$A:$E,2,FALSE)</f>
        <v>3.51</v>
      </c>
      <c r="E93" s="20">
        <f>VLOOKUP($C93,计算辅助表!$A:$E,3,FALSE)</f>
        <v>1</v>
      </c>
      <c r="F93" s="20">
        <f>VLOOKUP($C93,计算辅助表!$A:$E,4,FALSE)</f>
        <v>8.14</v>
      </c>
      <c r="G93" s="20">
        <f>VLOOKUP($C93,计算辅助表!$A:$E,5,FALSE)</f>
        <v>1.6</v>
      </c>
      <c r="H93" s="20">
        <f>VLOOKUP(C93,计算辅助表!A:I,9,FALSE)</f>
        <v>3</v>
      </c>
      <c r="I93" s="20">
        <f>VLOOKUP(C93,计算辅助表!A:K,10,FALSE)</f>
        <v>210</v>
      </c>
      <c r="J93" s="20">
        <f>VLOOKUP(C93,计算辅助表!A:K,11,FALSE)</f>
        <v>300</v>
      </c>
      <c r="K93" s="20">
        <f>VLOOKUP(C93,计算辅助表!A:H,8,FALSE)</f>
        <v>300</v>
      </c>
      <c r="L93" s="20" t="str">
        <f>VLOOKUP(C93,计算辅助表!A:F,6,FALSE)</f>
        <v>[{"a":"item","t":"2004","n":20000}]</v>
      </c>
      <c r="M93" s="20" t="str">
        <f>VLOOKUP(C93,计算辅助表!A:G,7,FALSE)</f>
        <v>[{"sxhero":1,"num":2},{"star":10,"num":1}]</v>
      </c>
      <c r="N93" s="20" t="str">
        <f>VLOOKUP(A93,升星技能!A:O,4,FALSE)</f>
        <v>治疗3</v>
      </c>
      <c r="O93" s="20" t="str">
        <f>VLOOKUP(A93,升星技能!A:O,5,FALSE)</f>
        <v>"2303a114","2303a124"</v>
      </c>
      <c r="P93" s="20" t="str">
        <f>VLOOKUP(A93,升星技能!A:O,6,FALSE)</f>
        <v>被动效果：水生种族，普攻有100%概率对目标造成48%攻击的额外伤害并持续恢复随机1名友军48%攻击的等量生命，持续3回合</v>
      </c>
      <c r="Q93" s="20" t="str">
        <f>IF(C93&lt;8,VLOOKUP(A93,基础技能!A:O,11,FALSE),VLOOKUP(A93,升星技能!A:O,7,FALSE))</f>
        <v>潮汐之力3</v>
      </c>
      <c r="R93" s="20" t="str">
        <f>IF(C93&lt;8,VLOOKUP(A93,基础技能!A:O,10,FALSE),VLOOKUP(A93,升星技能!A:O,8,FALSE))</f>
        <v>"2303a211","2303a221"</v>
      </c>
      <c r="S93" s="20" t="str">
        <f>IF(C93&lt;8,VLOOKUP(A93,基础技能!A:O,12,FALSE),VLOOKUP(A93,升星技能!A:O,9,FALSE))</f>
        <v>被动效果：借用潮汐的力量，自身生命增加36%，攻击增加24%</v>
      </c>
      <c r="T93" s="20" t="str">
        <f>IF(C93&lt;9,VLOOKUP(A93,基础技能!A:O,14,FALSE),VLOOKUP(A93,升星技能!A:O,10,FALSE))</f>
        <v>水系治愈3</v>
      </c>
      <c r="U93" s="20" t="str">
        <f>IF(C93&lt;9,VLOOKUP(A93,基础技能!A:O,13,FALSE),VLOOKUP(A93,升星技能!A:O,11,FALSE))</f>
        <v>"2303a314"</v>
      </c>
      <c r="V93" s="20" t="str">
        <f>IF(C93&lt;9,VLOOKUP(A93,基础技能!A:O,15,FALSE),VLOOKUP(A93,升星技能!A:O,12,FALSE))</f>
        <v>被动效果：当自身生命低于50%时，回复己方全体300%攻击的等量生命（只触发一次）</v>
      </c>
      <c r="W93" s="20" t="str">
        <f>IF(C93&lt;10,VLOOKUP(A93,基础技能!A:O,5,FALSE),VLOOKUP(A93,升星技能!A:O,13,FALSE))</f>
        <v>潮汐海浪3</v>
      </c>
      <c r="X93" s="20" t="str">
        <f>IF(C93&lt;10,VLOOKUP(A93,基础技能!A:O,4,FALSE),VLOOKUP(A93,升星技能!A:O,14,FALSE))</f>
        <v>2303a012</v>
      </c>
      <c r="Y93" s="20" t="str">
        <f>IF(C93&lt;10,VLOOKUP(A93,基础技能!A:O,6,FALSE),VLOOKUP(A93,升星技能!A:O,15,FALSE))</f>
        <v>怒气技能：对敌方随机2名后排目标造成128%攻击伤害并持续恢复全体友军202%攻击的等量生命4回合，并有33%的概率额外恢复343%攻击的等量生命</v>
      </c>
    </row>
    <row r="94" spans="1:25">
      <c r="A94" s="3">
        <v>24026</v>
      </c>
      <c r="B94" s="3" t="s">
        <v>41</v>
      </c>
      <c r="C94" s="20">
        <v>7</v>
      </c>
      <c r="D94" s="20">
        <f>VLOOKUP($C94,计算辅助表!$A:$E,2,FALSE)</f>
        <v>2.49</v>
      </c>
      <c r="E94" s="20">
        <f>VLOOKUP($C94,计算辅助表!$A:$E,3,FALSE)</f>
        <v>1</v>
      </c>
      <c r="F94" s="20">
        <f>VLOOKUP($C94,计算辅助表!$A:$E,4,FALSE)</f>
        <v>3.52</v>
      </c>
      <c r="G94" s="20">
        <f>VLOOKUP($C94,计算辅助表!$A:$E,5,FALSE)</f>
        <v>1.6</v>
      </c>
      <c r="H94" s="20">
        <f>VLOOKUP(C94,计算辅助表!A:I,9,FALSE)</f>
        <v>0</v>
      </c>
      <c r="I94" s="20">
        <f>VLOOKUP(C94,计算辅助表!A:K,10,FALSE)</f>
        <v>0</v>
      </c>
      <c r="J94" s="20">
        <f>VLOOKUP(C94,计算辅助表!A:K,11,FALSE)</f>
        <v>0</v>
      </c>
      <c r="K94" s="20">
        <f>VLOOKUP(C94,计算辅助表!A:H,8,FALSE)</f>
        <v>165</v>
      </c>
      <c r="L94" s="20" t="str">
        <f>VLOOKUP(C94,计算辅助表!A:F,6,FALSE)</f>
        <v>[{"a":"item","t":"2004","n":2000}]</v>
      </c>
      <c r="M94" s="20" t="str">
        <f>VLOOKUP(C94,计算辅助表!A:G,7,FALSE)</f>
        <v>[{"samezhongzu":1,"star":5,"num":4}]</v>
      </c>
      <c r="N94" s="20" t="str">
        <f>VLOOKUP(A94,升星技能!A:O,4,FALSE)</f>
        <v>神秘力量3</v>
      </c>
      <c r="O94" s="20" t="str">
        <f>VLOOKUP(A94,升星技能!A:O,5,FALSE)</f>
        <v>"2402a111","2402a121"</v>
      </c>
      <c r="P94" s="20" t="str">
        <f>VLOOKUP(A94,升星技能!A:O,6,FALSE)</f>
        <v>被动效果：释放体内神秘的力量，使得自身格挡增加30%，攻击增加42%</v>
      </c>
      <c r="Q94" s="20" t="str">
        <f>IF(C94&lt;8,VLOOKUP(A94,基础技能!A:O,11,FALSE),VLOOKUP(A94,升星技能!A:O,7,FALSE))</f>
        <v>流血2</v>
      </c>
      <c r="R94" s="20" t="str">
        <f>IF(C94&lt;8,VLOOKUP(A94,基础技能!A:O,10,FALSE),VLOOKUP(A94,升星技能!A:O,8,FALSE))</f>
        <v>"24026214"</v>
      </c>
      <c r="S94" s="20" t="str">
        <f>IF(C94&lt;8,VLOOKUP(A94,基础技能!A:O,12,FALSE),VLOOKUP(A94,升星技能!A:O,9,FALSE))</f>
        <v>被动效果：一击杀不死，也能让你流血流死！普攻有50%概率使目标流血，每回合造成66%的攻击伤害，持续2回合</v>
      </c>
      <c r="T94" s="20" t="str">
        <f>IF(C94&lt;9,VLOOKUP(A94,基础技能!A:O,14,FALSE),VLOOKUP(A94,升星技能!A:O,10,FALSE))</f>
        <v>虚无之力2</v>
      </c>
      <c r="U94" s="20" t="str">
        <f>IF(C94&lt;9,VLOOKUP(A94,基础技能!A:O,13,FALSE),VLOOKUP(A94,升星技能!A:O,11,FALSE))</f>
        <v>"24026314"</v>
      </c>
      <c r="V94" s="20" t="str">
        <f>IF(C94&lt;9,VLOOKUP(A94,基础技能!A:O,15,FALSE),VLOOKUP(A94,升星技能!A:O,12,FALSE))</f>
        <v>被动效果：化身虚无，格挡成功时，提升自己攻击12.5%，持续3回合</v>
      </c>
      <c r="W94" s="20" t="str">
        <f>IF(C94&lt;10,VLOOKUP(A94,基础技能!A:O,5,FALSE),VLOOKUP(A94,升星技能!A:O,13,FALSE))</f>
        <v>破防烈焰2</v>
      </c>
      <c r="X94" s="20" t="str">
        <f>IF(C94&lt;10,VLOOKUP(A94,基础技能!A:O,4,FALSE),VLOOKUP(A94,升星技能!A:O,14,FALSE))</f>
        <v>24026012</v>
      </c>
      <c r="Y94" s="20" t="str">
        <f>IF(C94&lt;10,VLOOKUP(A94,基础技能!A:O,6,FALSE),VLOOKUP(A94,升星技能!A:O,15,FALSE))</f>
        <v>怒气技能：对敌方后排造成111%攻击伤害并降低其24.5%防御2回合</v>
      </c>
    </row>
    <row r="95" spans="1:25">
      <c r="A95" s="3">
        <v>24026</v>
      </c>
      <c r="B95" s="3" t="s">
        <v>41</v>
      </c>
      <c r="C95" s="20">
        <v>8</v>
      </c>
      <c r="D95" s="20">
        <f>VLOOKUP($C95,计算辅助表!$A:$E,2,FALSE)</f>
        <v>2.78</v>
      </c>
      <c r="E95" s="20">
        <f>VLOOKUP($C95,计算辅助表!$A:$E,3,FALSE)</f>
        <v>1</v>
      </c>
      <c r="F95" s="20">
        <f>VLOOKUP($C95,计算辅助表!$A:$E,4,FALSE)</f>
        <v>4.84</v>
      </c>
      <c r="G95" s="20">
        <f>VLOOKUP($C95,计算辅助表!$A:$E,5,FALSE)</f>
        <v>1.6</v>
      </c>
      <c r="H95" s="20">
        <f>VLOOKUP(C95,计算辅助表!A:I,9,FALSE)</f>
        <v>0</v>
      </c>
      <c r="I95" s="20">
        <f>VLOOKUP(C95,计算辅助表!A:K,10,FALSE)</f>
        <v>0</v>
      </c>
      <c r="J95" s="20">
        <f>VLOOKUP(C95,计算辅助表!A:K,11,FALSE)</f>
        <v>0</v>
      </c>
      <c r="K95" s="20">
        <f>VLOOKUP(C95,计算辅助表!A:H,8,FALSE)</f>
        <v>185</v>
      </c>
      <c r="L95" s="20" t="str">
        <f>VLOOKUP(C95,计算辅助表!A:F,6,FALSE)</f>
        <v>[{"a":"item","t":"2004","n":3000}]</v>
      </c>
      <c r="M95" s="20" t="str">
        <f>VLOOKUP(C95,计算辅助表!A:G,7,FALSE)</f>
        <v>[{"samezhongzu":1,"star":6,"num":1},{"samezhongzu":1,"star":5,"num":3}]</v>
      </c>
      <c r="N95" s="20" t="str">
        <f>VLOOKUP(A95,升星技能!A:O,4,FALSE)</f>
        <v>神秘力量3</v>
      </c>
      <c r="O95" s="20" t="str">
        <f>VLOOKUP(A95,升星技能!A:O,5,FALSE)</f>
        <v>"2402a111","2402a121"</v>
      </c>
      <c r="P95" s="20" t="str">
        <f>VLOOKUP(A95,升星技能!A:O,6,FALSE)</f>
        <v>被动效果：释放体内神秘的力量，使得自身格挡增加30%，攻击增加42%</v>
      </c>
      <c r="Q95" s="20" t="str">
        <f>IF(C95&lt;8,VLOOKUP(A95,基础技能!A:O,11,FALSE),VLOOKUP(A95,升星技能!A:O,7,FALSE))</f>
        <v>撕裂3</v>
      </c>
      <c r="R95" s="20" t="str">
        <f>IF(C95&lt;8,VLOOKUP(A95,基础技能!A:O,10,FALSE),VLOOKUP(A95,升星技能!A:O,8,FALSE))</f>
        <v>"2402a214"</v>
      </c>
      <c r="S95" s="20" t="str">
        <f>IF(C95&lt;8,VLOOKUP(A95,基础技能!A:O,12,FALSE),VLOOKUP(A95,升星技能!A:O,9,FALSE))</f>
        <v>被动效果：一击杀不死，也能让你流血流死！普攻有50%概率使目标流血，每回合造成88%的攻击伤害，持续2回合</v>
      </c>
      <c r="T95" s="20" t="str">
        <f>IF(C95&lt;9,VLOOKUP(A95,基础技能!A:O,14,FALSE),VLOOKUP(A95,升星技能!A:O,10,FALSE))</f>
        <v>虚无之力2</v>
      </c>
      <c r="U95" s="20" t="str">
        <f>IF(C95&lt;9,VLOOKUP(A95,基础技能!A:O,13,FALSE),VLOOKUP(A95,升星技能!A:O,11,FALSE))</f>
        <v>"24026314"</v>
      </c>
      <c r="V95" s="20" t="str">
        <f>IF(C95&lt;9,VLOOKUP(A95,基础技能!A:O,15,FALSE),VLOOKUP(A95,升星技能!A:O,12,FALSE))</f>
        <v>被动效果：化身虚无，格挡成功时，提升自己攻击12.5%，持续3回合</v>
      </c>
      <c r="W95" s="20" t="str">
        <f>IF(C95&lt;10,VLOOKUP(A95,基础技能!A:O,5,FALSE),VLOOKUP(A95,升星技能!A:O,13,FALSE))</f>
        <v>破防烈焰2</v>
      </c>
      <c r="X95" s="20" t="str">
        <f>IF(C95&lt;10,VLOOKUP(A95,基础技能!A:O,4,FALSE),VLOOKUP(A95,升星技能!A:O,14,FALSE))</f>
        <v>24026012</v>
      </c>
      <c r="Y95" s="20" t="str">
        <f>IF(C95&lt;10,VLOOKUP(A95,基础技能!A:O,6,FALSE),VLOOKUP(A95,升星技能!A:O,15,FALSE))</f>
        <v>怒气技能：对敌方后排造成111%攻击伤害并降低其24.5%防御2回合</v>
      </c>
    </row>
    <row r="96" spans="1:25">
      <c r="A96" s="3">
        <v>24026</v>
      </c>
      <c r="B96" s="3" t="s">
        <v>41</v>
      </c>
      <c r="C96" s="20">
        <v>9</v>
      </c>
      <c r="D96" s="20">
        <f>VLOOKUP($C96,计算辅助表!$A:$E,2,FALSE)</f>
        <v>3.07</v>
      </c>
      <c r="E96" s="20">
        <f>VLOOKUP($C96,计算辅助表!$A:$E,3,FALSE)</f>
        <v>1</v>
      </c>
      <c r="F96" s="20">
        <f>VLOOKUP($C96,计算辅助表!$A:$E,4,FALSE)</f>
        <v>6.16</v>
      </c>
      <c r="G96" s="20">
        <f>VLOOKUP($C96,计算辅助表!$A:$E,5,FALSE)</f>
        <v>1.6</v>
      </c>
      <c r="H96" s="20">
        <f>VLOOKUP(C96,计算辅助表!A:I,9,FALSE)</f>
        <v>0</v>
      </c>
      <c r="I96" s="20">
        <f>VLOOKUP(C96,计算辅助表!A:K,10,FALSE)</f>
        <v>0</v>
      </c>
      <c r="J96" s="20">
        <f>VLOOKUP(C96,计算辅助表!A:K,11,FALSE)</f>
        <v>0</v>
      </c>
      <c r="K96" s="20">
        <f>VLOOKUP(C96,计算辅助表!A:H,8,FALSE)</f>
        <v>205</v>
      </c>
      <c r="L96" s="20" t="str">
        <f>VLOOKUP(C96,计算辅助表!A:F,6,FALSE)</f>
        <v>[{"a":"item","t":"2004","n":4000}]</v>
      </c>
      <c r="M96" s="20" t="str">
        <f>VLOOKUP(C96,计算辅助表!A:G,7,FALSE)</f>
        <v>[{"sxhero":1,"num":1},{"samezhongzu":1,"star":6,"num":1},{"samezhongzu":1,"star":5,"num":2}]</v>
      </c>
      <c r="N96" s="20" t="str">
        <f>VLOOKUP(A96,升星技能!A:O,4,FALSE)</f>
        <v>神秘力量3</v>
      </c>
      <c r="O96" s="20" t="str">
        <f>VLOOKUP(A96,升星技能!A:O,5,FALSE)</f>
        <v>"2402a111","2402a121"</v>
      </c>
      <c r="P96" s="20" t="str">
        <f>VLOOKUP(A96,升星技能!A:O,6,FALSE)</f>
        <v>被动效果：释放体内神秘的力量，使得自身格挡增加30%，攻击增加42%</v>
      </c>
      <c r="Q96" s="20" t="str">
        <f>IF(C96&lt;8,VLOOKUP(A96,基础技能!A:O,11,FALSE),VLOOKUP(A96,升星技能!A:O,7,FALSE))</f>
        <v>撕裂3</v>
      </c>
      <c r="R96" s="20" t="str">
        <f>IF(C96&lt;8,VLOOKUP(A96,基础技能!A:O,10,FALSE),VLOOKUP(A96,升星技能!A:O,8,FALSE))</f>
        <v>"2402a214"</v>
      </c>
      <c r="S96" s="20" t="str">
        <f>IF(C96&lt;8,VLOOKUP(A96,基础技能!A:O,12,FALSE),VLOOKUP(A96,升星技能!A:O,9,FALSE))</f>
        <v>被动效果：一击杀不死，也能让你流血流死！普攻有50%概率使目标流血，每回合造成88%的攻击伤害，持续2回合</v>
      </c>
      <c r="T96" s="20" t="str">
        <f>IF(C96&lt;9,VLOOKUP(A96,基础技能!A:O,14,FALSE),VLOOKUP(A96,升星技能!A:O,10,FALSE))</f>
        <v>虚无之力3</v>
      </c>
      <c r="U96" s="20" t="str">
        <f>IF(C96&lt;9,VLOOKUP(A96,基础技能!A:O,13,FALSE),VLOOKUP(A96,升星技能!A:O,11,FALSE))</f>
        <v>"2402a314"</v>
      </c>
      <c r="V96" s="20" t="str">
        <f>IF(C96&lt;9,VLOOKUP(A96,基础技能!A:O,15,FALSE),VLOOKUP(A96,升星技能!A:O,12,FALSE))</f>
        <v>被动效果：化身虚无，格挡成功时，提升自己攻击20%，持续3回合</v>
      </c>
      <c r="W96" s="20" t="str">
        <f>IF(C96&lt;10,VLOOKUP(A96,基础技能!A:O,5,FALSE),VLOOKUP(A96,升星技能!A:O,13,FALSE))</f>
        <v>破防烈焰2</v>
      </c>
      <c r="X96" s="20" t="str">
        <f>IF(C96&lt;10,VLOOKUP(A96,基础技能!A:O,4,FALSE),VLOOKUP(A96,升星技能!A:O,14,FALSE))</f>
        <v>24026012</v>
      </c>
      <c r="Y96" s="20" t="str">
        <f>IF(C96&lt;10,VLOOKUP(A96,基础技能!A:O,6,FALSE),VLOOKUP(A96,升星技能!A:O,15,FALSE))</f>
        <v>怒气技能：对敌方后排造成111%攻击伤害并降低其24.5%防御2回合</v>
      </c>
    </row>
    <row r="97" spans="1:25">
      <c r="A97" s="3">
        <v>24036</v>
      </c>
      <c r="B97" s="3" t="s">
        <v>42</v>
      </c>
      <c r="C97" s="20">
        <v>7</v>
      </c>
      <c r="D97" s="20">
        <f>VLOOKUP($C97,计算辅助表!$A:$E,2,FALSE)</f>
        <v>2.49</v>
      </c>
      <c r="E97" s="20">
        <f>VLOOKUP($C97,计算辅助表!$A:$E,3,FALSE)</f>
        <v>1</v>
      </c>
      <c r="F97" s="20">
        <f>VLOOKUP($C97,计算辅助表!$A:$E,4,FALSE)</f>
        <v>3.52</v>
      </c>
      <c r="G97" s="20">
        <f>VLOOKUP($C97,计算辅助表!$A:$E,5,FALSE)</f>
        <v>1.6</v>
      </c>
      <c r="H97" s="20">
        <f>VLOOKUP(C97,计算辅助表!A:I,9,FALSE)</f>
        <v>0</v>
      </c>
      <c r="I97" s="20">
        <f>VLOOKUP(C97,计算辅助表!A:K,10,FALSE)</f>
        <v>0</v>
      </c>
      <c r="J97" s="20">
        <f>VLOOKUP(C97,计算辅助表!A:K,11,FALSE)</f>
        <v>0</v>
      </c>
      <c r="K97" s="20">
        <f>VLOOKUP(C97,计算辅助表!A:H,8,FALSE)</f>
        <v>165</v>
      </c>
      <c r="L97" s="20" t="str">
        <f>VLOOKUP(C97,计算辅助表!A:F,6,FALSE)</f>
        <v>[{"a":"item","t":"2004","n":2000}]</v>
      </c>
      <c r="M97" s="20" t="str">
        <f>VLOOKUP(C97,计算辅助表!A:G,7,FALSE)</f>
        <v>[{"samezhongzu":1,"star":5,"num":4}]</v>
      </c>
      <c r="N97" s="20" t="str">
        <f>VLOOKUP(A97,升星技能!A:O,4,FALSE)</f>
        <v>撕裂3</v>
      </c>
      <c r="O97" s="20" t="str">
        <f>VLOOKUP(A97,升星技能!A:O,5,FALSE)</f>
        <v>"2403a114"</v>
      </c>
      <c r="P97" s="20" t="str">
        <f>VLOOKUP(A97,升星技能!A:O,6,FALSE)</f>
        <v>被动效果：硕大的蟹钳，普攻有100%概率使目标流血，每回合造成99%的攻击伤害，持续2回合</v>
      </c>
      <c r="Q97" s="20" t="str">
        <f>IF(C97&lt;8,VLOOKUP(A97,基础技能!A:O,11,FALSE),VLOOKUP(A97,升星技能!A:O,7,FALSE))</f>
        <v>巨蟹之力2</v>
      </c>
      <c r="R97" s="20" t="str">
        <f>IF(C97&lt;8,VLOOKUP(A97,基础技能!A:O,10,FALSE),VLOOKUP(A97,升星技能!A:O,8,FALSE))</f>
        <v>"24036211","24036221"</v>
      </c>
      <c r="S97" s="20" t="str">
        <f>IF(C97&lt;8,VLOOKUP(A97,基础技能!A:O,12,FALSE),VLOOKUP(A97,升星技能!A:O,9,FALSE))</f>
        <v>被动效果：巨蟹一族的力量，自身格挡增加30%，攻击增加33%</v>
      </c>
      <c r="T97" s="20" t="str">
        <f>IF(C97&lt;9,VLOOKUP(A97,基础技能!A:O,14,FALSE),VLOOKUP(A97,升星技能!A:O,10,FALSE))</f>
        <v>力量窃取2</v>
      </c>
      <c r="U97" s="20" t="str">
        <f>IF(C97&lt;9,VLOOKUP(A97,基础技能!A:O,13,FALSE),VLOOKUP(A97,升星技能!A:O,11,FALSE))</f>
        <v>"24036314"</v>
      </c>
      <c r="V97" s="20" t="str">
        <f>IF(C97&lt;9,VLOOKUP(A97,基础技能!A:O,15,FALSE),VLOOKUP(A97,升星技能!A:O,12,FALSE))</f>
        <v>被动效果：专门欺负弱小，普通攻击变成攻击敌方生命最少的英雄，并窃取目标11.1%攻击3回合</v>
      </c>
      <c r="W97" s="20" t="str">
        <f>IF(C97&lt;10,VLOOKUP(A97,基础技能!A:O,5,FALSE),VLOOKUP(A97,升星技能!A:O,13,FALSE))</f>
        <v>冷焰冲击2</v>
      </c>
      <c r="X97" s="20" t="str">
        <f>IF(C97&lt;10,VLOOKUP(A97,基础技能!A:O,4,FALSE),VLOOKUP(A97,升星技能!A:O,14,FALSE))</f>
        <v>24036012</v>
      </c>
      <c r="Y97" s="20" t="str">
        <f>IF(C97&lt;10,VLOOKUP(A97,基础技能!A:O,6,FALSE),VLOOKUP(A97,升星技能!A:O,15,FALSE))</f>
        <v>怒气技能：对敌方随机2名后排目标造成151%攻击伤害，每回合额外造成88%攻击伤害，持续2回合</v>
      </c>
    </row>
    <row r="98" spans="1:25">
      <c r="A98" s="3">
        <v>24036</v>
      </c>
      <c r="B98" s="3" t="s">
        <v>42</v>
      </c>
      <c r="C98" s="20">
        <v>8</v>
      </c>
      <c r="D98" s="20">
        <f>VLOOKUP($C98,计算辅助表!$A:$E,2,FALSE)</f>
        <v>2.78</v>
      </c>
      <c r="E98" s="20">
        <f>VLOOKUP($C98,计算辅助表!$A:$E,3,FALSE)</f>
        <v>1</v>
      </c>
      <c r="F98" s="20">
        <f>VLOOKUP($C98,计算辅助表!$A:$E,4,FALSE)</f>
        <v>4.84</v>
      </c>
      <c r="G98" s="20">
        <f>VLOOKUP($C98,计算辅助表!$A:$E,5,FALSE)</f>
        <v>1.6</v>
      </c>
      <c r="H98" s="20">
        <f>VLOOKUP(C98,计算辅助表!A:I,9,FALSE)</f>
        <v>0</v>
      </c>
      <c r="I98" s="20">
        <f>VLOOKUP(C98,计算辅助表!A:K,10,FALSE)</f>
        <v>0</v>
      </c>
      <c r="J98" s="20">
        <f>VLOOKUP(C98,计算辅助表!A:K,11,FALSE)</f>
        <v>0</v>
      </c>
      <c r="K98" s="20">
        <f>VLOOKUP(C98,计算辅助表!A:H,8,FALSE)</f>
        <v>185</v>
      </c>
      <c r="L98" s="20" t="str">
        <f>VLOOKUP(C98,计算辅助表!A:F,6,FALSE)</f>
        <v>[{"a":"item","t":"2004","n":3000}]</v>
      </c>
      <c r="M98" s="20" t="str">
        <f>VLOOKUP(C98,计算辅助表!A:G,7,FALSE)</f>
        <v>[{"samezhongzu":1,"star":6,"num":1},{"samezhongzu":1,"star":5,"num":3}]</v>
      </c>
      <c r="N98" s="20" t="str">
        <f>VLOOKUP(A98,升星技能!A:O,4,FALSE)</f>
        <v>撕裂3</v>
      </c>
      <c r="O98" s="20" t="str">
        <f>VLOOKUP(A98,升星技能!A:O,5,FALSE)</f>
        <v>"2403a114"</v>
      </c>
      <c r="P98" s="20" t="str">
        <f>VLOOKUP(A98,升星技能!A:O,6,FALSE)</f>
        <v>被动效果：硕大的蟹钳，普攻有100%概率使目标流血，每回合造成99%的攻击伤害，持续2回合</v>
      </c>
      <c r="Q98" s="20" t="str">
        <f>IF(C98&lt;8,VLOOKUP(A98,基础技能!A:O,11,FALSE),VLOOKUP(A98,升星技能!A:O,7,FALSE))</f>
        <v>巨蟹之力3</v>
      </c>
      <c r="R98" s="20" t="str">
        <f>IF(C98&lt;8,VLOOKUP(A98,基础技能!A:O,10,FALSE),VLOOKUP(A98,升星技能!A:O,8,FALSE))</f>
        <v>"2403a211","2403a221"</v>
      </c>
      <c r="S98" s="20" t="str">
        <f>IF(C98&lt;8,VLOOKUP(A98,基础技能!A:O,12,FALSE),VLOOKUP(A98,升星技能!A:O,9,FALSE))</f>
        <v>被动效果：巨蟹一族的力量，自身格挡增加35%，攻击增加42%</v>
      </c>
      <c r="T98" s="20" t="str">
        <f>IF(C98&lt;9,VLOOKUP(A98,基础技能!A:O,14,FALSE),VLOOKUP(A98,升星技能!A:O,10,FALSE))</f>
        <v>力量窃取2</v>
      </c>
      <c r="U98" s="20" t="str">
        <f>IF(C98&lt;9,VLOOKUP(A98,基础技能!A:O,13,FALSE),VLOOKUP(A98,升星技能!A:O,11,FALSE))</f>
        <v>"24036314"</v>
      </c>
      <c r="V98" s="20" t="str">
        <f>IF(C98&lt;9,VLOOKUP(A98,基础技能!A:O,15,FALSE),VLOOKUP(A98,升星技能!A:O,12,FALSE))</f>
        <v>被动效果：专门欺负弱小，普通攻击变成攻击敌方生命最少的英雄，并窃取目标11.1%攻击3回合</v>
      </c>
      <c r="W98" s="20" t="str">
        <f>IF(C98&lt;10,VLOOKUP(A98,基础技能!A:O,5,FALSE),VLOOKUP(A98,升星技能!A:O,13,FALSE))</f>
        <v>冷焰冲击2</v>
      </c>
      <c r="X98" s="20" t="str">
        <f>IF(C98&lt;10,VLOOKUP(A98,基础技能!A:O,4,FALSE),VLOOKUP(A98,升星技能!A:O,14,FALSE))</f>
        <v>24036012</v>
      </c>
      <c r="Y98" s="20" t="str">
        <f>IF(C98&lt;10,VLOOKUP(A98,基础技能!A:O,6,FALSE),VLOOKUP(A98,升星技能!A:O,15,FALSE))</f>
        <v>怒气技能：对敌方随机2名后排目标造成151%攻击伤害，每回合额外造成88%攻击伤害，持续2回合</v>
      </c>
    </row>
    <row r="99" spans="1:25">
      <c r="A99" s="3">
        <v>24036</v>
      </c>
      <c r="B99" s="3" t="s">
        <v>42</v>
      </c>
      <c r="C99" s="20">
        <v>9</v>
      </c>
      <c r="D99" s="20">
        <f>VLOOKUP($C99,计算辅助表!$A:$E,2,FALSE)</f>
        <v>3.07</v>
      </c>
      <c r="E99" s="20">
        <f>VLOOKUP($C99,计算辅助表!$A:$E,3,FALSE)</f>
        <v>1</v>
      </c>
      <c r="F99" s="20">
        <f>VLOOKUP($C99,计算辅助表!$A:$E,4,FALSE)</f>
        <v>6.16</v>
      </c>
      <c r="G99" s="20">
        <f>VLOOKUP($C99,计算辅助表!$A:$E,5,FALSE)</f>
        <v>1.6</v>
      </c>
      <c r="H99" s="20">
        <f>VLOOKUP(C99,计算辅助表!A:I,9,FALSE)</f>
        <v>0</v>
      </c>
      <c r="I99" s="20">
        <f>VLOOKUP(C99,计算辅助表!A:K,10,FALSE)</f>
        <v>0</v>
      </c>
      <c r="J99" s="20">
        <f>VLOOKUP(C99,计算辅助表!A:K,11,FALSE)</f>
        <v>0</v>
      </c>
      <c r="K99" s="20">
        <f>VLOOKUP(C99,计算辅助表!A:H,8,FALSE)</f>
        <v>205</v>
      </c>
      <c r="L99" s="20" t="str">
        <f>VLOOKUP(C99,计算辅助表!A:F,6,FALSE)</f>
        <v>[{"a":"item","t":"2004","n":4000}]</v>
      </c>
      <c r="M99" s="20" t="str">
        <f>VLOOKUP(C99,计算辅助表!A:G,7,FALSE)</f>
        <v>[{"sxhero":1,"num":1},{"samezhongzu":1,"star":6,"num":1},{"samezhongzu":1,"star":5,"num":2}]</v>
      </c>
      <c r="N99" s="20" t="str">
        <f>VLOOKUP(A99,升星技能!A:O,4,FALSE)</f>
        <v>撕裂3</v>
      </c>
      <c r="O99" s="20" t="str">
        <f>VLOOKUP(A99,升星技能!A:O,5,FALSE)</f>
        <v>"2403a114"</v>
      </c>
      <c r="P99" s="20" t="str">
        <f>VLOOKUP(A99,升星技能!A:O,6,FALSE)</f>
        <v>被动效果：硕大的蟹钳，普攻有100%概率使目标流血，每回合造成99%的攻击伤害，持续2回合</v>
      </c>
      <c r="Q99" s="20" t="str">
        <f>IF(C99&lt;8,VLOOKUP(A99,基础技能!A:O,11,FALSE),VLOOKUP(A99,升星技能!A:O,7,FALSE))</f>
        <v>巨蟹之力3</v>
      </c>
      <c r="R99" s="20" t="str">
        <f>IF(C99&lt;8,VLOOKUP(A99,基础技能!A:O,10,FALSE),VLOOKUP(A99,升星技能!A:O,8,FALSE))</f>
        <v>"2403a211","2403a221"</v>
      </c>
      <c r="S99" s="20" t="str">
        <f>IF(C99&lt;8,VLOOKUP(A99,基础技能!A:O,12,FALSE),VLOOKUP(A99,升星技能!A:O,9,FALSE))</f>
        <v>被动效果：巨蟹一族的力量，自身格挡增加35%，攻击增加42%</v>
      </c>
      <c r="T99" s="20" t="str">
        <f>IF(C99&lt;9,VLOOKUP(A99,基础技能!A:O,14,FALSE),VLOOKUP(A99,升星技能!A:O,10,FALSE))</f>
        <v>力量窃取3</v>
      </c>
      <c r="U99" s="20" t="str">
        <f>IF(C99&lt;9,VLOOKUP(A99,基础技能!A:O,13,FALSE),VLOOKUP(A99,升星技能!A:O,11,FALSE))</f>
        <v>"2403a314"</v>
      </c>
      <c r="V99" s="20" t="str">
        <f>IF(C99&lt;9,VLOOKUP(A99,基础技能!A:O,15,FALSE),VLOOKUP(A99,升星技能!A:O,12,FALSE))</f>
        <v>被动效果：专门欺负弱小，普通攻击变成攻击敌方生命最少的英雄，造成122%攻击伤害，并窃取目标16%攻击3回合</v>
      </c>
      <c r="W99" s="20" t="str">
        <f>IF(C99&lt;10,VLOOKUP(A99,基础技能!A:O,5,FALSE),VLOOKUP(A99,升星技能!A:O,13,FALSE))</f>
        <v>冷焰冲击2</v>
      </c>
      <c r="X99" s="20" t="str">
        <f>IF(C99&lt;10,VLOOKUP(A99,基础技能!A:O,4,FALSE),VLOOKUP(A99,升星技能!A:O,14,FALSE))</f>
        <v>24036012</v>
      </c>
      <c r="Y99" s="20" t="str">
        <f>IF(C99&lt;10,VLOOKUP(A99,基础技能!A:O,6,FALSE),VLOOKUP(A99,升星技能!A:O,15,FALSE))</f>
        <v>怒气技能：对敌方随机2名后排目标造成151%攻击伤害，每回合额外造成88%攻击伤害，持续2回合</v>
      </c>
    </row>
    <row r="100" spans="1:25">
      <c r="A100" s="3">
        <v>24036</v>
      </c>
      <c r="B100" s="3" t="s">
        <v>42</v>
      </c>
      <c r="C100" s="20">
        <v>10</v>
      </c>
      <c r="D100" s="20">
        <f>VLOOKUP($C100,计算辅助表!$A:$E,2,FALSE)</f>
        <v>3.51</v>
      </c>
      <c r="E100" s="20">
        <f>VLOOKUP($C100,计算辅助表!$A:$E,3,FALSE)</f>
        <v>1</v>
      </c>
      <c r="F100" s="20">
        <f>VLOOKUP($C100,计算辅助表!$A:$E,4,FALSE)</f>
        <v>8.14</v>
      </c>
      <c r="G100" s="20">
        <f>VLOOKUP($C100,计算辅助表!$A:$E,5,FALSE)</f>
        <v>1.6</v>
      </c>
      <c r="H100" s="20">
        <f>VLOOKUP(C100,计算辅助表!A:I,9,FALSE)</f>
        <v>0</v>
      </c>
      <c r="I100" s="20">
        <f>VLOOKUP(C100,计算辅助表!A:K,10,FALSE)</f>
        <v>0</v>
      </c>
      <c r="J100" s="20">
        <f>VLOOKUP(C100,计算辅助表!A:K,11,FALSE)</f>
        <v>0</v>
      </c>
      <c r="K100" s="20">
        <f>VLOOKUP(C100,计算辅助表!A:H,8,FALSE)</f>
        <v>255</v>
      </c>
      <c r="L100" s="20" t="str">
        <f>VLOOKUP(C100,计算辅助表!A:F,6,FALSE)</f>
        <v>[{"a":"item","t":"2004","n":10000}]</v>
      </c>
      <c r="M100" s="20" t="str">
        <f>VLOOKUP(C100,计算辅助表!A:G,7,FALSE)</f>
        <v>[{"sxhero":1,"num":2},{"samezhongzu":1,"star":6,"num":1},{"star":9,"num":1}]</v>
      </c>
      <c r="N100" s="20" t="str">
        <f>VLOOKUP(A100,升星技能!A:O,4,FALSE)</f>
        <v>撕裂3</v>
      </c>
      <c r="O100" s="20" t="str">
        <f>VLOOKUP(A100,升星技能!A:O,5,FALSE)</f>
        <v>"2403a114"</v>
      </c>
      <c r="P100" s="20" t="str">
        <f>VLOOKUP(A100,升星技能!A:O,6,FALSE)</f>
        <v>被动效果：硕大的蟹钳，普攻有100%概率使目标流血，每回合造成99%的攻击伤害，持续2回合</v>
      </c>
      <c r="Q100" s="20" t="str">
        <f>IF(C100&lt;8,VLOOKUP(A100,基础技能!A:O,11,FALSE),VLOOKUP(A100,升星技能!A:O,7,FALSE))</f>
        <v>巨蟹之力3</v>
      </c>
      <c r="R100" s="20" t="str">
        <f>IF(C100&lt;8,VLOOKUP(A100,基础技能!A:O,10,FALSE),VLOOKUP(A100,升星技能!A:O,8,FALSE))</f>
        <v>"2403a211","2403a221"</v>
      </c>
      <c r="S100" s="20" t="str">
        <f>IF(C100&lt;8,VLOOKUP(A100,基础技能!A:O,12,FALSE),VLOOKUP(A100,升星技能!A:O,9,FALSE))</f>
        <v>被动效果：巨蟹一族的力量，自身格挡增加35%，攻击增加42%</v>
      </c>
      <c r="T100" s="20" t="str">
        <f>IF(C100&lt;9,VLOOKUP(A100,基础技能!A:O,14,FALSE),VLOOKUP(A100,升星技能!A:O,10,FALSE))</f>
        <v>力量窃取3</v>
      </c>
      <c r="U100" s="20" t="str">
        <f>IF(C100&lt;9,VLOOKUP(A100,基础技能!A:O,13,FALSE),VLOOKUP(A100,升星技能!A:O,11,FALSE))</f>
        <v>"2403a314"</v>
      </c>
      <c r="V100" s="20" t="str">
        <f>IF(C100&lt;9,VLOOKUP(A100,基础技能!A:O,15,FALSE),VLOOKUP(A100,升星技能!A:O,12,FALSE))</f>
        <v>被动效果：专门欺负弱小，普通攻击变成攻击敌方生命最少的英雄，造成122%攻击伤害，并窃取目标16%攻击3回合</v>
      </c>
      <c r="W100" s="20" t="str">
        <f>IF(C100&lt;10,VLOOKUP(A100,基础技能!A:O,5,FALSE),VLOOKUP(A100,升星技能!A:O,13,FALSE))</f>
        <v>冷焰冲击3</v>
      </c>
      <c r="X100" s="20" t="str">
        <f>IF(C100&lt;10,VLOOKUP(A100,基础技能!A:O,4,FALSE),VLOOKUP(A100,升星技能!A:O,14,FALSE))</f>
        <v>2403a012</v>
      </c>
      <c r="Y100" s="20" t="str">
        <f>IF(C100&lt;10,VLOOKUP(A100,基础技能!A:O,6,FALSE),VLOOKUP(A100,升星技能!A:O,15,FALSE))</f>
        <v>怒气技能：对敌方随机2名后排目标造成222%攻击伤害，每回合额外造成101%攻击伤害，持续4回合</v>
      </c>
    </row>
    <row r="101" spans="1:25">
      <c r="A101" s="3">
        <v>24036</v>
      </c>
      <c r="B101" s="3" t="s">
        <v>42</v>
      </c>
      <c r="C101" s="20">
        <v>11</v>
      </c>
      <c r="D101" s="20">
        <f>VLOOKUP($C101,计算辅助表!$A:$E,2,FALSE)</f>
        <v>3.51</v>
      </c>
      <c r="E101" s="20">
        <f>VLOOKUP($C101,计算辅助表!$A:$E,3,FALSE)</f>
        <v>1</v>
      </c>
      <c r="F101" s="20">
        <f>VLOOKUP($C101,计算辅助表!$A:$E,4,FALSE)</f>
        <v>8.14</v>
      </c>
      <c r="G101" s="20">
        <f>VLOOKUP($C101,计算辅助表!$A:$E,5,FALSE)</f>
        <v>1.6</v>
      </c>
      <c r="H101" s="20">
        <f>VLOOKUP(C101,计算辅助表!A:I,9,FALSE)</f>
        <v>1</v>
      </c>
      <c r="I101" s="20">
        <f>VLOOKUP(C101,计算辅助表!A:K,10,FALSE)</f>
        <v>70</v>
      </c>
      <c r="J101" s="20">
        <f>VLOOKUP(C101,计算辅助表!A:K,11,FALSE)</f>
        <v>100</v>
      </c>
      <c r="K101" s="20">
        <f>VLOOKUP(C101,计算辅助表!A:H,8,FALSE)</f>
        <v>270</v>
      </c>
      <c r="L101" s="20" t="str">
        <f>VLOOKUP(C101,计算辅助表!A:F,6,FALSE)</f>
        <v>[{"a":"item","t":"2004","n":10000}]</v>
      </c>
      <c r="M101" s="20" t="str">
        <f>VLOOKUP(C101,计算辅助表!A:G,7,FALSE)</f>
        <v>[{"sxhero":1,"num":1},{"star":9,"num":1}]</v>
      </c>
      <c r="N101" s="20" t="str">
        <f>VLOOKUP(A101,升星技能!A:O,4,FALSE)</f>
        <v>撕裂3</v>
      </c>
      <c r="O101" s="20" t="str">
        <f>VLOOKUP(A101,升星技能!A:O,5,FALSE)</f>
        <v>"2403a114"</v>
      </c>
      <c r="P101" s="20" t="str">
        <f>VLOOKUP(A101,升星技能!A:O,6,FALSE)</f>
        <v>被动效果：硕大的蟹钳，普攻有100%概率使目标流血，每回合造成99%的攻击伤害，持续2回合</v>
      </c>
      <c r="Q101" s="20" t="str">
        <f>IF(C101&lt;8,VLOOKUP(A101,基础技能!A:O,11,FALSE),VLOOKUP(A101,升星技能!A:O,7,FALSE))</f>
        <v>巨蟹之力3</v>
      </c>
      <c r="R101" s="20" t="str">
        <f>IF(C101&lt;8,VLOOKUP(A101,基础技能!A:O,10,FALSE),VLOOKUP(A101,升星技能!A:O,8,FALSE))</f>
        <v>"2403a211","2403a221"</v>
      </c>
      <c r="S101" s="20" t="str">
        <f>IF(C101&lt;8,VLOOKUP(A101,基础技能!A:O,12,FALSE),VLOOKUP(A101,升星技能!A:O,9,FALSE))</f>
        <v>被动效果：巨蟹一族的力量，自身格挡增加35%，攻击增加42%</v>
      </c>
      <c r="T101" s="20" t="str">
        <f>IF(C101&lt;9,VLOOKUP(A101,基础技能!A:O,14,FALSE),VLOOKUP(A101,升星技能!A:O,10,FALSE))</f>
        <v>力量窃取3</v>
      </c>
      <c r="U101" s="20" t="str">
        <f>IF(C101&lt;9,VLOOKUP(A101,基础技能!A:O,13,FALSE),VLOOKUP(A101,升星技能!A:O,11,FALSE))</f>
        <v>"2403a314"</v>
      </c>
      <c r="V101" s="20" t="str">
        <f>IF(C101&lt;9,VLOOKUP(A101,基础技能!A:O,15,FALSE),VLOOKUP(A101,升星技能!A:O,12,FALSE))</f>
        <v>被动效果：专门欺负弱小，普通攻击变成攻击敌方生命最少的英雄，造成122%攻击伤害，并窃取目标16%攻击3回合</v>
      </c>
      <c r="W101" s="20" t="str">
        <f>IF(C101&lt;10,VLOOKUP(A101,基础技能!A:O,5,FALSE),VLOOKUP(A101,升星技能!A:O,13,FALSE))</f>
        <v>冷焰冲击3</v>
      </c>
      <c r="X101" s="20" t="str">
        <f>IF(C101&lt;10,VLOOKUP(A101,基础技能!A:O,4,FALSE),VLOOKUP(A101,升星技能!A:O,14,FALSE))</f>
        <v>2403a012</v>
      </c>
      <c r="Y101" s="20" t="str">
        <f>IF(C101&lt;10,VLOOKUP(A101,基础技能!A:O,6,FALSE),VLOOKUP(A101,升星技能!A:O,15,FALSE))</f>
        <v>怒气技能：对敌方随机2名后排目标造成222%攻击伤害，每回合额外造成101%攻击伤害，持续4回合</v>
      </c>
    </row>
    <row r="102" spans="1:25">
      <c r="A102" s="3">
        <v>24036</v>
      </c>
      <c r="B102" s="3" t="s">
        <v>42</v>
      </c>
      <c r="C102" s="20">
        <v>12</v>
      </c>
      <c r="D102" s="20">
        <f>VLOOKUP($C102,计算辅助表!$A:$E,2,FALSE)</f>
        <v>3.51</v>
      </c>
      <c r="E102" s="20">
        <f>VLOOKUP($C102,计算辅助表!$A:$E,3,FALSE)</f>
        <v>1</v>
      </c>
      <c r="F102" s="20">
        <f>VLOOKUP($C102,计算辅助表!$A:$E,4,FALSE)</f>
        <v>8.14</v>
      </c>
      <c r="G102" s="20">
        <f>VLOOKUP($C102,计算辅助表!$A:$E,5,FALSE)</f>
        <v>1.6</v>
      </c>
      <c r="H102" s="20">
        <f>VLOOKUP(C102,计算辅助表!A:I,9,FALSE)</f>
        <v>2</v>
      </c>
      <c r="I102" s="20">
        <f>VLOOKUP(C102,计算辅助表!A:K,10,FALSE)</f>
        <v>140</v>
      </c>
      <c r="J102" s="20">
        <f>VLOOKUP(C102,计算辅助表!A:K,11,FALSE)</f>
        <v>200</v>
      </c>
      <c r="K102" s="20">
        <f>VLOOKUP(C102,计算辅助表!A:H,8,FALSE)</f>
        <v>285</v>
      </c>
      <c r="L102" s="20" t="str">
        <f>VLOOKUP(C102,计算辅助表!A:F,6,FALSE)</f>
        <v>[{"a":"item","t":"2004","n":15000}]</v>
      </c>
      <c r="M102" s="20" t="str">
        <f>VLOOKUP(C102,计算辅助表!A:G,7,FALSE)</f>
        <v>[{"sxhero":1,"num":1},{"samezhongzu":1,"star":6,"num":1},{"star":9,"num":1}]</v>
      </c>
      <c r="N102" s="20" t="str">
        <f>VLOOKUP(A102,升星技能!A:O,4,FALSE)</f>
        <v>撕裂3</v>
      </c>
      <c r="O102" s="20" t="str">
        <f>VLOOKUP(A102,升星技能!A:O,5,FALSE)</f>
        <v>"2403a114"</v>
      </c>
      <c r="P102" s="20" t="str">
        <f>VLOOKUP(A102,升星技能!A:O,6,FALSE)</f>
        <v>被动效果：硕大的蟹钳，普攻有100%概率使目标流血，每回合造成99%的攻击伤害，持续2回合</v>
      </c>
      <c r="Q102" s="20" t="str">
        <f>IF(C102&lt;8,VLOOKUP(A102,基础技能!A:O,11,FALSE),VLOOKUP(A102,升星技能!A:O,7,FALSE))</f>
        <v>巨蟹之力3</v>
      </c>
      <c r="R102" s="20" t="str">
        <f>IF(C102&lt;8,VLOOKUP(A102,基础技能!A:O,10,FALSE),VLOOKUP(A102,升星技能!A:O,8,FALSE))</f>
        <v>"2403a211","2403a221"</v>
      </c>
      <c r="S102" s="20" t="str">
        <f>IF(C102&lt;8,VLOOKUP(A102,基础技能!A:O,12,FALSE),VLOOKUP(A102,升星技能!A:O,9,FALSE))</f>
        <v>被动效果：巨蟹一族的力量，自身格挡增加35%，攻击增加42%</v>
      </c>
      <c r="T102" s="20" t="str">
        <f>IF(C102&lt;9,VLOOKUP(A102,基础技能!A:O,14,FALSE),VLOOKUP(A102,升星技能!A:O,10,FALSE))</f>
        <v>力量窃取3</v>
      </c>
      <c r="U102" s="20" t="str">
        <f>IF(C102&lt;9,VLOOKUP(A102,基础技能!A:O,13,FALSE),VLOOKUP(A102,升星技能!A:O,11,FALSE))</f>
        <v>"2403a314"</v>
      </c>
      <c r="V102" s="20" t="str">
        <f>IF(C102&lt;9,VLOOKUP(A102,基础技能!A:O,15,FALSE),VLOOKUP(A102,升星技能!A:O,12,FALSE))</f>
        <v>被动效果：专门欺负弱小，普通攻击变成攻击敌方生命最少的英雄，造成122%攻击伤害，并窃取目标16%攻击3回合</v>
      </c>
      <c r="W102" s="20" t="str">
        <f>IF(C102&lt;10,VLOOKUP(A102,基础技能!A:O,5,FALSE),VLOOKUP(A102,升星技能!A:O,13,FALSE))</f>
        <v>冷焰冲击3</v>
      </c>
      <c r="X102" s="20" t="str">
        <f>IF(C102&lt;10,VLOOKUP(A102,基础技能!A:O,4,FALSE),VLOOKUP(A102,升星技能!A:O,14,FALSE))</f>
        <v>2403a012</v>
      </c>
      <c r="Y102" s="20" t="str">
        <f>IF(C102&lt;10,VLOOKUP(A102,基础技能!A:O,6,FALSE),VLOOKUP(A102,升星技能!A:O,15,FALSE))</f>
        <v>怒气技能：对敌方随机2名后排目标造成222%攻击伤害，每回合额外造成101%攻击伤害，持续4回合</v>
      </c>
    </row>
    <row r="103" spans="1:25">
      <c r="A103" s="3">
        <v>24036</v>
      </c>
      <c r="B103" s="3" t="s">
        <v>42</v>
      </c>
      <c r="C103" s="20">
        <v>13</v>
      </c>
      <c r="D103" s="20">
        <f>VLOOKUP($C103,计算辅助表!$A:$E,2,FALSE)</f>
        <v>3.51</v>
      </c>
      <c r="E103" s="20">
        <f>VLOOKUP($C103,计算辅助表!$A:$E,3,FALSE)</f>
        <v>1</v>
      </c>
      <c r="F103" s="20">
        <f>VLOOKUP($C103,计算辅助表!$A:$E,4,FALSE)</f>
        <v>8.14</v>
      </c>
      <c r="G103" s="20">
        <f>VLOOKUP($C103,计算辅助表!$A:$E,5,FALSE)</f>
        <v>1.6</v>
      </c>
      <c r="H103" s="20">
        <f>VLOOKUP(C103,计算辅助表!A:I,9,FALSE)</f>
        <v>3</v>
      </c>
      <c r="I103" s="20">
        <f>VLOOKUP(C103,计算辅助表!A:K,10,FALSE)</f>
        <v>210</v>
      </c>
      <c r="J103" s="20">
        <f>VLOOKUP(C103,计算辅助表!A:K,11,FALSE)</f>
        <v>300</v>
      </c>
      <c r="K103" s="20">
        <f>VLOOKUP(C103,计算辅助表!A:H,8,FALSE)</f>
        <v>300</v>
      </c>
      <c r="L103" s="20" t="str">
        <f>VLOOKUP(C103,计算辅助表!A:F,6,FALSE)</f>
        <v>[{"a":"item","t":"2004","n":20000}]</v>
      </c>
      <c r="M103" s="20" t="str">
        <f>VLOOKUP(C103,计算辅助表!A:G,7,FALSE)</f>
        <v>[{"sxhero":1,"num":2},{"star":10,"num":1}]</v>
      </c>
      <c r="N103" s="20" t="str">
        <f>VLOOKUP(A103,升星技能!A:O,4,FALSE)</f>
        <v>撕裂3</v>
      </c>
      <c r="O103" s="20" t="str">
        <f>VLOOKUP(A103,升星技能!A:O,5,FALSE)</f>
        <v>"2403a114"</v>
      </c>
      <c r="P103" s="20" t="str">
        <f>VLOOKUP(A103,升星技能!A:O,6,FALSE)</f>
        <v>被动效果：硕大的蟹钳，普攻有100%概率使目标流血，每回合造成99%的攻击伤害，持续2回合</v>
      </c>
      <c r="Q103" s="20" t="str">
        <f>IF(C103&lt;8,VLOOKUP(A103,基础技能!A:O,11,FALSE),VLOOKUP(A103,升星技能!A:O,7,FALSE))</f>
        <v>巨蟹之力3</v>
      </c>
      <c r="R103" s="20" t="str">
        <f>IF(C103&lt;8,VLOOKUP(A103,基础技能!A:O,10,FALSE),VLOOKUP(A103,升星技能!A:O,8,FALSE))</f>
        <v>"2403a211","2403a221"</v>
      </c>
      <c r="S103" s="20" t="str">
        <f>IF(C103&lt;8,VLOOKUP(A103,基础技能!A:O,12,FALSE),VLOOKUP(A103,升星技能!A:O,9,FALSE))</f>
        <v>被动效果：巨蟹一族的力量，自身格挡增加35%，攻击增加42%</v>
      </c>
      <c r="T103" s="20" t="str">
        <f>IF(C103&lt;9,VLOOKUP(A103,基础技能!A:O,14,FALSE),VLOOKUP(A103,升星技能!A:O,10,FALSE))</f>
        <v>力量窃取3</v>
      </c>
      <c r="U103" s="20" t="str">
        <f>IF(C103&lt;9,VLOOKUP(A103,基础技能!A:O,13,FALSE),VLOOKUP(A103,升星技能!A:O,11,FALSE))</f>
        <v>"2403a314"</v>
      </c>
      <c r="V103" s="20" t="str">
        <f>IF(C103&lt;9,VLOOKUP(A103,基础技能!A:O,15,FALSE),VLOOKUP(A103,升星技能!A:O,12,FALSE))</f>
        <v>被动效果：专门欺负弱小，普通攻击变成攻击敌方生命最少的英雄，造成122%攻击伤害，并窃取目标16%攻击3回合</v>
      </c>
      <c r="W103" s="20" t="str">
        <f>IF(C103&lt;10,VLOOKUP(A103,基础技能!A:O,5,FALSE),VLOOKUP(A103,升星技能!A:O,13,FALSE))</f>
        <v>冷焰冲击3</v>
      </c>
      <c r="X103" s="20" t="str">
        <f>IF(C103&lt;10,VLOOKUP(A103,基础技能!A:O,4,FALSE),VLOOKUP(A103,升星技能!A:O,14,FALSE))</f>
        <v>2403a012</v>
      </c>
      <c r="Y103" s="20" t="str">
        <f>IF(C103&lt;10,VLOOKUP(A103,基础技能!A:O,6,FALSE),VLOOKUP(A103,升星技能!A:O,15,FALSE))</f>
        <v>怒气技能：对敌方随机2名后排目标造成222%攻击伤害，每回合额外造成101%攻击伤害，持续4回合</v>
      </c>
    </row>
    <row r="104" spans="1:25">
      <c r="A104" s="3">
        <v>25066</v>
      </c>
      <c r="B104" s="3" t="s">
        <v>43</v>
      </c>
      <c r="C104" s="20">
        <v>7</v>
      </c>
      <c r="D104" s="20">
        <f>VLOOKUP($C104,计算辅助表!$A:$E,2,FALSE)</f>
        <v>2.49</v>
      </c>
      <c r="E104" s="20">
        <f>VLOOKUP($C104,计算辅助表!$A:$E,3,FALSE)</f>
        <v>1</v>
      </c>
      <c r="F104" s="20">
        <f>VLOOKUP($C104,计算辅助表!$A:$E,4,FALSE)</f>
        <v>3.52</v>
      </c>
      <c r="G104" s="20">
        <f>VLOOKUP($C104,计算辅助表!$A:$E,5,FALSE)</f>
        <v>1.6</v>
      </c>
      <c r="H104" s="20">
        <f>VLOOKUP(C104,计算辅助表!A:I,9,FALSE)</f>
        <v>0</v>
      </c>
      <c r="I104" s="20">
        <f>VLOOKUP(C104,计算辅助表!A:K,10,FALSE)</f>
        <v>0</v>
      </c>
      <c r="J104" s="20">
        <f>VLOOKUP(C104,计算辅助表!A:K,11,FALSE)</f>
        <v>0</v>
      </c>
      <c r="K104" s="20">
        <f>VLOOKUP(C104,计算辅助表!A:H,8,FALSE)</f>
        <v>165</v>
      </c>
      <c r="L104" s="20" t="str">
        <f>VLOOKUP(C104,计算辅助表!A:F,6,FALSE)</f>
        <v>[{"a":"item","t":"2004","n":2000}]</v>
      </c>
      <c r="M104" s="20" t="str">
        <f>VLOOKUP(C104,计算辅助表!A:G,7,FALSE)</f>
        <v>[{"samezhongzu":1,"star":5,"num":4}]</v>
      </c>
      <c r="N104" s="20" t="str">
        <f>VLOOKUP(A104,升星技能!A:O,4,FALSE)</f>
        <v>风灵力量3</v>
      </c>
      <c r="O104" s="20" t="str">
        <f>VLOOKUP(A104,升星技能!A:O,5,FALSE)</f>
        <v>"2506a111","2506a121"</v>
      </c>
      <c r="P104" s="20" t="str">
        <f>VLOOKUP(A104,升星技能!A:O,6,FALSE)</f>
        <v>被动效果：风灵的力量让自身破防增加32%，攻击增加42%</v>
      </c>
      <c r="Q104" s="20" t="str">
        <f>IF(C104&lt;8,VLOOKUP(A104,基础技能!A:O,11,FALSE),VLOOKUP(A104,升星技能!A:O,7,FALSE))</f>
        <v>御风2</v>
      </c>
      <c r="R104" s="20" t="str">
        <f>IF(C104&lt;8,VLOOKUP(A104,基础技能!A:O,10,FALSE),VLOOKUP(A104,升星技能!A:O,8,FALSE))</f>
        <v>"25066214","25066224"</v>
      </c>
      <c r="S104" s="20" t="str">
        <f>IF(C104&lt;8,VLOOKUP(A104,基础技能!A:O,12,FALSE),VLOOKUP(A104,升星技能!A:O,9,FALSE))</f>
        <v>被动效果：统御狂风，受到攻击时降低攻击者7.7%攻击并增加自己7.7%攻击，持续3回合</v>
      </c>
      <c r="T104" s="20" t="str">
        <f>IF(C104&lt;9,VLOOKUP(A104,基础技能!A:O,14,FALSE),VLOOKUP(A104,升星技能!A:O,10,FALSE))</f>
        <v>风灵秘技2</v>
      </c>
      <c r="U104" s="20" t="str">
        <f>IF(C104&lt;9,VLOOKUP(A104,基础技能!A:O,13,FALSE),VLOOKUP(A104,升星技能!A:O,11,FALSE))</f>
        <v>"25066314"</v>
      </c>
      <c r="V104" s="20" t="str">
        <f>IF(C104&lt;9,VLOOKUP(A104,基础技能!A:O,15,FALSE),VLOOKUP(A104,升星技能!A:O,12,FALSE))</f>
        <v>被动效果：掌握风雪的力量，对冰冻的目标，增加62%的额外伤害</v>
      </c>
      <c r="W104" s="20" t="str">
        <f>IF(C104&lt;10,VLOOKUP(A104,基础技能!A:O,5,FALSE),VLOOKUP(A104,升星技能!A:O,13,FALSE))</f>
        <v>风灵突袭2</v>
      </c>
      <c r="X104" s="20" t="str">
        <f>IF(C104&lt;10,VLOOKUP(A104,基础技能!A:O,4,FALSE),VLOOKUP(A104,升星技能!A:O,14,FALSE))</f>
        <v>25066012</v>
      </c>
      <c r="Y104" s="20" t="str">
        <f>IF(C104&lt;10,VLOOKUP(A104,基础技能!A:O,6,FALSE),VLOOKUP(A104,升星技能!A:O,15,FALSE))</f>
        <v>怒气技能：对敌方全体造成120%攻击伤害并有25%概率使目标冰冻2回合</v>
      </c>
    </row>
    <row r="105" spans="1:25">
      <c r="A105" s="3">
        <v>25066</v>
      </c>
      <c r="B105" s="3" t="s">
        <v>43</v>
      </c>
      <c r="C105" s="20">
        <v>8</v>
      </c>
      <c r="D105" s="20">
        <f>VLOOKUP($C105,计算辅助表!$A:$E,2,FALSE)</f>
        <v>2.78</v>
      </c>
      <c r="E105" s="20">
        <f>VLOOKUP($C105,计算辅助表!$A:$E,3,FALSE)</f>
        <v>1</v>
      </c>
      <c r="F105" s="20">
        <f>VLOOKUP($C105,计算辅助表!$A:$E,4,FALSE)</f>
        <v>4.84</v>
      </c>
      <c r="G105" s="20">
        <f>VLOOKUP($C105,计算辅助表!$A:$E,5,FALSE)</f>
        <v>1.6</v>
      </c>
      <c r="H105" s="20">
        <f>VLOOKUP(C105,计算辅助表!A:I,9,FALSE)</f>
        <v>0</v>
      </c>
      <c r="I105" s="20">
        <f>VLOOKUP(C105,计算辅助表!A:K,10,FALSE)</f>
        <v>0</v>
      </c>
      <c r="J105" s="20">
        <f>VLOOKUP(C105,计算辅助表!A:K,11,FALSE)</f>
        <v>0</v>
      </c>
      <c r="K105" s="20">
        <f>VLOOKUP(C105,计算辅助表!A:H,8,FALSE)</f>
        <v>185</v>
      </c>
      <c r="L105" s="20" t="str">
        <f>VLOOKUP(C105,计算辅助表!A:F,6,FALSE)</f>
        <v>[{"a":"item","t":"2004","n":3000}]</v>
      </c>
      <c r="M105" s="20" t="str">
        <f>VLOOKUP(C105,计算辅助表!A:G,7,FALSE)</f>
        <v>[{"samezhongzu":1,"star":6,"num":1},{"samezhongzu":1,"star":5,"num":3}]</v>
      </c>
      <c r="N105" s="20" t="str">
        <f>VLOOKUP(A105,升星技能!A:O,4,FALSE)</f>
        <v>风灵力量3</v>
      </c>
      <c r="O105" s="20" t="str">
        <f>VLOOKUP(A105,升星技能!A:O,5,FALSE)</f>
        <v>"2506a111","2506a121"</v>
      </c>
      <c r="P105" s="20" t="str">
        <f>VLOOKUP(A105,升星技能!A:O,6,FALSE)</f>
        <v>被动效果：风灵的力量让自身破防增加32%，攻击增加42%</v>
      </c>
      <c r="Q105" s="20" t="str">
        <f>IF(C105&lt;8,VLOOKUP(A105,基础技能!A:O,11,FALSE),VLOOKUP(A105,升星技能!A:O,7,FALSE))</f>
        <v>御风3</v>
      </c>
      <c r="R105" s="20" t="str">
        <f>IF(C105&lt;8,VLOOKUP(A105,基础技能!A:O,10,FALSE),VLOOKUP(A105,升星技能!A:O,8,FALSE))</f>
        <v>"2506a214","2506a224"</v>
      </c>
      <c r="S105" s="20" t="str">
        <f>IF(C105&lt;8,VLOOKUP(A105,基础技能!A:O,12,FALSE),VLOOKUP(A105,升星技能!A:O,9,FALSE))</f>
        <v>被动效果：统御狂风，受到攻击时降低攻击者10%攻击并增加自己10%攻击，持续3回合</v>
      </c>
      <c r="T105" s="20" t="str">
        <f>IF(C105&lt;9,VLOOKUP(A105,基础技能!A:O,14,FALSE),VLOOKUP(A105,升星技能!A:O,10,FALSE))</f>
        <v>风灵秘技2</v>
      </c>
      <c r="U105" s="20" t="str">
        <f>IF(C105&lt;9,VLOOKUP(A105,基础技能!A:O,13,FALSE),VLOOKUP(A105,升星技能!A:O,11,FALSE))</f>
        <v>"25066314"</v>
      </c>
      <c r="V105" s="20" t="str">
        <f>IF(C105&lt;9,VLOOKUP(A105,基础技能!A:O,15,FALSE),VLOOKUP(A105,升星技能!A:O,12,FALSE))</f>
        <v>被动效果：掌握风雪的力量，对冰冻的目标，增加62%的额外伤害</v>
      </c>
      <c r="W105" s="20" t="str">
        <f>IF(C105&lt;10,VLOOKUP(A105,基础技能!A:O,5,FALSE),VLOOKUP(A105,升星技能!A:O,13,FALSE))</f>
        <v>风灵突袭2</v>
      </c>
      <c r="X105" s="20" t="str">
        <f>IF(C105&lt;10,VLOOKUP(A105,基础技能!A:O,4,FALSE),VLOOKUP(A105,升星技能!A:O,14,FALSE))</f>
        <v>25066012</v>
      </c>
      <c r="Y105" s="20" t="str">
        <f>IF(C105&lt;10,VLOOKUP(A105,基础技能!A:O,6,FALSE),VLOOKUP(A105,升星技能!A:O,15,FALSE))</f>
        <v>怒气技能：对敌方全体造成120%攻击伤害并有25%概率使目标冰冻2回合</v>
      </c>
    </row>
    <row r="106" spans="1:25">
      <c r="A106" s="3">
        <v>25066</v>
      </c>
      <c r="B106" s="3" t="s">
        <v>43</v>
      </c>
      <c r="C106" s="20">
        <v>9</v>
      </c>
      <c r="D106" s="20">
        <f>VLOOKUP($C106,计算辅助表!$A:$E,2,FALSE)</f>
        <v>3.07</v>
      </c>
      <c r="E106" s="20">
        <f>VLOOKUP($C106,计算辅助表!$A:$E,3,FALSE)</f>
        <v>1</v>
      </c>
      <c r="F106" s="20">
        <f>VLOOKUP($C106,计算辅助表!$A:$E,4,FALSE)</f>
        <v>6.16</v>
      </c>
      <c r="G106" s="20">
        <f>VLOOKUP($C106,计算辅助表!$A:$E,5,FALSE)</f>
        <v>1.6</v>
      </c>
      <c r="H106" s="20">
        <f>VLOOKUP(C106,计算辅助表!A:I,9,FALSE)</f>
        <v>0</v>
      </c>
      <c r="I106" s="20">
        <f>VLOOKUP(C106,计算辅助表!A:K,10,FALSE)</f>
        <v>0</v>
      </c>
      <c r="J106" s="20">
        <f>VLOOKUP(C106,计算辅助表!A:K,11,FALSE)</f>
        <v>0</v>
      </c>
      <c r="K106" s="20">
        <f>VLOOKUP(C106,计算辅助表!A:H,8,FALSE)</f>
        <v>205</v>
      </c>
      <c r="L106" s="20" t="str">
        <f>VLOOKUP(C106,计算辅助表!A:F,6,FALSE)</f>
        <v>[{"a":"item","t":"2004","n":4000}]</v>
      </c>
      <c r="M106" s="20" t="str">
        <f>VLOOKUP(C106,计算辅助表!A:G,7,FALSE)</f>
        <v>[{"sxhero":1,"num":1},{"samezhongzu":1,"star":6,"num":1},{"samezhongzu":1,"star":5,"num":2}]</v>
      </c>
      <c r="N106" s="20" t="str">
        <f>VLOOKUP(A106,升星技能!A:O,4,FALSE)</f>
        <v>风灵力量3</v>
      </c>
      <c r="O106" s="20" t="str">
        <f>VLOOKUP(A106,升星技能!A:O,5,FALSE)</f>
        <v>"2506a111","2506a121"</v>
      </c>
      <c r="P106" s="20" t="str">
        <f>VLOOKUP(A106,升星技能!A:O,6,FALSE)</f>
        <v>被动效果：风灵的力量让自身破防增加32%，攻击增加42%</v>
      </c>
      <c r="Q106" s="20" t="str">
        <f>IF(C106&lt;8,VLOOKUP(A106,基础技能!A:O,11,FALSE),VLOOKUP(A106,升星技能!A:O,7,FALSE))</f>
        <v>御风3</v>
      </c>
      <c r="R106" s="20" t="str">
        <f>IF(C106&lt;8,VLOOKUP(A106,基础技能!A:O,10,FALSE),VLOOKUP(A106,升星技能!A:O,8,FALSE))</f>
        <v>"2506a214","2506a224"</v>
      </c>
      <c r="S106" s="20" t="str">
        <f>IF(C106&lt;8,VLOOKUP(A106,基础技能!A:O,12,FALSE),VLOOKUP(A106,升星技能!A:O,9,FALSE))</f>
        <v>被动效果：统御狂风，受到攻击时降低攻击者10%攻击并增加自己10%攻击，持续3回合</v>
      </c>
      <c r="T106" s="20" t="str">
        <f>IF(C106&lt;9,VLOOKUP(A106,基础技能!A:O,14,FALSE),VLOOKUP(A106,升星技能!A:O,10,FALSE))</f>
        <v>风灵秘技3</v>
      </c>
      <c r="U106" s="20" t="str">
        <f>IF(C106&lt;9,VLOOKUP(A106,基础技能!A:O,13,FALSE),VLOOKUP(A106,升星技能!A:O,11,FALSE))</f>
        <v>"2506a314"</v>
      </c>
      <c r="V106" s="20" t="str">
        <f>IF(C106&lt;9,VLOOKUP(A106,基础技能!A:O,15,FALSE),VLOOKUP(A106,升星技能!A:O,12,FALSE))</f>
        <v>被动效果：掌握风雪的力量，对冰冻的目标，增加111%的额外伤害</v>
      </c>
      <c r="W106" s="20" t="str">
        <f>IF(C106&lt;10,VLOOKUP(A106,基础技能!A:O,5,FALSE),VLOOKUP(A106,升星技能!A:O,13,FALSE))</f>
        <v>风灵突袭2</v>
      </c>
      <c r="X106" s="20" t="str">
        <f>IF(C106&lt;10,VLOOKUP(A106,基础技能!A:O,4,FALSE),VLOOKUP(A106,升星技能!A:O,14,FALSE))</f>
        <v>25066012</v>
      </c>
      <c r="Y106" s="20" t="str">
        <f>IF(C106&lt;10,VLOOKUP(A106,基础技能!A:O,6,FALSE),VLOOKUP(A106,升星技能!A:O,15,FALSE))</f>
        <v>怒气技能：对敌方全体造成120%攻击伤害并有25%概率使目标冰冻2回合</v>
      </c>
    </row>
    <row r="107" spans="1:25">
      <c r="A107" s="3">
        <v>25066</v>
      </c>
      <c r="B107" s="3" t="s">
        <v>43</v>
      </c>
      <c r="C107" s="20">
        <v>10</v>
      </c>
      <c r="D107" s="20">
        <f>VLOOKUP($C107,计算辅助表!$A:$E,2,FALSE)</f>
        <v>3.51</v>
      </c>
      <c r="E107" s="20">
        <f>VLOOKUP($C107,计算辅助表!$A:$E,3,FALSE)</f>
        <v>1</v>
      </c>
      <c r="F107" s="20">
        <f>VLOOKUP($C107,计算辅助表!$A:$E,4,FALSE)</f>
        <v>8.14</v>
      </c>
      <c r="G107" s="20">
        <f>VLOOKUP($C107,计算辅助表!$A:$E,5,FALSE)</f>
        <v>1.6</v>
      </c>
      <c r="H107" s="20">
        <f>VLOOKUP(C107,计算辅助表!A:I,9,FALSE)</f>
        <v>0</v>
      </c>
      <c r="I107" s="20">
        <f>VLOOKUP(C107,计算辅助表!A:K,10,FALSE)</f>
        <v>0</v>
      </c>
      <c r="J107" s="20">
        <f>VLOOKUP(C107,计算辅助表!A:K,11,FALSE)</f>
        <v>0</v>
      </c>
      <c r="K107" s="20">
        <f>VLOOKUP(C107,计算辅助表!A:H,8,FALSE)</f>
        <v>255</v>
      </c>
      <c r="L107" s="20" t="str">
        <f>VLOOKUP(C107,计算辅助表!A:F,6,FALSE)</f>
        <v>[{"a":"item","t":"2004","n":10000}]</v>
      </c>
      <c r="M107" s="20" t="str">
        <f>VLOOKUP(C107,计算辅助表!A:G,7,FALSE)</f>
        <v>[{"sxhero":1,"num":2},{"samezhongzu":1,"star":6,"num":1},{"star":9,"num":1}]</v>
      </c>
      <c r="N107" s="20" t="str">
        <f>VLOOKUP(A107,升星技能!A:O,4,FALSE)</f>
        <v>风灵力量3</v>
      </c>
      <c r="O107" s="20" t="str">
        <f>VLOOKUP(A107,升星技能!A:O,5,FALSE)</f>
        <v>"2506a111","2506a121"</v>
      </c>
      <c r="P107" s="20" t="str">
        <f>VLOOKUP(A107,升星技能!A:O,6,FALSE)</f>
        <v>被动效果：风灵的力量让自身破防增加32%，攻击增加42%</v>
      </c>
      <c r="Q107" s="20" t="str">
        <f>IF(C107&lt;8,VLOOKUP(A107,基础技能!A:O,11,FALSE),VLOOKUP(A107,升星技能!A:O,7,FALSE))</f>
        <v>御风3</v>
      </c>
      <c r="R107" s="20" t="str">
        <f>IF(C107&lt;8,VLOOKUP(A107,基础技能!A:O,10,FALSE),VLOOKUP(A107,升星技能!A:O,8,FALSE))</f>
        <v>"2506a214","2506a224"</v>
      </c>
      <c r="S107" s="20" t="str">
        <f>IF(C107&lt;8,VLOOKUP(A107,基础技能!A:O,12,FALSE),VLOOKUP(A107,升星技能!A:O,9,FALSE))</f>
        <v>被动效果：统御狂风，受到攻击时降低攻击者10%攻击并增加自己10%攻击，持续3回合</v>
      </c>
      <c r="T107" s="20" t="str">
        <f>IF(C107&lt;9,VLOOKUP(A107,基础技能!A:O,14,FALSE),VLOOKUP(A107,升星技能!A:O,10,FALSE))</f>
        <v>风灵秘技3</v>
      </c>
      <c r="U107" s="20" t="str">
        <f>IF(C107&lt;9,VLOOKUP(A107,基础技能!A:O,13,FALSE),VLOOKUP(A107,升星技能!A:O,11,FALSE))</f>
        <v>"2506a314"</v>
      </c>
      <c r="V107" s="20" t="str">
        <f>IF(C107&lt;9,VLOOKUP(A107,基础技能!A:O,15,FALSE),VLOOKUP(A107,升星技能!A:O,12,FALSE))</f>
        <v>被动效果：掌握风雪的力量，对冰冻的目标，增加111%的额外伤害</v>
      </c>
      <c r="W107" s="20" t="str">
        <f>IF(C107&lt;10,VLOOKUP(A107,基础技能!A:O,5,FALSE),VLOOKUP(A107,升星技能!A:O,13,FALSE))</f>
        <v>风灵突袭3</v>
      </c>
      <c r="X107" s="20" t="str">
        <f>IF(C107&lt;10,VLOOKUP(A107,基础技能!A:O,4,FALSE),VLOOKUP(A107,升星技能!A:O,14,FALSE))</f>
        <v>2506a012</v>
      </c>
      <c r="Y107" s="20" t="str">
        <f>IF(C107&lt;10,VLOOKUP(A107,基础技能!A:O,6,FALSE),VLOOKUP(A107,升星技能!A:O,15,FALSE))</f>
        <v>怒气技能：对敌方全体造成150%攻击伤害并有33%概率使目标冰冻2回合，并额外获得30点能量</v>
      </c>
    </row>
    <row r="108" spans="1:25">
      <c r="A108" s="3">
        <v>25066</v>
      </c>
      <c r="B108" s="3" t="s">
        <v>43</v>
      </c>
      <c r="C108" s="20">
        <v>11</v>
      </c>
      <c r="D108" s="20">
        <f>VLOOKUP($C108,计算辅助表!$A:$E,2,FALSE)</f>
        <v>3.51</v>
      </c>
      <c r="E108" s="20">
        <f>VLOOKUP($C108,计算辅助表!$A:$E,3,FALSE)</f>
        <v>1</v>
      </c>
      <c r="F108" s="20">
        <f>VLOOKUP($C108,计算辅助表!$A:$E,4,FALSE)</f>
        <v>8.14</v>
      </c>
      <c r="G108" s="20">
        <f>VLOOKUP($C108,计算辅助表!$A:$E,5,FALSE)</f>
        <v>1.6</v>
      </c>
      <c r="H108" s="20">
        <f>VLOOKUP(C108,计算辅助表!A:I,9,FALSE)</f>
        <v>1</v>
      </c>
      <c r="I108" s="20">
        <f>VLOOKUP(C108,计算辅助表!A:K,10,FALSE)</f>
        <v>70</v>
      </c>
      <c r="J108" s="20">
        <f>VLOOKUP(C108,计算辅助表!A:K,11,FALSE)</f>
        <v>100</v>
      </c>
      <c r="K108" s="20">
        <f>VLOOKUP(C108,计算辅助表!A:H,8,FALSE)</f>
        <v>270</v>
      </c>
      <c r="L108" s="20" t="str">
        <f>VLOOKUP(C108,计算辅助表!A:F,6,FALSE)</f>
        <v>[{"a":"item","t":"2004","n":10000}]</v>
      </c>
      <c r="M108" s="20" t="str">
        <f>VLOOKUP(C108,计算辅助表!A:G,7,FALSE)</f>
        <v>[{"sxhero":1,"num":1},{"star":9,"num":1}]</v>
      </c>
      <c r="N108" s="20" t="str">
        <f>VLOOKUP(A108,升星技能!A:O,4,FALSE)</f>
        <v>风灵力量3</v>
      </c>
      <c r="O108" s="20" t="str">
        <f>VLOOKUP(A108,升星技能!A:O,5,FALSE)</f>
        <v>"2506a111","2506a121"</v>
      </c>
      <c r="P108" s="20" t="str">
        <f>VLOOKUP(A108,升星技能!A:O,6,FALSE)</f>
        <v>被动效果：风灵的力量让自身破防增加32%，攻击增加42%</v>
      </c>
      <c r="Q108" s="20" t="str">
        <f>IF(C108&lt;8,VLOOKUP(A108,基础技能!A:O,11,FALSE),VLOOKUP(A108,升星技能!A:O,7,FALSE))</f>
        <v>御风3</v>
      </c>
      <c r="R108" s="20" t="str">
        <f>IF(C108&lt;8,VLOOKUP(A108,基础技能!A:O,10,FALSE),VLOOKUP(A108,升星技能!A:O,8,FALSE))</f>
        <v>"2506a214","2506a224"</v>
      </c>
      <c r="S108" s="20" t="str">
        <f>IF(C108&lt;8,VLOOKUP(A108,基础技能!A:O,12,FALSE),VLOOKUP(A108,升星技能!A:O,9,FALSE))</f>
        <v>被动效果：统御狂风，受到攻击时降低攻击者10%攻击并增加自己10%攻击，持续3回合</v>
      </c>
      <c r="T108" s="20" t="str">
        <f>IF(C108&lt;9,VLOOKUP(A108,基础技能!A:O,14,FALSE),VLOOKUP(A108,升星技能!A:O,10,FALSE))</f>
        <v>风灵秘技3</v>
      </c>
      <c r="U108" s="20" t="str">
        <f>IF(C108&lt;9,VLOOKUP(A108,基础技能!A:O,13,FALSE),VLOOKUP(A108,升星技能!A:O,11,FALSE))</f>
        <v>"2506a314"</v>
      </c>
      <c r="V108" s="20" t="str">
        <f>IF(C108&lt;9,VLOOKUP(A108,基础技能!A:O,15,FALSE),VLOOKUP(A108,升星技能!A:O,12,FALSE))</f>
        <v>被动效果：掌握风雪的力量，对冰冻的目标，增加111%的额外伤害</v>
      </c>
      <c r="W108" s="20" t="str">
        <f>IF(C108&lt;10,VLOOKUP(A108,基础技能!A:O,5,FALSE),VLOOKUP(A108,升星技能!A:O,13,FALSE))</f>
        <v>风灵突袭3</v>
      </c>
      <c r="X108" s="20" t="str">
        <f>IF(C108&lt;10,VLOOKUP(A108,基础技能!A:O,4,FALSE),VLOOKUP(A108,升星技能!A:O,14,FALSE))</f>
        <v>2506a012</v>
      </c>
      <c r="Y108" s="20" t="str">
        <f>IF(C108&lt;10,VLOOKUP(A108,基础技能!A:O,6,FALSE),VLOOKUP(A108,升星技能!A:O,15,FALSE))</f>
        <v>怒气技能：对敌方全体造成150%攻击伤害并有33%概率使目标冰冻2回合，并额外获得30点能量</v>
      </c>
    </row>
    <row r="109" spans="1:25">
      <c r="A109" s="3">
        <v>25066</v>
      </c>
      <c r="B109" s="3" t="s">
        <v>43</v>
      </c>
      <c r="C109" s="20">
        <v>12</v>
      </c>
      <c r="D109" s="20">
        <f>VLOOKUP($C109,计算辅助表!$A:$E,2,FALSE)</f>
        <v>3.51</v>
      </c>
      <c r="E109" s="20">
        <f>VLOOKUP($C109,计算辅助表!$A:$E,3,FALSE)</f>
        <v>1</v>
      </c>
      <c r="F109" s="20">
        <f>VLOOKUP($C109,计算辅助表!$A:$E,4,FALSE)</f>
        <v>8.14</v>
      </c>
      <c r="G109" s="20">
        <f>VLOOKUP($C109,计算辅助表!$A:$E,5,FALSE)</f>
        <v>1.6</v>
      </c>
      <c r="H109" s="20">
        <f>VLOOKUP(C109,计算辅助表!A:I,9,FALSE)</f>
        <v>2</v>
      </c>
      <c r="I109" s="20">
        <f>VLOOKUP(C109,计算辅助表!A:K,10,FALSE)</f>
        <v>140</v>
      </c>
      <c r="J109" s="20">
        <f>VLOOKUP(C109,计算辅助表!A:K,11,FALSE)</f>
        <v>200</v>
      </c>
      <c r="K109" s="20">
        <f>VLOOKUP(C109,计算辅助表!A:H,8,FALSE)</f>
        <v>285</v>
      </c>
      <c r="L109" s="20" t="str">
        <f>VLOOKUP(C109,计算辅助表!A:F,6,FALSE)</f>
        <v>[{"a":"item","t":"2004","n":15000}]</v>
      </c>
      <c r="M109" s="20" t="str">
        <f>VLOOKUP(C109,计算辅助表!A:G,7,FALSE)</f>
        <v>[{"sxhero":1,"num":1},{"samezhongzu":1,"star":6,"num":1},{"star":9,"num":1}]</v>
      </c>
      <c r="N109" s="20" t="str">
        <f>VLOOKUP(A109,升星技能!A:O,4,FALSE)</f>
        <v>风灵力量3</v>
      </c>
      <c r="O109" s="20" t="str">
        <f>VLOOKUP(A109,升星技能!A:O,5,FALSE)</f>
        <v>"2506a111","2506a121"</v>
      </c>
      <c r="P109" s="20" t="str">
        <f>VLOOKUP(A109,升星技能!A:O,6,FALSE)</f>
        <v>被动效果：风灵的力量让自身破防增加32%，攻击增加42%</v>
      </c>
      <c r="Q109" s="20" t="str">
        <f>IF(C109&lt;8,VLOOKUP(A109,基础技能!A:O,11,FALSE),VLOOKUP(A109,升星技能!A:O,7,FALSE))</f>
        <v>御风3</v>
      </c>
      <c r="R109" s="20" t="str">
        <f>IF(C109&lt;8,VLOOKUP(A109,基础技能!A:O,10,FALSE),VLOOKUP(A109,升星技能!A:O,8,FALSE))</f>
        <v>"2506a214","2506a224"</v>
      </c>
      <c r="S109" s="20" t="str">
        <f>IF(C109&lt;8,VLOOKUP(A109,基础技能!A:O,12,FALSE),VLOOKUP(A109,升星技能!A:O,9,FALSE))</f>
        <v>被动效果：统御狂风，受到攻击时降低攻击者10%攻击并增加自己10%攻击，持续3回合</v>
      </c>
      <c r="T109" s="20" t="str">
        <f>IF(C109&lt;9,VLOOKUP(A109,基础技能!A:O,14,FALSE),VLOOKUP(A109,升星技能!A:O,10,FALSE))</f>
        <v>风灵秘技3</v>
      </c>
      <c r="U109" s="20" t="str">
        <f>IF(C109&lt;9,VLOOKUP(A109,基础技能!A:O,13,FALSE),VLOOKUP(A109,升星技能!A:O,11,FALSE))</f>
        <v>"2506a314"</v>
      </c>
      <c r="V109" s="20" t="str">
        <f>IF(C109&lt;9,VLOOKUP(A109,基础技能!A:O,15,FALSE),VLOOKUP(A109,升星技能!A:O,12,FALSE))</f>
        <v>被动效果：掌握风雪的力量，对冰冻的目标，增加111%的额外伤害</v>
      </c>
      <c r="W109" s="20" t="str">
        <f>IF(C109&lt;10,VLOOKUP(A109,基础技能!A:O,5,FALSE),VLOOKUP(A109,升星技能!A:O,13,FALSE))</f>
        <v>风灵突袭3</v>
      </c>
      <c r="X109" s="20" t="str">
        <f>IF(C109&lt;10,VLOOKUP(A109,基础技能!A:O,4,FALSE),VLOOKUP(A109,升星技能!A:O,14,FALSE))</f>
        <v>2506a012</v>
      </c>
      <c r="Y109" s="20" t="str">
        <f>IF(C109&lt;10,VLOOKUP(A109,基础技能!A:O,6,FALSE),VLOOKUP(A109,升星技能!A:O,15,FALSE))</f>
        <v>怒气技能：对敌方全体造成150%攻击伤害并有33%概率使目标冰冻2回合，并额外获得30点能量</v>
      </c>
    </row>
    <row r="110" spans="1:25">
      <c r="A110" s="3">
        <v>25066</v>
      </c>
      <c r="B110" s="3" t="s">
        <v>43</v>
      </c>
      <c r="C110" s="20">
        <v>13</v>
      </c>
      <c r="D110" s="20">
        <f>VLOOKUP($C110,计算辅助表!$A:$E,2,FALSE)</f>
        <v>3.51</v>
      </c>
      <c r="E110" s="20">
        <f>VLOOKUP($C110,计算辅助表!$A:$E,3,FALSE)</f>
        <v>1</v>
      </c>
      <c r="F110" s="20">
        <f>VLOOKUP($C110,计算辅助表!$A:$E,4,FALSE)</f>
        <v>8.14</v>
      </c>
      <c r="G110" s="20">
        <f>VLOOKUP($C110,计算辅助表!$A:$E,5,FALSE)</f>
        <v>1.6</v>
      </c>
      <c r="H110" s="20">
        <f>VLOOKUP(C110,计算辅助表!A:I,9,FALSE)</f>
        <v>3</v>
      </c>
      <c r="I110" s="20">
        <f>VLOOKUP(C110,计算辅助表!A:K,10,FALSE)</f>
        <v>210</v>
      </c>
      <c r="J110" s="20">
        <f>VLOOKUP(C110,计算辅助表!A:K,11,FALSE)</f>
        <v>300</v>
      </c>
      <c r="K110" s="20">
        <f>VLOOKUP(C110,计算辅助表!A:H,8,FALSE)</f>
        <v>300</v>
      </c>
      <c r="L110" s="20" t="str">
        <f>VLOOKUP(C110,计算辅助表!A:F,6,FALSE)</f>
        <v>[{"a":"item","t":"2004","n":20000}]</v>
      </c>
      <c r="M110" s="20" t="str">
        <f>VLOOKUP(C110,计算辅助表!A:G,7,FALSE)</f>
        <v>[{"sxhero":1,"num":2},{"star":10,"num":1}]</v>
      </c>
      <c r="N110" s="20" t="str">
        <f>VLOOKUP(A110,升星技能!A:O,4,FALSE)</f>
        <v>风灵力量3</v>
      </c>
      <c r="O110" s="20" t="str">
        <f>VLOOKUP(A110,升星技能!A:O,5,FALSE)</f>
        <v>"2506a111","2506a121"</v>
      </c>
      <c r="P110" s="20" t="str">
        <f>VLOOKUP(A110,升星技能!A:O,6,FALSE)</f>
        <v>被动效果：风灵的力量让自身破防增加32%，攻击增加42%</v>
      </c>
      <c r="Q110" s="20" t="str">
        <f>IF(C110&lt;8,VLOOKUP(A110,基础技能!A:O,11,FALSE),VLOOKUP(A110,升星技能!A:O,7,FALSE))</f>
        <v>御风3</v>
      </c>
      <c r="R110" s="20" t="str">
        <f>IF(C110&lt;8,VLOOKUP(A110,基础技能!A:O,10,FALSE),VLOOKUP(A110,升星技能!A:O,8,FALSE))</f>
        <v>"2506a214","2506a224"</v>
      </c>
      <c r="S110" s="20" t="str">
        <f>IF(C110&lt;8,VLOOKUP(A110,基础技能!A:O,12,FALSE),VLOOKUP(A110,升星技能!A:O,9,FALSE))</f>
        <v>被动效果：统御狂风，受到攻击时降低攻击者10%攻击并增加自己10%攻击，持续3回合</v>
      </c>
      <c r="T110" s="20" t="str">
        <f>IF(C110&lt;9,VLOOKUP(A110,基础技能!A:O,14,FALSE),VLOOKUP(A110,升星技能!A:O,10,FALSE))</f>
        <v>风灵秘技3</v>
      </c>
      <c r="U110" s="20" t="str">
        <f>IF(C110&lt;9,VLOOKUP(A110,基础技能!A:O,13,FALSE),VLOOKUP(A110,升星技能!A:O,11,FALSE))</f>
        <v>"2506a314"</v>
      </c>
      <c r="V110" s="20" t="str">
        <f>IF(C110&lt;9,VLOOKUP(A110,基础技能!A:O,15,FALSE),VLOOKUP(A110,升星技能!A:O,12,FALSE))</f>
        <v>被动效果：掌握风雪的力量，对冰冻的目标，增加111%的额外伤害</v>
      </c>
      <c r="W110" s="20" t="str">
        <f>IF(C110&lt;10,VLOOKUP(A110,基础技能!A:O,5,FALSE),VLOOKUP(A110,升星技能!A:O,13,FALSE))</f>
        <v>风灵突袭3</v>
      </c>
      <c r="X110" s="20" t="str">
        <f>IF(C110&lt;10,VLOOKUP(A110,基础技能!A:O,4,FALSE),VLOOKUP(A110,升星技能!A:O,14,FALSE))</f>
        <v>2506a012</v>
      </c>
      <c r="Y110" s="20" t="str">
        <f>IF(C110&lt;10,VLOOKUP(A110,基础技能!A:O,6,FALSE),VLOOKUP(A110,升星技能!A:O,15,FALSE))</f>
        <v>怒气技能：对敌方全体造成150%攻击伤害并有33%概率使目标冰冻2回合，并额外获得30点能量</v>
      </c>
    </row>
    <row r="111" spans="1:25">
      <c r="A111" s="3">
        <v>25076</v>
      </c>
      <c r="B111" s="3" t="s">
        <v>44</v>
      </c>
      <c r="C111" s="20">
        <v>7</v>
      </c>
      <c r="D111" s="20">
        <f>VLOOKUP($C111,计算辅助表!$A:$E,2,FALSE)</f>
        <v>2.49</v>
      </c>
      <c r="E111" s="20">
        <f>VLOOKUP($C111,计算辅助表!$A:$E,3,FALSE)</f>
        <v>1</v>
      </c>
      <c r="F111" s="20">
        <f>VLOOKUP($C111,计算辅助表!$A:$E,4,FALSE)</f>
        <v>3.52</v>
      </c>
      <c r="G111" s="20">
        <f>VLOOKUP($C111,计算辅助表!$A:$E,5,FALSE)</f>
        <v>1.6</v>
      </c>
      <c r="H111" s="20">
        <f>VLOOKUP(C111,计算辅助表!A:I,9,FALSE)</f>
        <v>0</v>
      </c>
      <c r="I111" s="20">
        <f>VLOOKUP(C111,计算辅助表!A:K,10,FALSE)</f>
        <v>0</v>
      </c>
      <c r="J111" s="20">
        <f>VLOOKUP(C111,计算辅助表!A:K,11,FALSE)</f>
        <v>0</v>
      </c>
      <c r="K111" s="20">
        <f>VLOOKUP(C111,计算辅助表!A:H,8,FALSE)</f>
        <v>165</v>
      </c>
      <c r="L111" s="20" t="str">
        <f>VLOOKUP(C111,计算辅助表!A:F,6,FALSE)</f>
        <v>[{"a":"item","t":"2004","n":2000}]</v>
      </c>
      <c r="M111" s="20" t="str">
        <f>VLOOKUP(C111,计算辅助表!A:G,7,FALSE)</f>
        <v>[{"samezhongzu":1,"star":5,"num":4}]</v>
      </c>
      <c r="N111" s="20" t="str">
        <f>VLOOKUP(A111,升星技能!A:O,4,FALSE)</f>
        <v>机械能量3</v>
      </c>
      <c r="O111" s="20" t="str">
        <f>VLOOKUP(A111,升星技能!A:O,5,FALSE)</f>
        <v>"2507a111","2507a121","2507a131"</v>
      </c>
      <c r="P111" s="20" t="str">
        <f>VLOOKUP(A111,升星技能!A:O,6,FALSE)</f>
        <v>被动效果：使用科技力量打造的机械身躯，使得格挡增加40%，速度增加60，生命增加24%</v>
      </c>
      <c r="Q111" s="20" t="str">
        <f>IF(C111&lt;8,VLOOKUP(A111,基础技能!A:O,11,FALSE),VLOOKUP(A111,升星技能!A:O,7,FALSE))</f>
        <v>自我修复2</v>
      </c>
      <c r="R111" s="20" t="str">
        <f>IF(C111&lt;8,VLOOKUP(A111,基础技能!A:O,10,FALSE),VLOOKUP(A111,升星技能!A:O,8,FALSE))</f>
        <v>"25076214"</v>
      </c>
      <c r="S111" s="20" t="str">
        <f>IF(C111&lt;8,VLOOKUP(A111,基础技能!A:O,12,FALSE),VLOOKUP(A111,升星技能!A:O,9,FALSE))</f>
        <v>被动效果：每次格挡时自我修复，回复自身156%攻击等量生命（受控不触发）</v>
      </c>
      <c r="T111" s="20" t="str">
        <f>IF(C111&lt;9,VLOOKUP(A111,基础技能!A:O,14,FALSE),VLOOKUP(A111,升星技能!A:O,10,FALSE))</f>
        <v>乱攻2</v>
      </c>
      <c r="U111" s="20" t="str">
        <f>IF(C111&lt;9,VLOOKUP(A111,基础技能!A:O,13,FALSE),VLOOKUP(A111,升星技能!A:O,11,FALSE))</f>
        <v>"25076314"</v>
      </c>
      <c r="V111" s="20" t="str">
        <f>IF(C111&lt;9,VLOOKUP(A111,基础技能!A:O,15,FALSE),VLOOKUP(A111,升星技能!A:O,12,FALSE))</f>
        <v>被动效果：我都不知道我能打着谁，普通攻击变为攻击前排敌人，伤害为88%攻击效果，同时减少目标16%命中2回合</v>
      </c>
      <c r="W111" s="20" t="str">
        <f>IF(C111&lt;10,VLOOKUP(A111,基础技能!A:O,5,FALSE),VLOOKUP(A111,升星技能!A:O,13,FALSE))</f>
        <v>奥术冲击2</v>
      </c>
      <c r="X111" s="20" t="str">
        <f>IF(C111&lt;10,VLOOKUP(A111,基础技能!A:O,4,FALSE),VLOOKUP(A111,升星技能!A:O,14,FALSE))</f>
        <v>25076012</v>
      </c>
      <c r="Y111" s="20" t="str">
        <f>IF(C111&lt;10,VLOOKUP(A111,基础技能!A:O,6,FALSE),VLOOKUP(A111,升星技能!A:O,15,FALSE))</f>
        <v>怒气技能：对敌方前排造成225%攻击伤害并增加自身45%攻击2回合</v>
      </c>
    </row>
    <row r="112" spans="1:25">
      <c r="A112" s="3">
        <v>25076</v>
      </c>
      <c r="B112" s="3" t="s">
        <v>44</v>
      </c>
      <c r="C112" s="20">
        <v>8</v>
      </c>
      <c r="D112" s="20">
        <f>VLOOKUP($C112,计算辅助表!$A:$E,2,FALSE)</f>
        <v>2.78</v>
      </c>
      <c r="E112" s="20">
        <f>VLOOKUP($C112,计算辅助表!$A:$E,3,FALSE)</f>
        <v>1</v>
      </c>
      <c r="F112" s="20">
        <f>VLOOKUP($C112,计算辅助表!$A:$E,4,FALSE)</f>
        <v>4.84</v>
      </c>
      <c r="G112" s="20">
        <f>VLOOKUP($C112,计算辅助表!$A:$E,5,FALSE)</f>
        <v>1.6</v>
      </c>
      <c r="H112" s="20">
        <f>VLOOKUP(C112,计算辅助表!A:I,9,FALSE)</f>
        <v>0</v>
      </c>
      <c r="I112" s="20">
        <f>VLOOKUP(C112,计算辅助表!A:K,10,FALSE)</f>
        <v>0</v>
      </c>
      <c r="J112" s="20">
        <f>VLOOKUP(C112,计算辅助表!A:K,11,FALSE)</f>
        <v>0</v>
      </c>
      <c r="K112" s="20">
        <f>VLOOKUP(C112,计算辅助表!A:H,8,FALSE)</f>
        <v>185</v>
      </c>
      <c r="L112" s="20" t="str">
        <f>VLOOKUP(C112,计算辅助表!A:F,6,FALSE)</f>
        <v>[{"a":"item","t":"2004","n":3000}]</v>
      </c>
      <c r="M112" s="20" t="str">
        <f>VLOOKUP(C112,计算辅助表!A:G,7,FALSE)</f>
        <v>[{"samezhongzu":1,"star":6,"num":1},{"samezhongzu":1,"star":5,"num":3}]</v>
      </c>
      <c r="N112" s="20" t="str">
        <f>VLOOKUP(A112,升星技能!A:O,4,FALSE)</f>
        <v>机械能量3</v>
      </c>
      <c r="O112" s="20" t="str">
        <f>VLOOKUP(A112,升星技能!A:O,5,FALSE)</f>
        <v>"2507a111","2507a121","2507a131"</v>
      </c>
      <c r="P112" s="20" t="str">
        <f>VLOOKUP(A112,升星技能!A:O,6,FALSE)</f>
        <v>被动效果：使用科技力量打造的机械身躯，使得格挡增加40%，速度增加60，生命增加24%</v>
      </c>
      <c r="Q112" s="20" t="str">
        <f>IF(C112&lt;8,VLOOKUP(A112,基础技能!A:O,11,FALSE),VLOOKUP(A112,升星技能!A:O,7,FALSE))</f>
        <v>自我修复3</v>
      </c>
      <c r="R112" s="20" t="str">
        <f>IF(C112&lt;8,VLOOKUP(A112,基础技能!A:O,10,FALSE),VLOOKUP(A112,升星技能!A:O,8,FALSE))</f>
        <v>"2507a214"</v>
      </c>
      <c r="S112" s="20" t="str">
        <f>IF(C112&lt;8,VLOOKUP(A112,基础技能!A:O,12,FALSE),VLOOKUP(A112,升星技能!A:O,9,FALSE))</f>
        <v>被动效果：每次格挡时自我修复，回复自身222%攻击等量生命（受控不触发）</v>
      </c>
      <c r="T112" s="20" t="str">
        <f>IF(C112&lt;9,VLOOKUP(A112,基础技能!A:O,14,FALSE),VLOOKUP(A112,升星技能!A:O,10,FALSE))</f>
        <v>乱攻2</v>
      </c>
      <c r="U112" s="20" t="str">
        <f>IF(C112&lt;9,VLOOKUP(A112,基础技能!A:O,13,FALSE),VLOOKUP(A112,升星技能!A:O,11,FALSE))</f>
        <v>"25076314"</v>
      </c>
      <c r="V112" s="20" t="str">
        <f>IF(C112&lt;9,VLOOKUP(A112,基础技能!A:O,15,FALSE),VLOOKUP(A112,升星技能!A:O,12,FALSE))</f>
        <v>被动效果：我都不知道我能打着谁，普通攻击变为攻击前排敌人，伤害为88%攻击效果，同时减少目标16%命中2回合</v>
      </c>
      <c r="W112" s="20" t="str">
        <f>IF(C112&lt;10,VLOOKUP(A112,基础技能!A:O,5,FALSE),VLOOKUP(A112,升星技能!A:O,13,FALSE))</f>
        <v>奥术冲击2</v>
      </c>
      <c r="X112" s="20" t="str">
        <f>IF(C112&lt;10,VLOOKUP(A112,基础技能!A:O,4,FALSE),VLOOKUP(A112,升星技能!A:O,14,FALSE))</f>
        <v>25076012</v>
      </c>
      <c r="Y112" s="20" t="str">
        <f>IF(C112&lt;10,VLOOKUP(A112,基础技能!A:O,6,FALSE),VLOOKUP(A112,升星技能!A:O,15,FALSE))</f>
        <v>怒气技能：对敌方前排造成225%攻击伤害并增加自身45%攻击2回合</v>
      </c>
    </row>
    <row r="113" spans="1:25">
      <c r="A113" s="3">
        <v>25076</v>
      </c>
      <c r="B113" s="3" t="s">
        <v>44</v>
      </c>
      <c r="C113" s="20">
        <v>9</v>
      </c>
      <c r="D113" s="20">
        <f>VLOOKUP($C113,计算辅助表!$A:$E,2,FALSE)</f>
        <v>3.07</v>
      </c>
      <c r="E113" s="20">
        <f>VLOOKUP($C113,计算辅助表!$A:$E,3,FALSE)</f>
        <v>1</v>
      </c>
      <c r="F113" s="20">
        <f>VLOOKUP($C113,计算辅助表!$A:$E,4,FALSE)</f>
        <v>6.16</v>
      </c>
      <c r="G113" s="20">
        <f>VLOOKUP($C113,计算辅助表!$A:$E,5,FALSE)</f>
        <v>1.6</v>
      </c>
      <c r="H113" s="20">
        <f>VLOOKUP(C113,计算辅助表!A:I,9,FALSE)</f>
        <v>0</v>
      </c>
      <c r="I113" s="20">
        <f>VLOOKUP(C113,计算辅助表!A:K,10,FALSE)</f>
        <v>0</v>
      </c>
      <c r="J113" s="20">
        <f>VLOOKUP(C113,计算辅助表!A:K,11,FALSE)</f>
        <v>0</v>
      </c>
      <c r="K113" s="20">
        <f>VLOOKUP(C113,计算辅助表!A:H,8,FALSE)</f>
        <v>205</v>
      </c>
      <c r="L113" s="20" t="str">
        <f>VLOOKUP(C113,计算辅助表!A:F,6,FALSE)</f>
        <v>[{"a":"item","t":"2004","n":4000}]</v>
      </c>
      <c r="M113" s="20" t="str">
        <f>VLOOKUP(C113,计算辅助表!A:G,7,FALSE)</f>
        <v>[{"sxhero":1,"num":1},{"samezhongzu":1,"star":6,"num":1},{"samezhongzu":1,"star":5,"num":2}]</v>
      </c>
      <c r="N113" s="20" t="str">
        <f>VLOOKUP(A113,升星技能!A:O,4,FALSE)</f>
        <v>机械能量3</v>
      </c>
      <c r="O113" s="20" t="str">
        <f>VLOOKUP(A113,升星技能!A:O,5,FALSE)</f>
        <v>"2507a111","2507a121","2507a131"</v>
      </c>
      <c r="P113" s="20" t="str">
        <f>VLOOKUP(A113,升星技能!A:O,6,FALSE)</f>
        <v>被动效果：使用科技力量打造的机械身躯，使得格挡增加40%，速度增加60，生命增加24%</v>
      </c>
      <c r="Q113" s="20" t="str">
        <f>IF(C113&lt;8,VLOOKUP(A113,基础技能!A:O,11,FALSE),VLOOKUP(A113,升星技能!A:O,7,FALSE))</f>
        <v>自我修复3</v>
      </c>
      <c r="R113" s="20" t="str">
        <f>IF(C113&lt;8,VLOOKUP(A113,基础技能!A:O,10,FALSE),VLOOKUP(A113,升星技能!A:O,8,FALSE))</f>
        <v>"2507a214"</v>
      </c>
      <c r="S113" s="20" t="str">
        <f>IF(C113&lt;8,VLOOKUP(A113,基础技能!A:O,12,FALSE),VLOOKUP(A113,升星技能!A:O,9,FALSE))</f>
        <v>被动效果：每次格挡时自我修复，回复自身222%攻击等量生命（受控不触发）</v>
      </c>
      <c r="T113" s="20" t="str">
        <f>IF(C113&lt;9,VLOOKUP(A113,基础技能!A:O,14,FALSE),VLOOKUP(A113,升星技能!A:O,10,FALSE))</f>
        <v>随机攻击3</v>
      </c>
      <c r="U113" s="20" t="str">
        <f>IF(C113&lt;9,VLOOKUP(A113,基础技能!A:O,13,FALSE),VLOOKUP(A113,升星技能!A:O,11,FALSE))</f>
        <v>"2507a314"</v>
      </c>
      <c r="V113" s="20" t="str">
        <f>IF(C113&lt;9,VLOOKUP(A113,基础技能!A:O,15,FALSE),VLOOKUP(A113,升星技能!A:O,12,FALSE))</f>
        <v>被动效果：我都不知道我能打着谁，普通攻击变为攻击前排敌人，伤害为99%攻击效果，同时减少目标22%命中2回合</v>
      </c>
      <c r="W113" s="20" t="str">
        <f>IF(C113&lt;10,VLOOKUP(A113,基础技能!A:O,5,FALSE),VLOOKUP(A113,升星技能!A:O,13,FALSE))</f>
        <v>奥术冲击2</v>
      </c>
      <c r="X113" s="20" t="str">
        <f>IF(C113&lt;10,VLOOKUP(A113,基础技能!A:O,4,FALSE),VLOOKUP(A113,升星技能!A:O,14,FALSE))</f>
        <v>25076012</v>
      </c>
      <c r="Y113" s="20" t="str">
        <f>IF(C113&lt;10,VLOOKUP(A113,基础技能!A:O,6,FALSE),VLOOKUP(A113,升星技能!A:O,15,FALSE))</f>
        <v>怒气技能：对敌方前排造成225%攻击伤害并增加自身45%攻击2回合</v>
      </c>
    </row>
    <row r="114" spans="1:25">
      <c r="A114" s="3">
        <v>25076</v>
      </c>
      <c r="B114" s="3" t="s">
        <v>44</v>
      </c>
      <c r="C114" s="20">
        <v>10</v>
      </c>
      <c r="D114" s="20">
        <f>VLOOKUP($C114,计算辅助表!$A:$E,2,FALSE)</f>
        <v>3.51</v>
      </c>
      <c r="E114" s="20">
        <f>VLOOKUP($C114,计算辅助表!$A:$E,3,FALSE)</f>
        <v>1</v>
      </c>
      <c r="F114" s="20">
        <f>VLOOKUP($C114,计算辅助表!$A:$E,4,FALSE)</f>
        <v>8.14</v>
      </c>
      <c r="G114" s="20">
        <f>VLOOKUP($C114,计算辅助表!$A:$E,5,FALSE)</f>
        <v>1.6</v>
      </c>
      <c r="H114" s="20">
        <f>VLOOKUP(C114,计算辅助表!A:I,9,FALSE)</f>
        <v>0</v>
      </c>
      <c r="I114" s="20">
        <f>VLOOKUP(C114,计算辅助表!A:K,10,FALSE)</f>
        <v>0</v>
      </c>
      <c r="J114" s="20">
        <f>VLOOKUP(C114,计算辅助表!A:K,11,FALSE)</f>
        <v>0</v>
      </c>
      <c r="K114" s="20">
        <f>VLOOKUP(C114,计算辅助表!A:H,8,FALSE)</f>
        <v>255</v>
      </c>
      <c r="L114" s="20" t="str">
        <f>VLOOKUP(C114,计算辅助表!A:F,6,FALSE)</f>
        <v>[{"a":"item","t":"2004","n":10000}]</v>
      </c>
      <c r="M114" s="20" t="str">
        <f>VLOOKUP(C114,计算辅助表!A:G,7,FALSE)</f>
        <v>[{"sxhero":1,"num":2},{"samezhongzu":1,"star":6,"num":1},{"star":9,"num":1}]</v>
      </c>
      <c r="N114" s="20" t="str">
        <f>VLOOKUP(A114,升星技能!A:O,4,FALSE)</f>
        <v>机械能量3</v>
      </c>
      <c r="O114" s="20" t="str">
        <f>VLOOKUP(A114,升星技能!A:O,5,FALSE)</f>
        <v>"2507a111","2507a121","2507a131"</v>
      </c>
      <c r="P114" s="20" t="str">
        <f>VLOOKUP(A114,升星技能!A:O,6,FALSE)</f>
        <v>被动效果：使用科技力量打造的机械身躯，使得格挡增加40%，速度增加60，生命增加24%</v>
      </c>
      <c r="Q114" s="20" t="str">
        <f>IF(C114&lt;8,VLOOKUP(A114,基础技能!A:O,11,FALSE),VLOOKUP(A114,升星技能!A:O,7,FALSE))</f>
        <v>自我修复3</v>
      </c>
      <c r="R114" s="20" t="str">
        <f>IF(C114&lt;8,VLOOKUP(A114,基础技能!A:O,10,FALSE),VLOOKUP(A114,升星技能!A:O,8,FALSE))</f>
        <v>"2507a214"</v>
      </c>
      <c r="S114" s="20" t="str">
        <f>IF(C114&lt;8,VLOOKUP(A114,基础技能!A:O,12,FALSE),VLOOKUP(A114,升星技能!A:O,9,FALSE))</f>
        <v>被动效果：每次格挡时自我修复，回复自身222%攻击等量生命（受控不触发）</v>
      </c>
      <c r="T114" s="20" t="str">
        <f>IF(C114&lt;9,VLOOKUP(A114,基础技能!A:O,14,FALSE),VLOOKUP(A114,升星技能!A:O,10,FALSE))</f>
        <v>随机攻击3</v>
      </c>
      <c r="U114" s="20" t="str">
        <f>IF(C114&lt;9,VLOOKUP(A114,基础技能!A:O,13,FALSE),VLOOKUP(A114,升星技能!A:O,11,FALSE))</f>
        <v>"2507a314"</v>
      </c>
      <c r="V114" s="20" t="str">
        <f>IF(C114&lt;9,VLOOKUP(A114,基础技能!A:O,15,FALSE),VLOOKUP(A114,升星技能!A:O,12,FALSE))</f>
        <v>被动效果：我都不知道我能打着谁，普通攻击变为攻击前排敌人，伤害为99%攻击效果，同时减少目标22%命中2回合</v>
      </c>
      <c r="W114" s="20" t="str">
        <f>IF(C114&lt;10,VLOOKUP(A114,基础技能!A:O,5,FALSE),VLOOKUP(A114,升星技能!A:O,13,FALSE))</f>
        <v>奥术冲击3</v>
      </c>
      <c r="X114" s="20" t="str">
        <f>IF(C114&lt;10,VLOOKUP(A114,基础技能!A:O,4,FALSE),VLOOKUP(A114,升星技能!A:O,14,FALSE))</f>
        <v>2507a012</v>
      </c>
      <c r="Y114" s="20" t="str">
        <f>IF(C114&lt;10,VLOOKUP(A114,基础技能!A:O,6,FALSE),VLOOKUP(A114,升星技能!A:O,15,FALSE))</f>
        <v>怒气技能：对敌方随机4名目标造成303%攻击伤害，增加自身44%攻击3回合</v>
      </c>
    </row>
    <row r="115" spans="1:25">
      <c r="A115" s="3">
        <v>25076</v>
      </c>
      <c r="B115" s="3" t="s">
        <v>44</v>
      </c>
      <c r="C115" s="20">
        <v>11</v>
      </c>
      <c r="D115" s="20">
        <f>VLOOKUP($C115,计算辅助表!$A:$E,2,FALSE)</f>
        <v>3.51</v>
      </c>
      <c r="E115" s="20">
        <f>VLOOKUP($C115,计算辅助表!$A:$E,3,FALSE)</f>
        <v>1</v>
      </c>
      <c r="F115" s="20">
        <f>VLOOKUP($C115,计算辅助表!$A:$E,4,FALSE)</f>
        <v>8.14</v>
      </c>
      <c r="G115" s="20">
        <f>VLOOKUP($C115,计算辅助表!$A:$E,5,FALSE)</f>
        <v>1.6</v>
      </c>
      <c r="H115" s="20">
        <f>VLOOKUP(C115,计算辅助表!A:I,9,FALSE)</f>
        <v>1</v>
      </c>
      <c r="I115" s="20">
        <f>VLOOKUP(C115,计算辅助表!A:K,10,FALSE)</f>
        <v>70</v>
      </c>
      <c r="J115" s="20">
        <f>VLOOKUP(C115,计算辅助表!A:K,11,FALSE)</f>
        <v>100</v>
      </c>
      <c r="K115" s="20">
        <f>VLOOKUP(C115,计算辅助表!A:H,8,FALSE)</f>
        <v>270</v>
      </c>
      <c r="L115" s="20" t="str">
        <f>VLOOKUP(C115,计算辅助表!A:F,6,FALSE)</f>
        <v>[{"a":"item","t":"2004","n":10000}]</v>
      </c>
      <c r="M115" s="20" t="str">
        <f>VLOOKUP(C115,计算辅助表!A:G,7,FALSE)</f>
        <v>[{"sxhero":1,"num":1},{"star":9,"num":1}]</v>
      </c>
      <c r="N115" s="20" t="str">
        <f>VLOOKUP(A115,升星技能!A:O,4,FALSE)</f>
        <v>机械能量3</v>
      </c>
      <c r="O115" s="20" t="str">
        <f>VLOOKUP(A115,升星技能!A:O,5,FALSE)</f>
        <v>"2507a111","2507a121","2507a131"</v>
      </c>
      <c r="P115" s="20" t="str">
        <f>VLOOKUP(A115,升星技能!A:O,6,FALSE)</f>
        <v>被动效果：使用科技力量打造的机械身躯，使得格挡增加40%，速度增加60，生命增加24%</v>
      </c>
      <c r="Q115" s="20" t="str">
        <f>IF(C115&lt;8,VLOOKUP(A115,基础技能!A:O,11,FALSE),VLOOKUP(A115,升星技能!A:O,7,FALSE))</f>
        <v>自我修复3</v>
      </c>
      <c r="R115" s="20" t="str">
        <f>IF(C115&lt;8,VLOOKUP(A115,基础技能!A:O,10,FALSE),VLOOKUP(A115,升星技能!A:O,8,FALSE))</f>
        <v>"2507a214"</v>
      </c>
      <c r="S115" s="20" t="str">
        <f>IF(C115&lt;8,VLOOKUP(A115,基础技能!A:O,12,FALSE),VLOOKUP(A115,升星技能!A:O,9,FALSE))</f>
        <v>被动效果：每次格挡时自我修复，回复自身222%攻击等量生命（受控不触发）</v>
      </c>
      <c r="T115" s="20" t="str">
        <f>IF(C115&lt;9,VLOOKUP(A115,基础技能!A:O,14,FALSE),VLOOKUP(A115,升星技能!A:O,10,FALSE))</f>
        <v>随机攻击3</v>
      </c>
      <c r="U115" s="20" t="str">
        <f>IF(C115&lt;9,VLOOKUP(A115,基础技能!A:O,13,FALSE),VLOOKUP(A115,升星技能!A:O,11,FALSE))</f>
        <v>"2507a314"</v>
      </c>
      <c r="V115" s="20" t="str">
        <f>IF(C115&lt;9,VLOOKUP(A115,基础技能!A:O,15,FALSE),VLOOKUP(A115,升星技能!A:O,12,FALSE))</f>
        <v>被动效果：我都不知道我能打着谁，普通攻击变为攻击前排敌人，伤害为99%攻击效果，同时减少目标22%命中2回合</v>
      </c>
      <c r="W115" s="20" t="str">
        <f>IF(C115&lt;10,VLOOKUP(A115,基础技能!A:O,5,FALSE),VLOOKUP(A115,升星技能!A:O,13,FALSE))</f>
        <v>奥术冲击3</v>
      </c>
      <c r="X115" s="20" t="str">
        <f>IF(C115&lt;10,VLOOKUP(A115,基础技能!A:O,4,FALSE),VLOOKUP(A115,升星技能!A:O,14,FALSE))</f>
        <v>2507a012</v>
      </c>
      <c r="Y115" s="20" t="str">
        <f>IF(C115&lt;10,VLOOKUP(A115,基础技能!A:O,6,FALSE),VLOOKUP(A115,升星技能!A:O,15,FALSE))</f>
        <v>怒气技能：对敌方随机4名目标造成303%攻击伤害，增加自身44%攻击3回合</v>
      </c>
    </row>
    <row r="116" spans="1:25">
      <c r="A116" s="3">
        <v>25076</v>
      </c>
      <c r="B116" s="3" t="s">
        <v>44</v>
      </c>
      <c r="C116" s="20">
        <v>12</v>
      </c>
      <c r="D116" s="20">
        <f>VLOOKUP($C116,计算辅助表!$A:$E,2,FALSE)</f>
        <v>3.51</v>
      </c>
      <c r="E116" s="20">
        <f>VLOOKUP($C116,计算辅助表!$A:$E,3,FALSE)</f>
        <v>1</v>
      </c>
      <c r="F116" s="20">
        <f>VLOOKUP($C116,计算辅助表!$A:$E,4,FALSE)</f>
        <v>8.14</v>
      </c>
      <c r="G116" s="20">
        <f>VLOOKUP($C116,计算辅助表!$A:$E,5,FALSE)</f>
        <v>1.6</v>
      </c>
      <c r="H116" s="20">
        <f>VLOOKUP(C116,计算辅助表!A:I,9,FALSE)</f>
        <v>2</v>
      </c>
      <c r="I116" s="20">
        <f>VLOOKUP(C116,计算辅助表!A:K,10,FALSE)</f>
        <v>140</v>
      </c>
      <c r="J116" s="20">
        <f>VLOOKUP(C116,计算辅助表!A:K,11,FALSE)</f>
        <v>200</v>
      </c>
      <c r="K116" s="20">
        <f>VLOOKUP(C116,计算辅助表!A:H,8,FALSE)</f>
        <v>285</v>
      </c>
      <c r="L116" s="20" t="str">
        <f>VLOOKUP(C116,计算辅助表!A:F,6,FALSE)</f>
        <v>[{"a":"item","t":"2004","n":15000}]</v>
      </c>
      <c r="M116" s="20" t="str">
        <f>VLOOKUP(C116,计算辅助表!A:G,7,FALSE)</f>
        <v>[{"sxhero":1,"num":1},{"samezhongzu":1,"star":6,"num":1},{"star":9,"num":1}]</v>
      </c>
      <c r="N116" s="20" t="str">
        <f>VLOOKUP(A116,升星技能!A:O,4,FALSE)</f>
        <v>机械能量3</v>
      </c>
      <c r="O116" s="20" t="str">
        <f>VLOOKUP(A116,升星技能!A:O,5,FALSE)</f>
        <v>"2507a111","2507a121","2507a131"</v>
      </c>
      <c r="P116" s="20" t="str">
        <f>VLOOKUP(A116,升星技能!A:O,6,FALSE)</f>
        <v>被动效果：使用科技力量打造的机械身躯，使得格挡增加40%，速度增加60，生命增加24%</v>
      </c>
      <c r="Q116" s="20" t="str">
        <f>IF(C116&lt;8,VLOOKUP(A116,基础技能!A:O,11,FALSE),VLOOKUP(A116,升星技能!A:O,7,FALSE))</f>
        <v>自我修复3</v>
      </c>
      <c r="R116" s="20" t="str">
        <f>IF(C116&lt;8,VLOOKUP(A116,基础技能!A:O,10,FALSE),VLOOKUP(A116,升星技能!A:O,8,FALSE))</f>
        <v>"2507a214"</v>
      </c>
      <c r="S116" s="20" t="str">
        <f>IF(C116&lt;8,VLOOKUP(A116,基础技能!A:O,12,FALSE),VLOOKUP(A116,升星技能!A:O,9,FALSE))</f>
        <v>被动效果：每次格挡时自我修复，回复自身222%攻击等量生命（受控不触发）</v>
      </c>
      <c r="T116" s="20" t="str">
        <f>IF(C116&lt;9,VLOOKUP(A116,基础技能!A:O,14,FALSE),VLOOKUP(A116,升星技能!A:O,10,FALSE))</f>
        <v>随机攻击3</v>
      </c>
      <c r="U116" s="20" t="str">
        <f>IF(C116&lt;9,VLOOKUP(A116,基础技能!A:O,13,FALSE),VLOOKUP(A116,升星技能!A:O,11,FALSE))</f>
        <v>"2507a314"</v>
      </c>
      <c r="V116" s="20" t="str">
        <f>IF(C116&lt;9,VLOOKUP(A116,基础技能!A:O,15,FALSE),VLOOKUP(A116,升星技能!A:O,12,FALSE))</f>
        <v>被动效果：我都不知道我能打着谁，普通攻击变为攻击前排敌人，伤害为99%攻击效果，同时减少目标22%命中2回合</v>
      </c>
      <c r="W116" s="20" t="str">
        <f>IF(C116&lt;10,VLOOKUP(A116,基础技能!A:O,5,FALSE),VLOOKUP(A116,升星技能!A:O,13,FALSE))</f>
        <v>奥术冲击3</v>
      </c>
      <c r="X116" s="20" t="str">
        <f>IF(C116&lt;10,VLOOKUP(A116,基础技能!A:O,4,FALSE),VLOOKUP(A116,升星技能!A:O,14,FALSE))</f>
        <v>2507a012</v>
      </c>
      <c r="Y116" s="20" t="str">
        <f>IF(C116&lt;10,VLOOKUP(A116,基础技能!A:O,6,FALSE),VLOOKUP(A116,升星技能!A:O,15,FALSE))</f>
        <v>怒气技能：对敌方随机4名目标造成303%攻击伤害，增加自身44%攻击3回合</v>
      </c>
    </row>
    <row r="117" spans="1:25">
      <c r="A117" s="3">
        <v>25076</v>
      </c>
      <c r="B117" s="3" t="s">
        <v>44</v>
      </c>
      <c r="C117" s="20">
        <v>13</v>
      </c>
      <c r="D117" s="20">
        <f>VLOOKUP($C117,计算辅助表!$A:$E,2,FALSE)</f>
        <v>3.51</v>
      </c>
      <c r="E117" s="20">
        <f>VLOOKUP($C117,计算辅助表!$A:$E,3,FALSE)</f>
        <v>1</v>
      </c>
      <c r="F117" s="20">
        <f>VLOOKUP($C117,计算辅助表!$A:$E,4,FALSE)</f>
        <v>8.14</v>
      </c>
      <c r="G117" s="20">
        <f>VLOOKUP($C117,计算辅助表!$A:$E,5,FALSE)</f>
        <v>1.6</v>
      </c>
      <c r="H117" s="20">
        <f>VLOOKUP(C117,计算辅助表!A:I,9,FALSE)</f>
        <v>3</v>
      </c>
      <c r="I117" s="20">
        <f>VLOOKUP(C117,计算辅助表!A:K,10,FALSE)</f>
        <v>210</v>
      </c>
      <c r="J117" s="20">
        <f>VLOOKUP(C117,计算辅助表!A:K,11,FALSE)</f>
        <v>300</v>
      </c>
      <c r="K117" s="20">
        <f>VLOOKUP(C117,计算辅助表!A:H,8,FALSE)</f>
        <v>300</v>
      </c>
      <c r="L117" s="20" t="str">
        <f>VLOOKUP(C117,计算辅助表!A:F,6,FALSE)</f>
        <v>[{"a":"item","t":"2004","n":20000}]</v>
      </c>
      <c r="M117" s="20" t="str">
        <f>VLOOKUP(C117,计算辅助表!A:G,7,FALSE)</f>
        <v>[{"sxhero":1,"num":2},{"star":10,"num":1}]</v>
      </c>
      <c r="N117" s="20" t="str">
        <f>VLOOKUP(A117,升星技能!A:O,4,FALSE)</f>
        <v>机械能量3</v>
      </c>
      <c r="O117" s="20" t="str">
        <f>VLOOKUP(A117,升星技能!A:O,5,FALSE)</f>
        <v>"2507a111","2507a121","2507a131"</v>
      </c>
      <c r="P117" s="20" t="str">
        <f>VLOOKUP(A117,升星技能!A:O,6,FALSE)</f>
        <v>被动效果：使用科技力量打造的机械身躯，使得格挡增加40%，速度增加60，生命增加24%</v>
      </c>
      <c r="Q117" s="20" t="str">
        <f>IF(C117&lt;8,VLOOKUP(A117,基础技能!A:O,11,FALSE),VLOOKUP(A117,升星技能!A:O,7,FALSE))</f>
        <v>自我修复3</v>
      </c>
      <c r="R117" s="20" t="str">
        <f>IF(C117&lt;8,VLOOKUP(A117,基础技能!A:O,10,FALSE),VLOOKUP(A117,升星技能!A:O,8,FALSE))</f>
        <v>"2507a214"</v>
      </c>
      <c r="S117" s="20" t="str">
        <f>IF(C117&lt;8,VLOOKUP(A117,基础技能!A:O,12,FALSE),VLOOKUP(A117,升星技能!A:O,9,FALSE))</f>
        <v>被动效果：每次格挡时自我修复，回复自身222%攻击等量生命（受控不触发）</v>
      </c>
      <c r="T117" s="20" t="str">
        <f>IF(C117&lt;9,VLOOKUP(A117,基础技能!A:O,14,FALSE),VLOOKUP(A117,升星技能!A:O,10,FALSE))</f>
        <v>随机攻击3</v>
      </c>
      <c r="U117" s="20" t="str">
        <f>IF(C117&lt;9,VLOOKUP(A117,基础技能!A:O,13,FALSE),VLOOKUP(A117,升星技能!A:O,11,FALSE))</f>
        <v>"2507a314"</v>
      </c>
      <c r="V117" s="20" t="str">
        <f>IF(C117&lt;9,VLOOKUP(A117,基础技能!A:O,15,FALSE),VLOOKUP(A117,升星技能!A:O,12,FALSE))</f>
        <v>被动效果：我都不知道我能打着谁，普通攻击变为攻击前排敌人，伤害为99%攻击效果，同时减少目标22%命中2回合</v>
      </c>
      <c r="W117" s="20" t="str">
        <f>IF(C117&lt;10,VLOOKUP(A117,基础技能!A:O,5,FALSE),VLOOKUP(A117,升星技能!A:O,13,FALSE))</f>
        <v>奥术冲击3</v>
      </c>
      <c r="X117" s="20" t="str">
        <f>IF(C117&lt;10,VLOOKUP(A117,基础技能!A:O,4,FALSE),VLOOKUP(A117,升星技能!A:O,14,FALSE))</f>
        <v>2507a012</v>
      </c>
      <c r="Y117" s="20" t="str">
        <f>IF(C117&lt;10,VLOOKUP(A117,基础技能!A:O,6,FALSE),VLOOKUP(A117,升星技能!A:O,15,FALSE))</f>
        <v>怒气技能：对敌方随机4名目标造成303%攻击伤害，增加自身44%攻击3回合</v>
      </c>
    </row>
    <row r="118" spans="1:25">
      <c r="A118" s="3">
        <v>31076</v>
      </c>
      <c r="B118" s="3" t="s">
        <v>45</v>
      </c>
      <c r="C118" s="20">
        <v>7</v>
      </c>
      <c r="D118" s="20">
        <f>VLOOKUP($C118,计算辅助表!$A:$E,2,FALSE)</f>
        <v>2.49</v>
      </c>
      <c r="E118" s="20">
        <f>VLOOKUP($C118,计算辅助表!$A:$E,3,FALSE)</f>
        <v>1</v>
      </c>
      <c r="F118" s="20">
        <f>VLOOKUP($C118,计算辅助表!$A:$E,4,FALSE)</f>
        <v>3.52</v>
      </c>
      <c r="G118" s="20">
        <f>VLOOKUP($C118,计算辅助表!$A:$E,5,FALSE)</f>
        <v>1.6</v>
      </c>
      <c r="H118" s="20">
        <f>VLOOKUP(C118,计算辅助表!A:I,9,FALSE)</f>
        <v>0</v>
      </c>
      <c r="I118" s="20">
        <f>VLOOKUP(C118,计算辅助表!A:K,10,FALSE)</f>
        <v>0</v>
      </c>
      <c r="J118" s="20">
        <f>VLOOKUP(C118,计算辅助表!A:K,11,FALSE)</f>
        <v>0</v>
      </c>
      <c r="K118" s="20">
        <f>VLOOKUP(C118,计算辅助表!A:H,8,FALSE)</f>
        <v>165</v>
      </c>
      <c r="L118" s="20" t="str">
        <f>VLOOKUP(C118,计算辅助表!A:F,6,FALSE)</f>
        <v>[{"a":"item","t":"2004","n":2000}]</v>
      </c>
      <c r="M118" s="20" t="str">
        <f>VLOOKUP(C118,计算辅助表!A:G,7,FALSE)</f>
        <v>[{"samezhongzu":1,"star":5,"num":4}]</v>
      </c>
      <c r="N118" s="20" t="str">
        <f>VLOOKUP(A118,升星技能!A:O,4,FALSE)</f>
        <v>心灵恐惧3</v>
      </c>
      <c r="O118" s="20" t="str">
        <f>VLOOKUP(A118,升星技能!A:O,5,FALSE)</f>
        <v>"3107a114"</v>
      </c>
      <c r="P118" s="20" t="str">
        <f>VLOOKUP(A118,升星技能!A:O,6,FALSE)</f>
        <v>被动效果：让敌人感到恐惧，受到攻击降低攻击者19%暴击，持续3回合</v>
      </c>
      <c r="Q118" s="20" t="str">
        <f>IF(C118&lt;8,VLOOKUP(A118,基础技能!A:O,11,FALSE),VLOOKUP(A118,升星技能!A:O,7,FALSE))</f>
        <v>恶魔之心2</v>
      </c>
      <c r="R118" s="20" t="str">
        <f>IF(C118&lt;8,VLOOKUP(A118,基础技能!A:O,10,FALSE),VLOOKUP(A118,升星技能!A:O,8,FALSE))</f>
        <v>"31076211","31076221"</v>
      </c>
      <c r="S118" s="20" t="str">
        <f>IF(C118&lt;8,VLOOKUP(A118,基础技能!A:O,12,FALSE),VLOOKUP(A118,升星技能!A:O,9,FALSE))</f>
        <v>被动效果：强大的恶魔身躯，使得自身防御增加31%，生命增加29%</v>
      </c>
      <c r="T118" s="20" t="str">
        <f>IF(C118&lt;9,VLOOKUP(A118,基础技能!A:O,14,FALSE),VLOOKUP(A118,升星技能!A:O,10,FALSE))</f>
        <v>恶魔铠甲2</v>
      </c>
      <c r="U118" s="20" t="str">
        <f>IF(C118&lt;9,VLOOKUP(A118,基础技能!A:O,13,FALSE),VLOOKUP(A118,升星技能!A:O,11,FALSE))</f>
        <v>"31076314"</v>
      </c>
      <c r="V118" s="20" t="str">
        <f>IF(C118&lt;9,VLOOKUP(A118,基础技能!A:O,15,FALSE),VLOOKUP(A118,升星技能!A:O,12,FALSE))</f>
        <v>被动效果：穿着恶魔铠甲，使得自身生命低于30%时，提升自己防御102%，持续3回合（只触发一次）</v>
      </c>
      <c r="W118" s="20" t="str">
        <f>IF(C118&lt;10,VLOOKUP(A118,基础技能!A:O,5,FALSE),VLOOKUP(A118,升星技能!A:O,13,FALSE))</f>
        <v>火焰雨2</v>
      </c>
      <c r="X118" s="20" t="str">
        <f>IF(C118&lt;10,VLOOKUP(A118,基础技能!A:O,4,FALSE),VLOOKUP(A118,升星技能!A:O,14,FALSE))</f>
        <v>31076012</v>
      </c>
      <c r="Y118" s="20" t="str">
        <f>IF(C118&lt;10,VLOOKUP(A118,基础技能!A:O,6,FALSE),VLOOKUP(A118,升星技能!A:O,15,FALSE))</f>
        <v>怒气技能：对敌方单个目标造成281%攻击伤害并使生命最少的友军回复253%攻击等量生命</v>
      </c>
    </row>
    <row r="119" spans="1:25">
      <c r="A119" s="3">
        <v>31076</v>
      </c>
      <c r="B119" s="3" t="s">
        <v>45</v>
      </c>
      <c r="C119" s="20">
        <v>8</v>
      </c>
      <c r="D119" s="20">
        <f>VLOOKUP($C119,计算辅助表!$A:$E,2,FALSE)</f>
        <v>2.78</v>
      </c>
      <c r="E119" s="20">
        <f>VLOOKUP($C119,计算辅助表!$A:$E,3,FALSE)</f>
        <v>1</v>
      </c>
      <c r="F119" s="20">
        <f>VLOOKUP($C119,计算辅助表!$A:$E,4,FALSE)</f>
        <v>4.84</v>
      </c>
      <c r="G119" s="20">
        <f>VLOOKUP($C119,计算辅助表!$A:$E,5,FALSE)</f>
        <v>1.6</v>
      </c>
      <c r="H119" s="20">
        <f>VLOOKUP(C119,计算辅助表!A:I,9,FALSE)</f>
        <v>0</v>
      </c>
      <c r="I119" s="20">
        <f>VLOOKUP(C119,计算辅助表!A:K,10,FALSE)</f>
        <v>0</v>
      </c>
      <c r="J119" s="20">
        <f>VLOOKUP(C119,计算辅助表!A:K,11,FALSE)</f>
        <v>0</v>
      </c>
      <c r="K119" s="20">
        <f>VLOOKUP(C119,计算辅助表!A:H,8,FALSE)</f>
        <v>185</v>
      </c>
      <c r="L119" s="20" t="str">
        <f>VLOOKUP(C119,计算辅助表!A:F,6,FALSE)</f>
        <v>[{"a":"item","t":"2004","n":3000}]</v>
      </c>
      <c r="M119" s="20" t="str">
        <f>VLOOKUP(C119,计算辅助表!A:G,7,FALSE)</f>
        <v>[{"samezhongzu":1,"star":6,"num":1},{"samezhongzu":1,"star":5,"num":3}]</v>
      </c>
      <c r="N119" s="20" t="str">
        <f>VLOOKUP(A119,升星技能!A:O,4,FALSE)</f>
        <v>心灵恐惧3</v>
      </c>
      <c r="O119" s="20" t="str">
        <f>VLOOKUP(A119,升星技能!A:O,5,FALSE)</f>
        <v>"3107a114"</v>
      </c>
      <c r="P119" s="20" t="str">
        <f>VLOOKUP(A119,升星技能!A:O,6,FALSE)</f>
        <v>被动效果：让敌人感到恐惧，受到攻击降低攻击者19%暴击，持续3回合</v>
      </c>
      <c r="Q119" s="20" t="str">
        <f>IF(C119&lt;8,VLOOKUP(A119,基础技能!A:O,11,FALSE),VLOOKUP(A119,升星技能!A:O,7,FALSE))</f>
        <v>恶魔身躯3</v>
      </c>
      <c r="R119" s="20" t="str">
        <f>IF(C119&lt;8,VLOOKUP(A119,基础技能!A:O,10,FALSE),VLOOKUP(A119,升星技能!A:O,8,FALSE))</f>
        <v>"3107a211","3107a221"</v>
      </c>
      <c r="S119" s="20" t="str">
        <f>IF(C119&lt;8,VLOOKUP(A119,基础技能!A:O,12,FALSE),VLOOKUP(A119,升星技能!A:O,9,FALSE))</f>
        <v>被动效果：强大的恶魔身躯，使得自身防御增加41%，生命增加42%</v>
      </c>
      <c r="T119" s="20" t="str">
        <f>IF(C119&lt;9,VLOOKUP(A119,基础技能!A:O,14,FALSE),VLOOKUP(A119,升星技能!A:O,10,FALSE))</f>
        <v>恶魔铠甲2</v>
      </c>
      <c r="U119" s="20" t="str">
        <f>IF(C119&lt;9,VLOOKUP(A119,基础技能!A:O,13,FALSE),VLOOKUP(A119,升星技能!A:O,11,FALSE))</f>
        <v>"31076314"</v>
      </c>
      <c r="V119" s="20" t="str">
        <f>IF(C119&lt;9,VLOOKUP(A119,基础技能!A:O,15,FALSE),VLOOKUP(A119,升星技能!A:O,12,FALSE))</f>
        <v>被动效果：穿着恶魔铠甲，使得自身生命低于30%时，提升自己防御102%，持续3回合（只触发一次）</v>
      </c>
      <c r="W119" s="20" t="str">
        <f>IF(C119&lt;10,VLOOKUP(A119,基础技能!A:O,5,FALSE),VLOOKUP(A119,升星技能!A:O,13,FALSE))</f>
        <v>火焰雨2</v>
      </c>
      <c r="X119" s="20" t="str">
        <f>IF(C119&lt;10,VLOOKUP(A119,基础技能!A:O,4,FALSE),VLOOKUP(A119,升星技能!A:O,14,FALSE))</f>
        <v>31076012</v>
      </c>
      <c r="Y119" s="20" t="str">
        <f>IF(C119&lt;10,VLOOKUP(A119,基础技能!A:O,6,FALSE),VLOOKUP(A119,升星技能!A:O,15,FALSE))</f>
        <v>怒气技能：对敌方单个目标造成281%攻击伤害并使生命最少的友军回复253%攻击等量生命</v>
      </c>
    </row>
    <row r="120" spans="1:25">
      <c r="A120" s="3">
        <v>31076</v>
      </c>
      <c r="B120" s="3" t="s">
        <v>45</v>
      </c>
      <c r="C120" s="20">
        <v>9</v>
      </c>
      <c r="D120" s="20">
        <f>VLOOKUP($C120,计算辅助表!$A:$E,2,FALSE)</f>
        <v>3.07</v>
      </c>
      <c r="E120" s="20">
        <f>VLOOKUP($C120,计算辅助表!$A:$E,3,FALSE)</f>
        <v>1</v>
      </c>
      <c r="F120" s="20">
        <f>VLOOKUP($C120,计算辅助表!$A:$E,4,FALSE)</f>
        <v>6.16</v>
      </c>
      <c r="G120" s="20">
        <f>VLOOKUP($C120,计算辅助表!$A:$E,5,FALSE)</f>
        <v>1.6</v>
      </c>
      <c r="H120" s="20">
        <f>VLOOKUP(C120,计算辅助表!A:I,9,FALSE)</f>
        <v>0</v>
      </c>
      <c r="I120" s="20">
        <f>VLOOKUP(C120,计算辅助表!A:K,10,FALSE)</f>
        <v>0</v>
      </c>
      <c r="J120" s="20">
        <f>VLOOKUP(C120,计算辅助表!A:K,11,FALSE)</f>
        <v>0</v>
      </c>
      <c r="K120" s="20">
        <f>VLOOKUP(C120,计算辅助表!A:H,8,FALSE)</f>
        <v>205</v>
      </c>
      <c r="L120" s="20" t="str">
        <f>VLOOKUP(C120,计算辅助表!A:F,6,FALSE)</f>
        <v>[{"a":"item","t":"2004","n":4000}]</v>
      </c>
      <c r="M120" s="20" t="str">
        <f>VLOOKUP(C120,计算辅助表!A:G,7,FALSE)</f>
        <v>[{"sxhero":1,"num":1},{"samezhongzu":1,"star":6,"num":1},{"samezhongzu":1,"star":5,"num":2}]</v>
      </c>
      <c r="N120" s="20" t="str">
        <f>VLOOKUP(A120,升星技能!A:O,4,FALSE)</f>
        <v>心灵恐惧3</v>
      </c>
      <c r="O120" s="20" t="str">
        <f>VLOOKUP(A120,升星技能!A:O,5,FALSE)</f>
        <v>"3107a114"</v>
      </c>
      <c r="P120" s="20" t="str">
        <f>VLOOKUP(A120,升星技能!A:O,6,FALSE)</f>
        <v>被动效果：让敌人感到恐惧，受到攻击降低攻击者19%暴击，持续3回合</v>
      </c>
      <c r="Q120" s="20" t="str">
        <f>IF(C120&lt;8,VLOOKUP(A120,基础技能!A:O,11,FALSE),VLOOKUP(A120,升星技能!A:O,7,FALSE))</f>
        <v>恶魔身躯3</v>
      </c>
      <c r="R120" s="20" t="str">
        <f>IF(C120&lt;8,VLOOKUP(A120,基础技能!A:O,10,FALSE),VLOOKUP(A120,升星技能!A:O,8,FALSE))</f>
        <v>"3107a211","3107a221"</v>
      </c>
      <c r="S120" s="20" t="str">
        <f>IF(C120&lt;8,VLOOKUP(A120,基础技能!A:O,12,FALSE),VLOOKUP(A120,升星技能!A:O,9,FALSE))</f>
        <v>被动效果：强大的恶魔身躯，使得自身防御增加41%，生命增加42%</v>
      </c>
      <c r="T120" s="20" t="str">
        <f>IF(C120&lt;9,VLOOKUP(A120,基础技能!A:O,14,FALSE),VLOOKUP(A120,升星技能!A:O,10,FALSE))</f>
        <v>恶魔之甲3</v>
      </c>
      <c r="U120" s="20" t="str">
        <f>IF(C120&lt;9,VLOOKUP(A120,基础技能!A:O,13,FALSE),VLOOKUP(A120,升星技能!A:O,11,FALSE))</f>
        <v>"3107a314"</v>
      </c>
      <c r="V120" s="20" t="str">
        <f>IF(C120&lt;9,VLOOKUP(A120,基础技能!A:O,15,FALSE),VLOOKUP(A120,升星技能!A:O,12,FALSE))</f>
        <v>被动效果：穿着恶魔铠甲，使得自身生命低于30%时，提升自己121%防御，持续3回合（只触发一次）</v>
      </c>
      <c r="W120" s="20" t="str">
        <f>IF(C120&lt;10,VLOOKUP(A120,基础技能!A:O,5,FALSE),VLOOKUP(A120,升星技能!A:O,13,FALSE))</f>
        <v>火焰雨2</v>
      </c>
      <c r="X120" s="20" t="str">
        <f>IF(C120&lt;10,VLOOKUP(A120,基础技能!A:O,4,FALSE),VLOOKUP(A120,升星技能!A:O,14,FALSE))</f>
        <v>31076012</v>
      </c>
      <c r="Y120" s="20" t="str">
        <f>IF(C120&lt;10,VLOOKUP(A120,基础技能!A:O,6,FALSE),VLOOKUP(A120,升星技能!A:O,15,FALSE))</f>
        <v>怒气技能：对敌方单个目标造成281%攻击伤害并使生命最少的友军回复253%攻击等量生命</v>
      </c>
    </row>
    <row r="121" spans="1:25">
      <c r="A121" s="3">
        <v>31076</v>
      </c>
      <c r="B121" s="3" t="s">
        <v>45</v>
      </c>
      <c r="C121" s="20">
        <v>10</v>
      </c>
      <c r="D121" s="20">
        <f>VLOOKUP($C121,计算辅助表!$A:$E,2,FALSE)</f>
        <v>3.51</v>
      </c>
      <c r="E121" s="20">
        <f>VLOOKUP($C121,计算辅助表!$A:$E,3,FALSE)</f>
        <v>1</v>
      </c>
      <c r="F121" s="20">
        <f>VLOOKUP($C121,计算辅助表!$A:$E,4,FALSE)</f>
        <v>8.14</v>
      </c>
      <c r="G121" s="20">
        <f>VLOOKUP($C121,计算辅助表!$A:$E,5,FALSE)</f>
        <v>1.6</v>
      </c>
      <c r="H121" s="20">
        <f>VLOOKUP(C121,计算辅助表!A:I,9,FALSE)</f>
        <v>0</v>
      </c>
      <c r="I121" s="20">
        <f>VLOOKUP(C121,计算辅助表!A:K,10,FALSE)</f>
        <v>0</v>
      </c>
      <c r="J121" s="20">
        <f>VLOOKUP(C121,计算辅助表!A:K,11,FALSE)</f>
        <v>0</v>
      </c>
      <c r="K121" s="20">
        <f>VLOOKUP(C121,计算辅助表!A:H,8,FALSE)</f>
        <v>255</v>
      </c>
      <c r="L121" s="20" t="str">
        <f>VLOOKUP(C121,计算辅助表!A:F,6,FALSE)</f>
        <v>[{"a":"item","t":"2004","n":10000}]</v>
      </c>
      <c r="M121" s="20" t="str">
        <f>VLOOKUP(C121,计算辅助表!A:G,7,FALSE)</f>
        <v>[{"sxhero":1,"num":2},{"samezhongzu":1,"star":6,"num":1},{"star":9,"num":1}]</v>
      </c>
      <c r="N121" s="20" t="str">
        <f>VLOOKUP(A121,升星技能!A:O,4,FALSE)</f>
        <v>心灵恐惧3</v>
      </c>
      <c r="O121" s="20" t="str">
        <f>VLOOKUP(A121,升星技能!A:O,5,FALSE)</f>
        <v>"3107a114"</v>
      </c>
      <c r="P121" s="20" t="str">
        <f>VLOOKUP(A121,升星技能!A:O,6,FALSE)</f>
        <v>被动效果：让敌人感到恐惧，受到攻击降低攻击者19%暴击，持续3回合</v>
      </c>
      <c r="Q121" s="20" t="str">
        <f>IF(C121&lt;8,VLOOKUP(A121,基础技能!A:O,11,FALSE),VLOOKUP(A121,升星技能!A:O,7,FALSE))</f>
        <v>恶魔身躯3</v>
      </c>
      <c r="R121" s="20" t="str">
        <f>IF(C121&lt;8,VLOOKUP(A121,基础技能!A:O,10,FALSE),VLOOKUP(A121,升星技能!A:O,8,FALSE))</f>
        <v>"3107a211","3107a221"</v>
      </c>
      <c r="S121" s="20" t="str">
        <f>IF(C121&lt;8,VLOOKUP(A121,基础技能!A:O,12,FALSE),VLOOKUP(A121,升星技能!A:O,9,FALSE))</f>
        <v>被动效果：强大的恶魔身躯，使得自身防御增加41%，生命增加42%</v>
      </c>
      <c r="T121" s="20" t="str">
        <f>IF(C121&lt;9,VLOOKUP(A121,基础技能!A:O,14,FALSE),VLOOKUP(A121,升星技能!A:O,10,FALSE))</f>
        <v>恶魔之甲3</v>
      </c>
      <c r="U121" s="20" t="str">
        <f>IF(C121&lt;9,VLOOKUP(A121,基础技能!A:O,13,FALSE),VLOOKUP(A121,升星技能!A:O,11,FALSE))</f>
        <v>"3107a314"</v>
      </c>
      <c r="V121" s="20" t="str">
        <f>IF(C121&lt;9,VLOOKUP(A121,基础技能!A:O,15,FALSE),VLOOKUP(A121,升星技能!A:O,12,FALSE))</f>
        <v>被动效果：穿着恶魔铠甲，使得自身生命低于30%时，提升自己121%防御，持续3回合（只触发一次）</v>
      </c>
      <c r="W121" s="20" t="str">
        <f>IF(C121&lt;10,VLOOKUP(A121,基础技能!A:O,5,FALSE),VLOOKUP(A121,升星技能!A:O,13,FALSE))</f>
        <v>火焰雨3</v>
      </c>
      <c r="X121" s="20" t="str">
        <f>IF(C121&lt;10,VLOOKUP(A121,基础技能!A:O,4,FALSE),VLOOKUP(A121,升星技能!A:O,14,FALSE))</f>
        <v>3107a012</v>
      </c>
      <c r="Y121" s="20" t="str">
        <f>IF(C121&lt;10,VLOOKUP(A121,基础技能!A:O,6,FALSE),VLOOKUP(A121,升星技能!A:O,15,FALSE))</f>
        <v>怒气技能：对敌方单个目标造成321%攻击伤害并使生命最少的友军回复559%攻击等量生命，增加62%的攻击2回合</v>
      </c>
    </row>
    <row r="122" spans="1:25">
      <c r="A122" s="3">
        <v>31076</v>
      </c>
      <c r="B122" s="3" t="s">
        <v>45</v>
      </c>
      <c r="C122" s="20">
        <v>11</v>
      </c>
      <c r="D122" s="20">
        <f>VLOOKUP($C122,计算辅助表!$A:$E,2,FALSE)</f>
        <v>3.51</v>
      </c>
      <c r="E122" s="20">
        <f>VLOOKUP($C122,计算辅助表!$A:$E,3,FALSE)</f>
        <v>1</v>
      </c>
      <c r="F122" s="20">
        <f>VLOOKUP($C122,计算辅助表!$A:$E,4,FALSE)</f>
        <v>8.14</v>
      </c>
      <c r="G122" s="20">
        <f>VLOOKUP($C122,计算辅助表!$A:$E,5,FALSE)</f>
        <v>1.6</v>
      </c>
      <c r="H122" s="20">
        <f>VLOOKUP(C122,计算辅助表!A:I,9,FALSE)</f>
        <v>1</v>
      </c>
      <c r="I122" s="20">
        <f>VLOOKUP(C122,计算辅助表!A:K,10,FALSE)</f>
        <v>70</v>
      </c>
      <c r="J122" s="20">
        <f>VLOOKUP(C122,计算辅助表!A:K,11,FALSE)</f>
        <v>100</v>
      </c>
      <c r="K122" s="20">
        <f>VLOOKUP(C122,计算辅助表!A:H,8,FALSE)</f>
        <v>270</v>
      </c>
      <c r="L122" s="20" t="str">
        <f>VLOOKUP(C122,计算辅助表!A:F,6,FALSE)</f>
        <v>[{"a":"item","t":"2004","n":10000}]</v>
      </c>
      <c r="M122" s="20" t="str">
        <f>VLOOKUP(C122,计算辅助表!A:G,7,FALSE)</f>
        <v>[{"sxhero":1,"num":1},{"star":9,"num":1}]</v>
      </c>
      <c r="N122" s="20" t="str">
        <f>VLOOKUP(A122,升星技能!A:O,4,FALSE)</f>
        <v>心灵恐惧3</v>
      </c>
      <c r="O122" s="20" t="str">
        <f>VLOOKUP(A122,升星技能!A:O,5,FALSE)</f>
        <v>"3107a114"</v>
      </c>
      <c r="P122" s="20" t="str">
        <f>VLOOKUP(A122,升星技能!A:O,6,FALSE)</f>
        <v>被动效果：让敌人感到恐惧，受到攻击降低攻击者19%暴击，持续3回合</v>
      </c>
      <c r="Q122" s="20" t="str">
        <f>IF(C122&lt;8,VLOOKUP(A122,基础技能!A:O,11,FALSE),VLOOKUP(A122,升星技能!A:O,7,FALSE))</f>
        <v>恶魔身躯3</v>
      </c>
      <c r="R122" s="20" t="str">
        <f>IF(C122&lt;8,VLOOKUP(A122,基础技能!A:O,10,FALSE),VLOOKUP(A122,升星技能!A:O,8,FALSE))</f>
        <v>"3107a211","3107a221"</v>
      </c>
      <c r="S122" s="20" t="str">
        <f>IF(C122&lt;8,VLOOKUP(A122,基础技能!A:O,12,FALSE),VLOOKUP(A122,升星技能!A:O,9,FALSE))</f>
        <v>被动效果：强大的恶魔身躯，使得自身防御增加41%，生命增加42%</v>
      </c>
      <c r="T122" s="20" t="str">
        <f>IF(C122&lt;9,VLOOKUP(A122,基础技能!A:O,14,FALSE),VLOOKUP(A122,升星技能!A:O,10,FALSE))</f>
        <v>恶魔之甲3</v>
      </c>
      <c r="U122" s="20" t="str">
        <f>IF(C122&lt;9,VLOOKUP(A122,基础技能!A:O,13,FALSE),VLOOKUP(A122,升星技能!A:O,11,FALSE))</f>
        <v>"3107a314"</v>
      </c>
      <c r="V122" s="20" t="str">
        <f>IF(C122&lt;9,VLOOKUP(A122,基础技能!A:O,15,FALSE),VLOOKUP(A122,升星技能!A:O,12,FALSE))</f>
        <v>被动效果：穿着恶魔铠甲，使得自身生命低于30%时，提升自己121%防御，持续3回合（只触发一次）</v>
      </c>
      <c r="W122" s="20" t="str">
        <f>IF(C122&lt;10,VLOOKUP(A122,基础技能!A:O,5,FALSE),VLOOKUP(A122,升星技能!A:O,13,FALSE))</f>
        <v>火焰雨3</v>
      </c>
      <c r="X122" s="20" t="str">
        <f>IF(C122&lt;10,VLOOKUP(A122,基础技能!A:O,4,FALSE),VLOOKUP(A122,升星技能!A:O,14,FALSE))</f>
        <v>3107a012</v>
      </c>
      <c r="Y122" s="20" t="str">
        <f>IF(C122&lt;10,VLOOKUP(A122,基础技能!A:O,6,FALSE),VLOOKUP(A122,升星技能!A:O,15,FALSE))</f>
        <v>怒气技能：对敌方单个目标造成321%攻击伤害并使生命最少的友军回复559%攻击等量生命，增加62%的攻击2回合</v>
      </c>
    </row>
    <row r="123" spans="1:25">
      <c r="A123" s="3">
        <v>31076</v>
      </c>
      <c r="B123" s="3" t="s">
        <v>45</v>
      </c>
      <c r="C123" s="20">
        <v>12</v>
      </c>
      <c r="D123" s="20">
        <f>VLOOKUP($C123,计算辅助表!$A:$E,2,FALSE)</f>
        <v>3.51</v>
      </c>
      <c r="E123" s="20">
        <f>VLOOKUP($C123,计算辅助表!$A:$E,3,FALSE)</f>
        <v>1</v>
      </c>
      <c r="F123" s="20">
        <f>VLOOKUP($C123,计算辅助表!$A:$E,4,FALSE)</f>
        <v>8.14</v>
      </c>
      <c r="G123" s="20">
        <f>VLOOKUP($C123,计算辅助表!$A:$E,5,FALSE)</f>
        <v>1.6</v>
      </c>
      <c r="H123" s="20">
        <f>VLOOKUP(C123,计算辅助表!A:I,9,FALSE)</f>
        <v>2</v>
      </c>
      <c r="I123" s="20">
        <f>VLOOKUP(C123,计算辅助表!A:K,10,FALSE)</f>
        <v>140</v>
      </c>
      <c r="J123" s="20">
        <f>VLOOKUP(C123,计算辅助表!A:K,11,FALSE)</f>
        <v>200</v>
      </c>
      <c r="K123" s="20">
        <f>VLOOKUP(C123,计算辅助表!A:H,8,FALSE)</f>
        <v>285</v>
      </c>
      <c r="L123" s="20" t="str">
        <f>VLOOKUP(C123,计算辅助表!A:F,6,FALSE)</f>
        <v>[{"a":"item","t":"2004","n":15000}]</v>
      </c>
      <c r="M123" s="20" t="str">
        <f>VLOOKUP(C123,计算辅助表!A:G,7,FALSE)</f>
        <v>[{"sxhero":1,"num":1},{"samezhongzu":1,"star":6,"num":1},{"star":9,"num":1}]</v>
      </c>
      <c r="N123" s="20" t="str">
        <f>VLOOKUP(A123,升星技能!A:O,4,FALSE)</f>
        <v>心灵恐惧3</v>
      </c>
      <c r="O123" s="20" t="str">
        <f>VLOOKUP(A123,升星技能!A:O,5,FALSE)</f>
        <v>"3107a114"</v>
      </c>
      <c r="P123" s="20" t="str">
        <f>VLOOKUP(A123,升星技能!A:O,6,FALSE)</f>
        <v>被动效果：让敌人感到恐惧，受到攻击降低攻击者19%暴击，持续3回合</v>
      </c>
      <c r="Q123" s="20" t="str">
        <f>IF(C123&lt;8,VLOOKUP(A123,基础技能!A:O,11,FALSE),VLOOKUP(A123,升星技能!A:O,7,FALSE))</f>
        <v>恶魔身躯3</v>
      </c>
      <c r="R123" s="20" t="str">
        <f>IF(C123&lt;8,VLOOKUP(A123,基础技能!A:O,10,FALSE),VLOOKUP(A123,升星技能!A:O,8,FALSE))</f>
        <v>"3107a211","3107a221"</v>
      </c>
      <c r="S123" s="20" t="str">
        <f>IF(C123&lt;8,VLOOKUP(A123,基础技能!A:O,12,FALSE),VLOOKUP(A123,升星技能!A:O,9,FALSE))</f>
        <v>被动效果：强大的恶魔身躯，使得自身防御增加41%，生命增加42%</v>
      </c>
      <c r="T123" s="20" t="str">
        <f>IF(C123&lt;9,VLOOKUP(A123,基础技能!A:O,14,FALSE),VLOOKUP(A123,升星技能!A:O,10,FALSE))</f>
        <v>恶魔之甲3</v>
      </c>
      <c r="U123" s="20" t="str">
        <f>IF(C123&lt;9,VLOOKUP(A123,基础技能!A:O,13,FALSE),VLOOKUP(A123,升星技能!A:O,11,FALSE))</f>
        <v>"3107a314"</v>
      </c>
      <c r="V123" s="20" t="str">
        <f>IF(C123&lt;9,VLOOKUP(A123,基础技能!A:O,15,FALSE),VLOOKUP(A123,升星技能!A:O,12,FALSE))</f>
        <v>被动效果：穿着恶魔铠甲，使得自身生命低于30%时，提升自己121%防御，持续3回合（只触发一次）</v>
      </c>
      <c r="W123" s="20" t="str">
        <f>IF(C123&lt;10,VLOOKUP(A123,基础技能!A:O,5,FALSE),VLOOKUP(A123,升星技能!A:O,13,FALSE))</f>
        <v>火焰雨3</v>
      </c>
      <c r="X123" s="20" t="str">
        <f>IF(C123&lt;10,VLOOKUP(A123,基础技能!A:O,4,FALSE),VLOOKUP(A123,升星技能!A:O,14,FALSE))</f>
        <v>3107a012</v>
      </c>
      <c r="Y123" s="20" t="str">
        <f>IF(C123&lt;10,VLOOKUP(A123,基础技能!A:O,6,FALSE),VLOOKUP(A123,升星技能!A:O,15,FALSE))</f>
        <v>怒气技能：对敌方单个目标造成321%攻击伤害并使生命最少的友军回复559%攻击等量生命，增加62%的攻击2回合</v>
      </c>
    </row>
    <row r="124" spans="1:25">
      <c r="A124" s="3">
        <v>31076</v>
      </c>
      <c r="B124" s="3" t="s">
        <v>45</v>
      </c>
      <c r="C124" s="20">
        <v>13</v>
      </c>
      <c r="D124" s="20">
        <f>VLOOKUP($C124,计算辅助表!$A:$E,2,FALSE)</f>
        <v>3.51</v>
      </c>
      <c r="E124" s="20">
        <f>VLOOKUP($C124,计算辅助表!$A:$E,3,FALSE)</f>
        <v>1</v>
      </c>
      <c r="F124" s="20">
        <f>VLOOKUP($C124,计算辅助表!$A:$E,4,FALSE)</f>
        <v>8.14</v>
      </c>
      <c r="G124" s="20">
        <f>VLOOKUP($C124,计算辅助表!$A:$E,5,FALSE)</f>
        <v>1.6</v>
      </c>
      <c r="H124" s="20">
        <f>VLOOKUP(C124,计算辅助表!A:I,9,FALSE)</f>
        <v>3</v>
      </c>
      <c r="I124" s="20">
        <f>VLOOKUP(C124,计算辅助表!A:K,10,FALSE)</f>
        <v>210</v>
      </c>
      <c r="J124" s="20">
        <f>VLOOKUP(C124,计算辅助表!A:K,11,FALSE)</f>
        <v>300</v>
      </c>
      <c r="K124" s="20">
        <f>VLOOKUP(C124,计算辅助表!A:H,8,FALSE)</f>
        <v>300</v>
      </c>
      <c r="L124" s="20" t="str">
        <f>VLOOKUP(C124,计算辅助表!A:F,6,FALSE)</f>
        <v>[{"a":"item","t":"2004","n":20000}]</v>
      </c>
      <c r="M124" s="20" t="str">
        <f>VLOOKUP(C124,计算辅助表!A:G,7,FALSE)</f>
        <v>[{"sxhero":1,"num":2},{"star":10,"num":1}]</v>
      </c>
      <c r="N124" s="20" t="str">
        <f>VLOOKUP(A124,升星技能!A:O,4,FALSE)</f>
        <v>心灵恐惧3</v>
      </c>
      <c r="O124" s="20" t="str">
        <f>VLOOKUP(A124,升星技能!A:O,5,FALSE)</f>
        <v>"3107a114"</v>
      </c>
      <c r="P124" s="20" t="str">
        <f>VLOOKUP(A124,升星技能!A:O,6,FALSE)</f>
        <v>被动效果：让敌人感到恐惧，受到攻击降低攻击者19%暴击，持续3回合</v>
      </c>
      <c r="Q124" s="20" t="str">
        <f>IF(C124&lt;8,VLOOKUP(A124,基础技能!A:O,11,FALSE),VLOOKUP(A124,升星技能!A:O,7,FALSE))</f>
        <v>恶魔身躯3</v>
      </c>
      <c r="R124" s="20" t="str">
        <f>IF(C124&lt;8,VLOOKUP(A124,基础技能!A:O,10,FALSE),VLOOKUP(A124,升星技能!A:O,8,FALSE))</f>
        <v>"3107a211","3107a221"</v>
      </c>
      <c r="S124" s="20" t="str">
        <f>IF(C124&lt;8,VLOOKUP(A124,基础技能!A:O,12,FALSE),VLOOKUP(A124,升星技能!A:O,9,FALSE))</f>
        <v>被动效果：强大的恶魔身躯，使得自身防御增加41%，生命增加42%</v>
      </c>
      <c r="T124" s="20" t="str">
        <f>IF(C124&lt;9,VLOOKUP(A124,基础技能!A:O,14,FALSE),VLOOKUP(A124,升星技能!A:O,10,FALSE))</f>
        <v>恶魔之甲3</v>
      </c>
      <c r="U124" s="20" t="str">
        <f>IF(C124&lt;9,VLOOKUP(A124,基础技能!A:O,13,FALSE),VLOOKUP(A124,升星技能!A:O,11,FALSE))</f>
        <v>"3107a314"</v>
      </c>
      <c r="V124" s="20" t="str">
        <f>IF(C124&lt;9,VLOOKUP(A124,基础技能!A:O,15,FALSE),VLOOKUP(A124,升星技能!A:O,12,FALSE))</f>
        <v>被动效果：穿着恶魔铠甲，使得自身生命低于30%时，提升自己121%防御，持续3回合（只触发一次）</v>
      </c>
      <c r="W124" s="20" t="str">
        <f>IF(C124&lt;10,VLOOKUP(A124,基础技能!A:O,5,FALSE),VLOOKUP(A124,升星技能!A:O,13,FALSE))</f>
        <v>火焰雨3</v>
      </c>
      <c r="X124" s="20" t="str">
        <f>IF(C124&lt;10,VLOOKUP(A124,基础技能!A:O,4,FALSE),VLOOKUP(A124,升星技能!A:O,14,FALSE))</f>
        <v>3107a012</v>
      </c>
      <c r="Y124" s="20" t="str">
        <f>IF(C124&lt;10,VLOOKUP(A124,基础技能!A:O,6,FALSE),VLOOKUP(A124,升星技能!A:O,15,FALSE))</f>
        <v>怒气技能：对敌方单个目标造成321%攻击伤害并使生命最少的友军回复559%攻击等量生命，增加62%的攻击2回合</v>
      </c>
    </row>
    <row r="125" spans="1:25">
      <c r="A125" s="3">
        <v>31086</v>
      </c>
      <c r="B125" s="3" t="s">
        <v>46</v>
      </c>
      <c r="C125" s="20">
        <v>7</v>
      </c>
      <c r="D125" s="20">
        <f>VLOOKUP($C125,计算辅助表!$A:$E,2,FALSE)</f>
        <v>2.49</v>
      </c>
      <c r="E125" s="20">
        <f>VLOOKUP($C125,计算辅助表!$A:$E,3,FALSE)</f>
        <v>1</v>
      </c>
      <c r="F125" s="20">
        <f>VLOOKUP($C125,计算辅助表!$A:$E,4,FALSE)</f>
        <v>3.52</v>
      </c>
      <c r="G125" s="20">
        <f>VLOOKUP($C125,计算辅助表!$A:$E,5,FALSE)</f>
        <v>1.6</v>
      </c>
      <c r="H125" s="20">
        <f>VLOOKUP(C125,计算辅助表!A:I,9,FALSE)</f>
        <v>0</v>
      </c>
      <c r="I125" s="20">
        <f>VLOOKUP(C125,计算辅助表!A:K,10,FALSE)</f>
        <v>0</v>
      </c>
      <c r="J125" s="20">
        <f>VLOOKUP(C125,计算辅助表!A:K,11,FALSE)</f>
        <v>0</v>
      </c>
      <c r="K125" s="20">
        <f>VLOOKUP(C125,计算辅助表!A:H,8,FALSE)</f>
        <v>165</v>
      </c>
      <c r="L125" s="20" t="str">
        <f>VLOOKUP(C125,计算辅助表!A:F,6,FALSE)</f>
        <v>[{"a":"item","t":"2004","n":2000}]</v>
      </c>
      <c r="M125" s="20" t="str">
        <f>VLOOKUP(C125,计算辅助表!A:G,7,FALSE)</f>
        <v>[{"samezhongzu":1,"star":5,"num":4}]</v>
      </c>
      <c r="N125" s="20" t="str">
        <f>VLOOKUP(A125,升星技能!A:O,4,FALSE)</f>
        <v>恶魔身躯3</v>
      </c>
      <c r="O125" s="20" t="str">
        <f>VLOOKUP(A125,升星技能!A:O,5,FALSE)</f>
        <v>"3108a111","3108a121"</v>
      </c>
      <c r="P125" s="20" t="str">
        <f>VLOOKUP(A125,升星技能!A:O,6,FALSE)</f>
        <v>被动效果：恶魔的身躯非常强大，自身的防御增加41%，生命增加80%</v>
      </c>
      <c r="Q125" s="20" t="str">
        <f>IF(C125&lt;8,VLOOKUP(A125,基础技能!A:O,11,FALSE),VLOOKUP(A125,升星技能!A:O,7,FALSE))</f>
        <v>反击2</v>
      </c>
      <c r="R125" s="20" t="str">
        <f>IF(C125&lt;8,VLOOKUP(A125,基础技能!A:O,10,FALSE),VLOOKUP(A125,升星技能!A:O,8,FALSE))</f>
        <v>"31086214"</v>
      </c>
      <c r="S125" s="20" t="str">
        <f>IF(C125&lt;8,VLOOKUP(A125,基础技能!A:O,12,FALSE),VLOOKUP(A125,升星技能!A:O,9,FALSE))</f>
        <v>被动效果：你咬疼我了，蚂蚁！受到暴击有100%概率发动一次反击，造成243%的攻击伤害</v>
      </c>
      <c r="T125" s="20" t="str">
        <f>IF(C125&lt;9,VLOOKUP(A125,基础技能!A:O,14,FALSE),VLOOKUP(A125,升星技能!A:O,10,FALSE))</f>
        <v>魔力护体2</v>
      </c>
      <c r="U125" s="20" t="str">
        <f>IF(C125&lt;9,VLOOKUP(A125,基础技能!A:O,13,FALSE),VLOOKUP(A125,升星技能!A:O,11,FALSE))</f>
        <v>"31086314"</v>
      </c>
      <c r="V125" s="20" t="str">
        <f>IF(C125&lt;9,VLOOKUP(A125,基础技能!A:O,15,FALSE),VLOOKUP(A125,升星技能!A:O,12,FALSE))</f>
        <v>被动效果：自身生命低于75%时，施放魔力守护自己，提升自己减伤34%，持续3回合（只触发一次）</v>
      </c>
      <c r="W125" s="20" t="str">
        <f>IF(C125&lt;10,VLOOKUP(A125,基础技能!A:O,5,FALSE),VLOOKUP(A125,升星技能!A:O,13,FALSE))</f>
        <v>死亡吐息2</v>
      </c>
      <c r="X125" s="20" t="str">
        <f>IF(C125&lt;10,VLOOKUP(A125,基础技能!A:O,4,FALSE),VLOOKUP(A125,升星技能!A:O,14,FALSE))</f>
        <v>31086012</v>
      </c>
      <c r="Y125" s="20" t="str">
        <f>IF(C125&lt;10,VLOOKUP(A125,基础技能!A:O,6,FALSE),VLOOKUP(A125,升星技能!A:O,15,FALSE))</f>
        <v>怒气技能：对敌方后排造成91%攻击伤害并有29%概率使目标眩晕2回合</v>
      </c>
    </row>
    <row r="126" spans="1:25">
      <c r="A126" s="3">
        <v>31086</v>
      </c>
      <c r="B126" s="3" t="s">
        <v>46</v>
      </c>
      <c r="C126" s="20">
        <v>8</v>
      </c>
      <c r="D126" s="20">
        <f>VLOOKUP($C126,计算辅助表!$A:$E,2,FALSE)</f>
        <v>2.78</v>
      </c>
      <c r="E126" s="20">
        <f>VLOOKUP($C126,计算辅助表!$A:$E,3,FALSE)</f>
        <v>1</v>
      </c>
      <c r="F126" s="20">
        <f>VLOOKUP($C126,计算辅助表!$A:$E,4,FALSE)</f>
        <v>4.84</v>
      </c>
      <c r="G126" s="20">
        <f>VLOOKUP($C126,计算辅助表!$A:$E,5,FALSE)</f>
        <v>1.6</v>
      </c>
      <c r="H126" s="20">
        <f>VLOOKUP(C126,计算辅助表!A:I,9,FALSE)</f>
        <v>0</v>
      </c>
      <c r="I126" s="20">
        <f>VLOOKUP(C126,计算辅助表!A:K,10,FALSE)</f>
        <v>0</v>
      </c>
      <c r="J126" s="20">
        <f>VLOOKUP(C126,计算辅助表!A:K,11,FALSE)</f>
        <v>0</v>
      </c>
      <c r="K126" s="20">
        <f>VLOOKUP(C126,计算辅助表!A:H,8,FALSE)</f>
        <v>185</v>
      </c>
      <c r="L126" s="20" t="str">
        <f>VLOOKUP(C126,计算辅助表!A:F,6,FALSE)</f>
        <v>[{"a":"item","t":"2004","n":3000}]</v>
      </c>
      <c r="M126" s="20" t="str">
        <f>VLOOKUP(C126,计算辅助表!A:G,7,FALSE)</f>
        <v>[{"samezhongzu":1,"star":6,"num":1},{"samezhongzu":1,"star":5,"num":3}]</v>
      </c>
      <c r="N126" s="20" t="str">
        <f>VLOOKUP(A126,升星技能!A:O,4,FALSE)</f>
        <v>恶魔身躯3</v>
      </c>
      <c r="O126" s="20" t="str">
        <f>VLOOKUP(A126,升星技能!A:O,5,FALSE)</f>
        <v>"3108a111","3108a121"</v>
      </c>
      <c r="P126" s="20" t="str">
        <f>VLOOKUP(A126,升星技能!A:O,6,FALSE)</f>
        <v>被动效果：恶魔的身躯非常强大，自身的防御增加41%，生命增加80%</v>
      </c>
      <c r="Q126" s="20" t="str">
        <f>IF(C126&lt;8,VLOOKUP(A126,基础技能!A:O,11,FALSE),VLOOKUP(A126,升星技能!A:O,7,FALSE))</f>
        <v>以牙还牙3</v>
      </c>
      <c r="R126" s="20" t="str">
        <f>IF(C126&lt;8,VLOOKUP(A126,基础技能!A:O,10,FALSE),VLOOKUP(A126,升星技能!A:O,8,FALSE))</f>
        <v>"3108a214"</v>
      </c>
      <c r="S126" s="20" t="str">
        <f>IF(C126&lt;8,VLOOKUP(A126,基础技能!A:O,12,FALSE),VLOOKUP(A126,升星技能!A:O,9,FALSE))</f>
        <v>被动效果：你咬疼我了，蚂蚁！受到暴击有100%概率发动一次反击，造成322%的攻击伤害</v>
      </c>
      <c r="T126" s="20" t="str">
        <f>IF(C126&lt;9,VLOOKUP(A126,基础技能!A:O,14,FALSE),VLOOKUP(A126,升星技能!A:O,10,FALSE))</f>
        <v>魔力护体2</v>
      </c>
      <c r="U126" s="20" t="str">
        <f>IF(C126&lt;9,VLOOKUP(A126,基础技能!A:O,13,FALSE),VLOOKUP(A126,升星技能!A:O,11,FALSE))</f>
        <v>"31086314"</v>
      </c>
      <c r="V126" s="20" t="str">
        <f>IF(C126&lt;9,VLOOKUP(A126,基础技能!A:O,15,FALSE),VLOOKUP(A126,升星技能!A:O,12,FALSE))</f>
        <v>被动效果：自身生命低于75%时，施放魔力守护自己，提升自己减伤34%，持续3回合（只触发一次）</v>
      </c>
      <c r="W126" s="20" t="str">
        <f>IF(C126&lt;10,VLOOKUP(A126,基础技能!A:O,5,FALSE),VLOOKUP(A126,升星技能!A:O,13,FALSE))</f>
        <v>死亡吐息2</v>
      </c>
      <c r="X126" s="20" t="str">
        <f>IF(C126&lt;10,VLOOKUP(A126,基础技能!A:O,4,FALSE),VLOOKUP(A126,升星技能!A:O,14,FALSE))</f>
        <v>31086012</v>
      </c>
      <c r="Y126" s="20" t="str">
        <f>IF(C126&lt;10,VLOOKUP(A126,基础技能!A:O,6,FALSE),VLOOKUP(A126,升星技能!A:O,15,FALSE))</f>
        <v>怒气技能：对敌方后排造成91%攻击伤害并有29%概率使目标眩晕2回合</v>
      </c>
    </row>
    <row r="127" spans="1:25">
      <c r="A127" s="3">
        <v>31086</v>
      </c>
      <c r="B127" s="3" t="s">
        <v>46</v>
      </c>
      <c r="C127" s="20">
        <v>9</v>
      </c>
      <c r="D127" s="20">
        <f>VLOOKUP($C127,计算辅助表!$A:$E,2,FALSE)</f>
        <v>3.07</v>
      </c>
      <c r="E127" s="20">
        <f>VLOOKUP($C127,计算辅助表!$A:$E,3,FALSE)</f>
        <v>1</v>
      </c>
      <c r="F127" s="20">
        <f>VLOOKUP($C127,计算辅助表!$A:$E,4,FALSE)</f>
        <v>6.16</v>
      </c>
      <c r="G127" s="20">
        <f>VLOOKUP($C127,计算辅助表!$A:$E,5,FALSE)</f>
        <v>1.6</v>
      </c>
      <c r="H127" s="20">
        <f>VLOOKUP(C127,计算辅助表!A:I,9,FALSE)</f>
        <v>0</v>
      </c>
      <c r="I127" s="20">
        <f>VLOOKUP(C127,计算辅助表!A:K,10,FALSE)</f>
        <v>0</v>
      </c>
      <c r="J127" s="20">
        <f>VLOOKUP(C127,计算辅助表!A:K,11,FALSE)</f>
        <v>0</v>
      </c>
      <c r="K127" s="20">
        <f>VLOOKUP(C127,计算辅助表!A:H,8,FALSE)</f>
        <v>205</v>
      </c>
      <c r="L127" s="20" t="str">
        <f>VLOOKUP(C127,计算辅助表!A:F,6,FALSE)</f>
        <v>[{"a":"item","t":"2004","n":4000}]</v>
      </c>
      <c r="M127" s="20" t="str">
        <f>VLOOKUP(C127,计算辅助表!A:G,7,FALSE)</f>
        <v>[{"sxhero":1,"num":1},{"samezhongzu":1,"star":6,"num":1},{"samezhongzu":1,"star":5,"num":2}]</v>
      </c>
      <c r="N127" s="20" t="str">
        <f>VLOOKUP(A127,升星技能!A:O,4,FALSE)</f>
        <v>恶魔身躯3</v>
      </c>
      <c r="O127" s="20" t="str">
        <f>VLOOKUP(A127,升星技能!A:O,5,FALSE)</f>
        <v>"3108a111","3108a121"</v>
      </c>
      <c r="P127" s="20" t="str">
        <f>VLOOKUP(A127,升星技能!A:O,6,FALSE)</f>
        <v>被动效果：恶魔的身躯非常强大，自身的防御增加41%，生命增加80%</v>
      </c>
      <c r="Q127" s="20" t="str">
        <f>IF(C127&lt;8,VLOOKUP(A127,基础技能!A:O,11,FALSE),VLOOKUP(A127,升星技能!A:O,7,FALSE))</f>
        <v>以牙还牙3</v>
      </c>
      <c r="R127" s="20" t="str">
        <f>IF(C127&lt;8,VLOOKUP(A127,基础技能!A:O,10,FALSE),VLOOKUP(A127,升星技能!A:O,8,FALSE))</f>
        <v>"3108a214"</v>
      </c>
      <c r="S127" s="20" t="str">
        <f>IF(C127&lt;8,VLOOKUP(A127,基础技能!A:O,12,FALSE),VLOOKUP(A127,升星技能!A:O,9,FALSE))</f>
        <v>被动效果：你咬疼我了，蚂蚁！受到暴击有100%概率发动一次反击，造成322%的攻击伤害</v>
      </c>
      <c r="T127" s="20" t="str">
        <f>IF(C127&lt;9,VLOOKUP(A127,基础技能!A:O,14,FALSE),VLOOKUP(A127,升星技能!A:O,10,FALSE))</f>
        <v>魔力护体3</v>
      </c>
      <c r="U127" s="20" t="str">
        <f>IF(C127&lt;9,VLOOKUP(A127,基础技能!A:O,13,FALSE),VLOOKUP(A127,升星技能!A:O,11,FALSE))</f>
        <v>"3108a314"</v>
      </c>
      <c r="V127" s="20" t="str">
        <f>IF(C127&lt;9,VLOOKUP(A127,基础技能!A:O,15,FALSE),VLOOKUP(A127,升星技能!A:O,12,FALSE))</f>
        <v>被动效果：自身生命低于75%时，施放魔力守护自己，提升自己减伤47%，持续3回合（只触发一次）</v>
      </c>
      <c r="W127" s="20" t="str">
        <f>IF(C127&lt;10,VLOOKUP(A127,基础技能!A:O,5,FALSE),VLOOKUP(A127,升星技能!A:O,13,FALSE))</f>
        <v>死亡吐息2</v>
      </c>
      <c r="X127" s="20" t="str">
        <f>IF(C127&lt;10,VLOOKUP(A127,基础技能!A:O,4,FALSE),VLOOKUP(A127,升星技能!A:O,14,FALSE))</f>
        <v>31086012</v>
      </c>
      <c r="Y127" s="20" t="str">
        <f>IF(C127&lt;10,VLOOKUP(A127,基础技能!A:O,6,FALSE),VLOOKUP(A127,升星技能!A:O,15,FALSE))</f>
        <v>怒气技能：对敌方后排造成91%攻击伤害并有29%概率使目标眩晕2回合</v>
      </c>
    </row>
    <row r="128" spans="1:25">
      <c r="A128" s="3">
        <v>31086</v>
      </c>
      <c r="B128" s="3" t="s">
        <v>46</v>
      </c>
      <c r="C128" s="20">
        <v>10</v>
      </c>
      <c r="D128" s="20">
        <f>VLOOKUP($C128,计算辅助表!$A:$E,2,FALSE)</f>
        <v>3.51</v>
      </c>
      <c r="E128" s="20">
        <f>VLOOKUP($C128,计算辅助表!$A:$E,3,FALSE)</f>
        <v>1</v>
      </c>
      <c r="F128" s="20">
        <f>VLOOKUP($C128,计算辅助表!$A:$E,4,FALSE)</f>
        <v>8.14</v>
      </c>
      <c r="G128" s="20">
        <f>VLOOKUP($C128,计算辅助表!$A:$E,5,FALSE)</f>
        <v>1.6</v>
      </c>
      <c r="H128" s="20">
        <f>VLOOKUP(C128,计算辅助表!A:I,9,FALSE)</f>
        <v>0</v>
      </c>
      <c r="I128" s="20">
        <f>VLOOKUP(C128,计算辅助表!A:K,10,FALSE)</f>
        <v>0</v>
      </c>
      <c r="J128" s="20">
        <f>VLOOKUP(C128,计算辅助表!A:K,11,FALSE)</f>
        <v>0</v>
      </c>
      <c r="K128" s="20">
        <f>VLOOKUP(C128,计算辅助表!A:H,8,FALSE)</f>
        <v>255</v>
      </c>
      <c r="L128" s="20" t="str">
        <f>VLOOKUP(C128,计算辅助表!A:F,6,FALSE)</f>
        <v>[{"a":"item","t":"2004","n":10000}]</v>
      </c>
      <c r="M128" s="20" t="str">
        <f>VLOOKUP(C128,计算辅助表!A:G,7,FALSE)</f>
        <v>[{"sxhero":1,"num":2},{"samezhongzu":1,"star":6,"num":1},{"star":9,"num":1}]</v>
      </c>
      <c r="N128" s="20" t="str">
        <f>VLOOKUP(A128,升星技能!A:O,4,FALSE)</f>
        <v>恶魔身躯3</v>
      </c>
      <c r="O128" s="20" t="str">
        <f>VLOOKUP(A128,升星技能!A:O,5,FALSE)</f>
        <v>"3108a111","3108a121"</v>
      </c>
      <c r="P128" s="20" t="str">
        <f>VLOOKUP(A128,升星技能!A:O,6,FALSE)</f>
        <v>被动效果：恶魔的身躯非常强大，自身的防御增加41%，生命增加80%</v>
      </c>
      <c r="Q128" s="20" t="str">
        <f>IF(C128&lt;8,VLOOKUP(A128,基础技能!A:O,11,FALSE),VLOOKUP(A128,升星技能!A:O,7,FALSE))</f>
        <v>以牙还牙3</v>
      </c>
      <c r="R128" s="20" t="str">
        <f>IF(C128&lt;8,VLOOKUP(A128,基础技能!A:O,10,FALSE),VLOOKUP(A128,升星技能!A:O,8,FALSE))</f>
        <v>"3108a214"</v>
      </c>
      <c r="S128" s="20" t="str">
        <f>IF(C128&lt;8,VLOOKUP(A128,基础技能!A:O,12,FALSE),VLOOKUP(A128,升星技能!A:O,9,FALSE))</f>
        <v>被动效果：你咬疼我了，蚂蚁！受到暴击有100%概率发动一次反击，造成322%的攻击伤害</v>
      </c>
      <c r="T128" s="20" t="str">
        <f>IF(C128&lt;9,VLOOKUP(A128,基础技能!A:O,14,FALSE),VLOOKUP(A128,升星技能!A:O,10,FALSE))</f>
        <v>魔力护体3</v>
      </c>
      <c r="U128" s="20" t="str">
        <f>IF(C128&lt;9,VLOOKUP(A128,基础技能!A:O,13,FALSE),VLOOKUP(A128,升星技能!A:O,11,FALSE))</f>
        <v>"3108a314"</v>
      </c>
      <c r="V128" s="20" t="str">
        <f>IF(C128&lt;9,VLOOKUP(A128,基础技能!A:O,15,FALSE),VLOOKUP(A128,升星技能!A:O,12,FALSE))</f>
        <v>被动效果：自身生命低于75%时，施放魔力守护自己，提升自己减伤47%，持续3回合（只触发一次）</v>
      </c>
      <c r="W128" s="20" t="str">
        <f>IF(C128&lt;10,VLOOKUP(A128,基础技能!A:O,5,FALSE),VLOOKUP(A128,升星技能!A:O,13,FALSE))</f>
        <v>死亡吐息3</v>
      </c>
      <c r="X128" s="20" t="str">
        <f>IF(C128&lt;10,VLOOKUP(A128,基础技能!A:O,4,FALSE),VLOOKUP(A128,升星技能!A:O,14,FALSE))</f>
        <v>3108a012</v>
      </c>
      <c r="Y128" s="20" t="str">
        <f>IF(C128&lt;10,VLOOKUP(A128,基础技能!A:O,6,FALSE),VLOOKUP(A128,升星技能!A:O,15,FALSE))</f>
        <v>怒气技能：对敌方后排造成120%攻击伤害，有33%概率使目标眩晕2回合并有50%的概率给目标附加一个246%攻击伤害的时间诅咒，时间诅咒2回合后触发伤害</v>
      </c>
    </row>
    <row r="129" spans="1:25">
      <c r="A129" s="3">
        <v>31086</v>
      </c>
      <c r="B129" s="3" t="s">
        <v>46</v>
      </c>
      <c r="C129" s="20">
        <v>11</v>
      </c>
      <c r="D129" s="20">
        <f>VLOOKUP($C129,计算辅助表!$A:$E,2,FALSE)</f>
        <v>3.51</v>
      </c>
      <c r="E129" s="20">
        <f>VLOOKUP($C129,计算辅助表!$A:$E,3,FALSE)</f>
        <v>1</v>
      </c>
      <c r="F129" s="20">
        <f>VLOOKUP($C129,计算辅助表!$A:$E,4,FALSE)</f>
        <v>8.14</v>
      </c>
      <c r="G129" s="20">
        <f>VLOOKUP($C129,计算辅助表!$A:$E,5,FALSE)</f>
        <v>1.6</v>
      </c>
      <c r="H129" s="20">
        <f>VLOOKUP(C129,计算辅助表!A:I,9,FALSE)</f>
        <v>1</v>
      </c>
      <c r="I129" s="20">
        <f>VLOOKUP(C129,计算辅助表!A:K,10,FALSE)</f>
        <v>70</v>
      </c>
      <c r="J129" s="20">
        <f>VLOOKUP(C129,计算辅助表!A:K,11,FALSE)</f>
        <v>100</v>
      </c>
      <c r="K129" s="20">
        <f>VLOOKUP(C129,计算辅助表!A:H,8,FALSE)</f>
        <v>270</v>
      </c>
      <c r="L129" s="20" t="str">
        <f>VLOOKUP(C129,计算辅助表!A:F,6,FALSE)</f>
        <v>[{"a":"item","t":"2004","n":10000}]</v>
      </c>
      <c r="M129" s="20" t="str">
        <f>VLOOKUP(C129,计算辅助表!A:G,7,FALSE)</f>
        <v>[{"sxhero":1,"num":1},{"star":9,"num":1}]</v>
      </c>
      <c r="N129" s="20" t="str">
        <f>VLOOKUP(A129,升星技能!A:O,4,FALSE)</f>
        <v>恶魔身躯3</v>
      </c>
      <c r="O129" s="20" t="str">
        <f>VLOOKUP(A129,升星技能!A:O,5,FALSE)</f>
        <v>"3108a111","3108a121"</v>
      </c>
      <c r="P129" s="20" t="str">
        <f>VLOOKUP(A129,升星技能!A:O,6,FALSE)</f>
        <v>被动效果：恶魔的身躯非常强大，自身的防御增加41%，生命增加80%</v>
      </c>
      <c r="Q129" s="20" t="str">
        <f>IF(C129&lt;8,VLOOKUP(A129,基础技能!A:O,11,FALSE),VLOOKUP(A129,升星技能!A:O,7,FALSE))</f>
        <v>以牙还牙3</v>
      </c>
      <c r="R129" s="20" t="str">
        <f>IF(C129&lt;8,VLOOKUP(A129,基础技能!A:O,10,FALSE),VLOOKUP(A129,升星技能!A:O,8,FALSE))</f>
        <v>"3108a214"</v>
      </c>
      <c r="S129" s="20" t="str">
        <f>IF(C129&lt;8,VLOOKUP(A129,基础技能!A:O,12,FALSE),VLOOKUP(A129,升星技能!A:O,9,FALSE))</f>
        <v>被动效果：你咬疼我了，蚂蚁！受到暴击有100%概率发动一次反击，造成322%的攻击伤害</v>
      </c>
      <c r="T129" s="20" t="str">
        <f>IF(C129&lt;9,VLOOKUP(A129,基础技能!A:O,14,FALSE),VLOOKUP(A129,升星技能!A:O,10,FALSE))</f>
        <v>魔力护体3</v>
      </c>
      <c r="U129" s="20" t="str">
        <f>IF(C129&lt;9,VLOOKUP(A129,基础技能!A:O,13,FALSE),VLOOKUP(A129,升星技能!A:O,11,FALSE))</f>
        <v>"3108a314"</v>
      </c>
      <c r="V129" s="20" t="str">
        <f>IF(C129&lt;9,VLOOKUP(A129,基础技能!A:O,15,FALSE),VLOOKUP(A129,升星技能!A:O,12,FALSE))</f>
        <v>被动效果：自身生命低于75%时，施放魔力守护自己，提升自己减伤47%，持续3回合（只触发一次）</v>
      </c>
      <c r="W129" s="20" t="str">
        <f>IF(C129&lt;10,VLOOKUP(A129,基础技能!A:O,5,FALSE),VLOOKUP(A129,升星技能!A:O,13,FALSE))</f>
        <v>死亡吐息3</v>
      </c>
      <c r="X129" s="20" t="str">
        <f>IF(C129&lt;10,VLOOKUP(A129,基础技能!A:O,4,FALSE),VLOOKUP(A129,升星技能!A:O,14,FALSE))</f>
        <v>3108a012</v>
      </c>
      <c r="Y129" s="20" t="str">
        <f>IF(C129&lt;10,VLOOKUP(A129,基础技能!A:O,6,FALSE),VLOOKUP(A129,升星技能!A:O,15,FALSE))</f>
        <v>怒气技能：对敌方后排造成120%攻击伤害，有33%概率使目标眩晕2回合并有50%的概率给目标附加一个246%攻击伤害的时间诅咒，时间诅咒2回合后触发伤害</v>
      </c>
    </row>
    <row r="130" spans="1:25">
      <c r="A130" s="3">
        <v>31086</v>
      </c>
      <c r="B130" s="3" t="s">
        <v>46</v>
      </c>
      <c r="C130" s="20">
        <v>12</v>
      </c>
      <c r="D130" s="20">
        <f>VLOOKUP($C130,计算辅助表!$A:$E,2,FALSE)</f>
        <v>3.51</v>
      </c>
      <c r="E130" s="20">
        <f>VLOOKUP($C130,计算辅助表!$A:$E,3,FALSE)</f>
        <v>1</v>
      </c>
      <c r="F130" s="20">
        <f>VLOOKUP($C130,计算辅助表!$A:$E,4,FALSE)</f>
        <v>8.14</v>
      </c>
      <c r="G130" s="20">
        <f>VLOOKUP($C130,计算辅助表!$A:$E,5,FALSE)</f>
        <v>1.6</v>
      </c>
      <c r="H130" s="20">
        <f>VLOOKUP(C130,计算辅助表!A:I,9,FALSE)</f>
        <v>2</v>
      </c>
      <c r="I130" s="20">
        <f>VLOOKUP(C130,计算辅助表!A:K,10,FALSE)</f>
        <v>140</v>
      </c>
      <c r="J130" s="20">
        <f>VLOOKUP(C130,计算辅助表!A:K,11,FALSE)</f>
        <v>200</v>
      </c>
      <c r="K130" s="20">
        <f>VLOOKUP(C130,计算辅助表!A:H,8,FALSE)</f>
        <v>285</v>
      </c>
      <c r="L130" s="20" t="str">
        <f>VLOOKUP(C130,计算辅助表!A:F,6,FALSE)</f>
        <v>[{"a":"item","t":"2004","n":15000}]</v>
      </c>
      <c r="M130" s="20" t="str">
        <f>VLOOKUP(C130,计算辅助表!A:G,7,FALSE)</f>
        <v>[{"sxhero":1,"num":1},{"samezhongzu":1,"star":6,"num":1},{"star":9,"num":1}]</v>
      </c>
      <c r="N130" s="20" t="str">
        <f>VLOOKUP(A130,升星技能!A:O,4,FALSE)</f>
        <v>恶魔身躯3</v>
      </c>
      <c r="O130" s="20" t="str">
        <f>VLOOKUP(A130,升星技能!A:O,5,FALSE)</f>
        <v>"3108a111","3108a121"</v>
      </c>
      <c r="P130" s="20" t="str">
        <f>VLOOKUP(A130,升星技能!A:O,6,FALSE)</f>
        <v>被动效果：恶魔的身躯非常强大，自身的防御增加41%，生命增加80%</v>
      </c>
      <c r="Q130" s="20" t="str">
        <f>IF(C130&lt;8,VLOOKUP(A130,基础技能!A:O,11,FALSE),VLOOKUP(A130,升星技能!A:O,7,FALSE))</f>
        <v>以牙还牙3</v>
      </c>
      <c r="R130" s="20" t="str">
        <f>IF(C130&lt;8,VLOOKUP(A130,基础技能!A:O,10,FALSE),VLOOKUP(A130,升星技能!A:O,8,FALSE))</f>
        <v>"3108a214"</v>
      </c>
      <c r="S130" s="20" t="str">
        <f>IF(C130&lt;8,VLOOKUP(A130,基础技能!A:O,12,FALSE),VLOOKUP(A130,升星技能!A:O,9,FALSE))</f>
        <v>被动效果：你咬疼我了，蚂蚁！受到暴击有100%概率发动一次反击，造成322%的攻击伤害</v>
      </c>
      <c r="T130" s="20" t="str">
        <f>IF(C130&lt;9,VLOOKUP(A130,基础技能!A:O,14,FALSE),VLOOKUP(A130,升星技能!A:O,10,FALSE))</f>
        <v>魔力护体3</v>
      </c>
      <c r="U130" s="20" t="str">
        <f>IF(C130&lt;9,VLOOKUP(A130,基础技能!A:O,13,FALSE),VLOOKUP(A130,升星技能!A:O,11,FALSE))</f>
        <v>"3108a314"</v>
      </c>
      <c r="V130" s="20" t="str">
        <f>IF(C130&lt;9,VLOOKUP(A130,基础技能!A:O,15,FALSE),VLOOKUP(A130,升星技能!A:O,12,FALSE))</f>
        <v>被动效果：自身生命低于75%时，施放魔力守护自己，提升自己减伤47%，持续3回合（只触发一次）</v>
      </c>
      <c r="W130" s="20" t="str">
        <f>IF(C130&lt;10,VLOOKUP(A130,基础技能!A:O,5,FALSE),VLOOKUP(A130,升星技能!A:O,13,FALSE))</f>
        <v>死亡吐息3</v>
      </c>
      <c r="X130" s="20" t="str">
        <f>IF(C130&lt;10,VLOOKUP(A130,基础技能!A:O,4,FALSE),VLOOKUP(A130,升星技能!A:O,14,FALSE))</f>
        <v>3108a012</v>
      </c>
      <c r="Y130" s="20" t="str">
        <f>IF(C130&lt;10,VLOOKUP(A130,基础技能!A:O,6,FALSE),VLOOKUP(A130,升星技能!A:O,15,FALSE))</f>
        <v>怒气技能：对敌方后排造成120%攻击伤害，有33%概率使目标眩晕2回合并有50%的概率给目标附加一个246%攻击伤害的时间诅咒，时间诅咒2回合后触发伤害</v>
      </c>
    </row>
    <row r="131" spans="1:25">
      <c r="A131" s="3">
        <v>31086</v>
      </c>
      <c r="B131" s="3" t="s">
        <v>46</v>
      </c>
      <c r="C131" s="20">
        <v>13</v>
      </c>
      <c r="D131" s="20">
        <f>VLOOKUP($C131,计算辅助表!$A:$E,2,FALSE)</f>
        <v>3.51</v>
      </c>
      <c r="E131" s="20">
        <f>VLOOKUP($C131,计算辅助表!$A:$E,3,FALSE)</f>
        <v>1</v>
      </c>
      <c r="F131" s="20">
        <f>VLOOKUP($C131,计算辅助表!$A:$E,4,FALSE)</f>
        <v>8.14</v>
      </c>
      <c r="G131" s="20">
        <f>VLOOKUP($C131,计算辅助表!$A:$E,5,FALSE)</f>
        <v>1.6</v>
      </c>
      <c r="H131" s="20">
        <f>VLOOKUP(C131,计算辅助表!A:I,9,FALSE)</f>
        <v>3</v>
      </c>
      <c r="I131" s="20">
        <f>VLOOKUP(C131,计算辅助表!A:K,10,FALSE)</f>
        <v>210</v>
      </c>
      <c r="J131" s="20">
        <f>VLOOKUP(C131,计算辅助表!A:K,11,FALSE)</f>
        <v>300</v>
      </c>
      <c r="K131" s="20">
        <f>VLOOKUP(C131,计算辅助表!A:H,8,FALSE)</f>
        <v>300</v>
      </c>
      <c r="L131" s="20" t="str">
        <f>VLOOKUP(C131,计算辅助表!A:F,6,FALSE)</f>
        <v>[{"a":"item","t":"2004","n":20000}]</v>
      </c>
      <c r="M131" s="20" t="str">
        <f>VLOOKUP(C131,计算辅助表!A:G,7,FALSE)</f>
        <v>[{"sxhero":1,"num":2},{"star":10,"num":1}]</v>
      </c>
      <c r="N131" s="20" t="str">
        <f>VLOOKUP(A131,升星技能!A:O,4,FALSE)</f>
        <v>恶魔身躯3</v>
      </c>
      <c r="O131" s="20" t="str">
        <f>VLOOKUP(A131,升星技能!A:O,5,FALSE)</f>
        <v>"3108a111","3108a121"</v>
      </c>
      <c r="P131" s="20" t="str">
        <f>VLOOKUP(A131,升星技能!A:O,6,FALSE)</f>
        <v>被动效果：恶魔的身躯非常强大，自身的防御增加41%，生命增加80%</v>
      </c>
      <c r="Q131" s="20" t="str">
        <f>IF(C131&lt;8,VLOOKUP(A131,基础技能!A:O,11,FALSE),VLOOKUP(A131,升星技能!A:O,7,FALSE))</f>
        <v>以牙还牙3</v>
      </c>
      <c r="R131" s="20" t="str">
        <f>IF(C131&lt;8,VLOOKUP(A131,基础技能!A:O,10,FALSE),VLOOKUP(A131,升星技能!A:O,8,FALSE))</f>
        <v>"3108a214"</v>
      </c>
      <c r="S131" s="20" t="str">
        <f>IF(C131&lt;8,VLOOKUP(A131,基础技能!A:O,12,FALSE),VLOOKUP(A131,升星技能!A:O,9,FALSE))</f>
        <v>被动效果：你咬疼我了，蚂蚁！受到暴击有100%概率发动一次反击，造成322%的攻击伤害</v>
      </c>
      <c r="T131" s="20" t="str">
        <f>IF(C131&lt;9,VLOOKUP(A131,基础技能!A:O,14,FALSE),VLOOKUP(A131,升星技能!A:O,10,FALSE))</f>
        <v>魔力护体3</v>
      </c>
      <c r="U131" s="20" t="str">
        <f>IF(C131&lt;9,VLOOKUP(A131,基础技能!A:O,13,FALSE),VLOOKUP(A131,升星技能!A:O,11,FALSE))</f>
        <v>"3108a314"</v>
      </c>
      <c r="V131" s="20" t="str">
        <f>IF(C131&lt;9,VLOOKUP(A131,基础技能!A:O,15,FALSE),VLOOKUP(A131,升星技能!A:O,12,FALSE))</f>
        <v>被动效果：自身生命低于75%时，施放魔力守护自己，提升自己减伤47%，持续3回合（只触发一次）</v>
      </c>
      <c r="W131" s="20" t="str">
        <f>IF(C131&lt;10,VLOOKUP(A131,基础技能!A:O,5,FALSE),VLOOKUP(A131,升星技能!A:O,13,FALSE))</f>
        <v>死亡吐息3</v>
      </c>
      <c r="X131" s="20" t="str">
        <f>IF(C131&lt;10,VLOOKUP(A131,基础技能!A:O,4,FALSE),VLOOKUP(A131,升星技能!A:O,14,FALSE))</f>
        <v>3108a012</v>
      </c>
      <c r="Y131" s="20" t="str">
        <f>IF(C131&lt;10,VLOOKUP(A131,基础技能!A:O,6,FALSE),VLOOKUP(A131,升星技能!A:O,15,FALSE))</f>
        <v>怒气技能：对敌方后排造成120%攻击伤害，有33%概率使目标眩晕2回合并有50%的概率给目标附加一个246%攻击伤害的时间诅咒，时间诅咒2回合后触发伤害</v>
      </c>
    </row>
    <row r="132" s="10" customFormat="1" spans="1:25">
      <c r="A132" s="10">
        <v>31096</v>
      </c>
      <c r="B132" s="10" t="s">
        <v>47</v>
      </c>
      <c r="C132" s="10">
        <v>7</v>
      </c>
      <c r="D132" s="10">
        <f>VLOOKUP($C132,计算辅助表!$A:$E,2,FALSE)</f>
        <v>2.49</v>
      </c>
      <c r="E132" s="10">
        <f>VLOOKUP($C132,计算辅助表!$A:$E,3,FALSE)</f>
        <v>1</v>
      </c>
      <c r="F132" s="10">
        <f>VLOOKUP($C132,计算辅助表!$A:$E,4,FALSE)</f>
        <v>3.52</v>
      </c>
      <c r="G132" s="10">
        <f>VLOOKUP($C132,计算辅助表!$A:$E,5,FALSE)</f>
        <v>1.6</v>
      </c>
      <c r="H132" s="20">
        <f>VLOOKUP(C132,计算辅助表!A:I,9,FALSE)</f>
        <v>0</v>
      </c>
      <c r="I132" s="20">
        <f>VLOOKUP(C132,计算辅助表!A:K,10,FALSE)</f>
        <v>0</v>
      </c>
      <c r="J132" s="20">
        <f>VLOOKUP(C132,计算辅助表!A:K,11,FALSE)</f>
        <v>0</v>
      </c>
      <c r="K132" s="10">
        <f>VLOOKUP(C132,计算辅助表!A:H,8,FALSE)</f>
        <v>165</v>
      </c>
      <c r="L132" s="10" t="str">
        <f>VLOOKUP(C132,计算辅助表!A:F,6,FALSE)</f>
        <v>[{"a":"item","t":"2004","n":2000}]</v>
      </c>
      <c r="M132" s="10" t="str">
        <f>VLOOKUP(C132,计算辅助表!A:G,7,FALSE)</f>
        <v>[{"samezhongzu":1,"star":5,"num":4}]</v>
      </c>
      <c r="N132" s="10" t="str">
        <f>VLOOKUP(A132,升星技能!A:O,4,FALSE)</f>
        <v>骑士荣誉3</v>
      </c>
      <c r="O132" s="10" t="str">
        <f>VLOOKUP(A132,升星技能!A:O,5,FALSE)</f>
        <v>"3109a111","3109a124"</v>
      </c>
      <c r="P132" s="10" t="str">
        <f>VLOOKUP(A132,升星技能!A:O,6,FALSE)</f>
        <v>被动效果：伤害减免增加12%。黑锋骑士攻击时，如果目标是游侠，则造成额外100%伤害</v>
      </c>
      <c r="Q132" s="10" t="str">
        <f>IF(C132&lt;8,VLOOKUP(A132,基础技能!A:O,11,FALSE),VLOOKUP(A132,升星技能!A:O,7,FALSE))</f>
        <v>枪术精通2</v>
      </c>
      <c r="R132" s="10" t="str">
        <f>IF(C132&lt;8,VLOOKUP(A132,基础技能!A:O,10,FALSE),VLOOKUP(A132,升星技能!A:O,8,FALSE))</f>
        <v>"31096211","31096214"</v>
      </c>
      <c r="S132" s="10" t="str">
        <f>IF(C132&lt;8,VLOOKUP(A132,基础技能!A:O,12,FALSE),VLOOKUP(A132,升星技能!A:O,9,FALSE))</f>
        <v>被动效果：攻击永久增加20%，每次出手伤害增加30%，持续6回合</v>
      </c>
      <c r="T132" s="10" t="str">
        <f>IF(C132&lt;9,VLOOKUP(A132,基础技能!A:O,14,FALSE),VLOOKUP(A132,升星技能!A:O,10,FALSE))</f>
        <v>不屈2</v>
      </c>
      <c r="U132" s="10" t="str">
        <f>IF(C132&lt;9,VLOOKUP(A132,基础技能!A:O,13,FALSE),VLOOKUP(A132,升星技能!A:O,11,FALSE))</f>
        <v>"31096311","31096314","31096321"</v>
      </c>
      <c r="V132" s="10" t="str">
        <f>IF(C132&lt;9,VLOOKUP(A132,基础技能!A:O,15,FALSE),VLOOKUP(A132,升星技能!A:O,12,FALSE))</f>
        <v>被动效果：防御增加35%，生命增加40%，受到任何攻击恢复生命上限2%生命（受控不触发）</v>
      </c>
      <c r="W132" s="10" t="str">
        <f>IF(C132&lt;10,VLOOKUP(A132,基础技能!A:O,5,FALSE),VLOOKUP(A132,升星技能!A:O,13,FALSE))</f>
        <v>炎枪爆裂2</v>
      </c>
      <c r="X132" s="10">
        <f>IF(C132&lt;10,VLOOKUP(A132,基础技能!A:O,4,FALSE),VLOOKUP(A132,升星技能!A:O,14,FALSE))</f>
        <v>31096012</v>
      </c>
      <c r="Y132" s="10" t="str">
        <f>IF(C132&lt;10,VLOOKUP(A132,基础技能!A:O,6,FALSE),VLOOKUP(A132,升星技能!A:O,15,FALSE))</f>
        <v>怒气技能：对随机3名敌人造成185%攻击伤害，每回合额外造成50%燃烧伤害，持续4回合</v>
      </c>
    </row>
    <row r="133" s="10" customFormat="1" spans="1:25">
      <c r="A133" s="10">
        <v>31096</v>
      </c>
      <c r="B133" s="10" t="s">
        <v>47</v>
      </c>
      <c r="C133" s="10">
        <v>8</v>
      </c>
      <c r="D133" s="10">
        <f>VLOOKUP($C133,计算辅助表!$A:$E,2,FALSE)</f>
        <v>2.78</v>
      </c>
      <c r="E133" s="10">
        <f>VLOOKUP($C133,计算辅助表!$A:$E,3,FALSE)</f>
        <v>1</v>
      </c>
      <c r="F133" s="10">
        <f>VLOOKUP($C133,计算辅助表!$A:$E,4,FALSE)</f>
        <v>4.84</v>
      </c>
      <c r="G133" s="10">
        <f>VLOOKUP($C133,计算辅助表!$A:$E,5,FALSE)</f>
        <v>1.6</v>
      </c>
      <c r="H133" s="20">
        <f>VLOOKUP(C133,计算辅助表!A:I,9,FALSE)</f>
        <v>0</v>
      </c>
      <c r="I133" s="20">
        <f>VLOOKUP(C133,计算辅助表!A:K,10,FALSE)</f>
        <v>0</v>
      </c>
      <c r="J133" s="20">
        <f>VLOOKUP(C133,计算辅助表!A:K,11,FALSE)</f>
        <v>0</v>
      </c>
      <c r="K133" s="10">
        <f>VLOOKUP(C133,计算辅助表!A:H,8,FALSE)</f>
        <v>185</v>
      </c>
      <c r="L133" s="10" t="str">
        <f>VLOOKUP(C133,计算辅助表!A:F,6,FALSE)</f>
        <v>[{"a":"item","t":"2004","n":3000}]</v>
      </c>
      <c r="M133" s="10" t="str">
        <f>VLOOKUP(C133,计算辅助表!A:G,7,FALSE)</f>
        <v>[{"samezhongzu":1,"star":6,"num":1},{"samezhongzu":1,"star":5,"num":3}]</v>
      </c>
      <c r="N133" s="10" t="str">
        <f>VLOOKUP(A133,升星技能!A:O,4,FALSE)</f>
        <v>骑士荣誉3</v>
      </c>
      <c r="O133" s="10" t="str">
        <f>VLOOKUP(A133,升星技能!A:O,5,FALSE)</f>
        <v>"3109a111","3109a124"</v>
      </c>
      <c r="P133" s="10" t="str">
        <f>VLOOKUP(A133,升星技能!A:O,6,FALSE)</f>
        <v>被动效果：伤害减免增加12%。黑锋骑士攻击时，如果目标是游侠，则造成额外100%伤害</v>
      </c>
      <c r="Q133" s="10" t="str">
        <f>IF(C133&lt;8,VLOOKUP(A133,基础技能!A:O,11,FALSE),VLOOKUP(A133,升星技能!A:O,7,FALSE))</f>
        <v>枪术精通3</v>
      </c>
      <c r="R133" s="10" t="str">
        <f>IF(C133&lt;8,VLOOKUP(A133,基础技能!A:O,10,FALSE),VLOOKUP(A133,升星技能!A:O,8,FALSE))</f>
        <v>"3109a211","3109a214"</v>
      </c>
      <c r="S133" s="10" t="str">
        <f>IF(C133&lt;8,VLOOKUP(A133,基础技能!A:O,12,FALSE),VLOOKUP(A133,升星技能!A:O,9,FALSE))</f>
        <v>被动效果：攻击永久增加20%，每次出手伤害增加50%，持续6回合</v>
      </c>
      <c r="T133" s="10" t="str">
        <f>IF(C133&lt;9,VLOOKUP(A133,基础技能!A:O,14,FALSE),VLOOKUP(A133,升星技能!A:O,10,FALSE))</f>
        <v>不屈2</v>
      </c>
      <c r="U133" s="10" t="str">
        <f>IF(C133&lt;9,VLOOKUP(A133,基础技能!A:O,13,FALSE),VLOOKUP(A133,升星技能!A:O,11,FALSE))</f>
        <v>"31096311","31096314","31096321"</v>
      </c>
      <c r="V133" s="10" t="str">
        <f>IF(C133&lt;9,VLOOKUP(A133,基础技能!A:O,15,FALSE),VLOOKUP(A133,升星技能!A:O,12,FALSE))</f>
        <v>被动效果：防御增加35%，生命增加40%，受到任何攻击恢复生命上限2%生命（受控不触发）</v>
      </c>
      <c r="W133" s="10" t="str">
        <f>IF(C133&lt;10,VLOOKUP(A133,基础技能!A:O,5,FALSE),VLOOKUP(A133,升星技能!A:O,13,FALSE))</f>
        <v>炎枪爆裂2</v>
      </c>
      <c r="X133" s="10">
        <f>IF(C133&lt;10,VLOOKUP(A133,基础技能!A:O,4,FALSE),VLOOKUP(A133,升星技能!A:O,14,FALSE))</f>
        <v>31096012</v>
      </c>
      <c r="Y133" s="10" t="str">
        <f>IF(C133&lt;10,VLOOKUP(A133,基础技能!A:O,6,FALSE),VLOOKUP(A133,升星技能!A:O,15,FALSE))</f>
        <v>怒气技能：对随机3名敌人造成185%攻击伤害，每回合额外造成50%燃烧伤害，持续4回合</v>
      </c>
    </row>
    <row r="134" s="10" customFormat="1" spans="1:25">
      <c r="A134" s="10">
        <v>31096</v>
      </c>
      <c r="B134" s="10" t="s">
        <v>47</v>
      </c>
      <c r="C134" s="10">
        <v>9</v>
      </c>
      <c r="D134" s="10">
        <f>VLOOKUP($C134,计算辅助表!$A:$E,2,FALSE)</f>
        <v>3.07</v>
      </c>
      <c r="E134" s="10">
        <f>VLOOKUP($C134,计算辅助表!$A:$E,3,FALSE)</f>
        <v>1</v>
      </c>
      <c r="F134" s="10">
        <f>VLOOKUP($C134,计算辅助表!$A:$E,4,FALSE)</f>
        <v>6.16</v>
      </c>
      <c r="G134" s="10">
        <f>VLOOKUP($C134,计算辅助表!$A:$E,5,FALSE)</f>
        <v>1.6</v>
      </c>
      <c r="H134" s="20">
        <f>VLOOKUP(C134,计算辅助表!A:I,9,FALSE)</f>
        <v>0</v>
      </c>
      <c r="I134" s="20">
        <f>VLOOKUP(C134,计算辅助表!A:K,10,FALSE)</f>
        <v>0</v>
      </c>
      <c r="J134" s="20">
        <f>VLOOKUP(C134,计算辅助表!A:K,11,FALSE)</f>
        <v>0</v>
      </c>
      <c r="K134" s="10">
        <f>VLOOKUP(C134,计算辅助表!A:H,8,FALSE)</f>
        <v>205</v>
      </c>
      <c r="L134" s="10" t="str">
        <f>VLOOKUP(C134,计算辅助表!A:F,6,FALSE)</f>
        <v>[{"a":"item","t":"2004","n":4000}]</v>
      </c>
      <c r="M134" s="10" t="str">
        <f>VLOOKUP(C134,计算辅助表!A:G,7,FALSE)</f>
        <v>[{"sxhero":1,"num":1},{"samezhongzu":1,"star":6,"num":1},{"samezhongzu":1,"star":5,"num":2}]</v>
      </c>
      <c r="N134" s="10" t="str">
        <f>VLOOKUP(A134,升星技能!A:O,4,FALSE)</f>
        <v>骑士荣誉3</v>
      </c>
      <c r="O134" s="10" t="str">
        <f>VLOOKUP(A134,升星技能!A:O,5,FALSE)</f>
        <v>"3109a111","3109a124"</v>
      </c>
      <c r="P134" s="10" t="str">
        <f>VLOOKUP(A134,升星技能!A:O,6,FALSE)</f>
        <v>被动效果：伤害减免增加12%。黑锋骑士攻击时，如果目标是游侠，则造成额外100%伤害</v>
      </c>
      <c r="Q134" s="10" t="str">
        <f>IF(C134&lt;8,VLOOKUP(A134,基础技能!A:O,11,FALSE),VLOOKUP(A134,升星技能!A:O,7,FALSE))</f>
        <v>枪术精通3</v>
      </c>
      <c r="R134" s="10" t="str">
        <f>IF(C134&lt;8,VLOOKUP(A134,基础技能!A:O,10,FALSE),VLOOKUP(A134,升星技能!A:O,8,FALSE))</f>
        <v>"3109a211","3109a214"</v>
      </c>
      <c r="S134" s="10" t="str">
        <f>IF(C134&lt;8,VLOOKUP(A134,基础技能!A:O,12,FALSE),VLOOKUP(A134,升星技能!A:O,9,FALSE))</f>
        <v>被动效果：攻击永久增加20%，每次出手伤害增加50%，持续6回合</v>
      </c>
      <c r="T134" s="10" t="str">
        <f>IF(C134&lt;9,VLOOKUP(A134,基础技能!A:O,14,FALSE),VLOOKUP(A134,升星技能!A:O,10,FALSE))</f>
        <v>不屈3</v>
      </c>
      <c r="U134" s="10" t="str">
        <f>IF(C134&lt;9,VLOOKUP(A134,基础技能!A:O,13,FALSE),VLOOKUP(A134,升星技能!A:O,11,FALSE))</f>
        <v>"3109a311","3109a321","3109a314"</v>
      </c>
      <c r="V134" s="10" t="str">
        <f>IF(C134&lt;9,VLOOKUP(A134,基础技能!A:O,15,FALSE),VLOOKUP(A134,升星技能!A:O,12,FALSE))</f>
        <v>被动效果：防御增加45%，生命增加50%，受到任何攻击恢复生命上限3%生命（受控不触发）</v>
      </c>
      <c r="W134" s="10" t="str">
        <f>IF(C134&lt;10,VLOOKUP(A134,基础技能!A:O,5,FALSE),VLOOKUP(A134,升星技能!A:O,13,FALSE))</f>
        <v>炎枪爆裂2</v>
      </c>
      <c r="X134" s="10">
        <f>IF(C134&lt;10,VLOOKUP(A134,基础技能!A:O,4,FALSE),VLOOKUP(A134,升星技能!A:O,14,FALSE))</f>
        <v>31096012</v>
      </c>
      <c r="Y134" s="10" t="str">
        <f>IF(C134&lt;10,VLOOKUP(A134,基础技能!A:O,6,FALSE),VLOOKUP(A134,升星技能!A:O,15,FALSE))</f>
        <v>怒气技能：对随机3名敌人造成185%攻击伤害，每回合额外造成50%燃烧伤害，持续4回合</v>
      </c>
    </row>
    <row r="135" s="10" customFormat="1" spans="1:25">
      <c r="A135" s="10">
        <v>31096</v>
      </c>
      <c r="B135" s="10" t="s">
        <v>47</v>
      </c>
      <c r="C135" s="10">
        <v>10</v>
      </c>
      <c r="D135" s="10">
        <f>VLOOKUP($C135,计算辅助表!$A:$E,2,FALSE)</f>
        <v>3.51</v>
      </c>
      <c r="E135" s="10">
        <f>VLOOKUP($C135,计算辅助表!$A:$E,3,FALSE)</f>
        <v>1</v>
      </c>
      <c r="F135" s="10">
        <f>VLOOKUP($C135,计算辅助表!$A:$E,4,FALSE)</f>
        <v>8.14</v>
      </c>
      <c r="G135" s="10">
        <f>VLOOKUP($C135,计算辅助表!$A:$E,5,FALSE)</f>
        <v>1.6</v>
      </c>
      <c r="H135" s="20">
        <f>VLOOKUP(C135,计算辅助表!A:I,9,FALSE)</f>
        <v>0</v>
      </c>
      <c r="I135" s="20">
        <f>VLOOKUP(C135,计算辅助表!A:K,10,FALSE)</f>
        <v>0</v>
      </c>
      <c r="J135" s="20">
        <f>VLOOKUP(C135,计算辅助表!A:K,11,FALSE)</f>
        <v>0</v>
      </c>
      <c r="K135" s="10">
        <f>VLOOKUP(C135,计算辅助表!A:H,8,FALSE)</f>
        <v>255</v>
      </c>
      <c r="L135" s="10" t="str">
        <f>VLOOKUP(C135,计算辅助表!A:F,6,FALSE)</f>
        <v>[{"a":"item","t":"2004","n":10000}]</v>
      </c>
      <c r="M135" s="10" t="str">
        <f>VLOOKUP(C135,计算辅助表!A:G,7,FALSE)</f>
        <v>[{"sxhero":1,"num":2},{"samezhongzu":1,"star":6,"num":1},{"star":9,"num":1}]</v>
      </c>
      <c r="N135" s="10" t="str">
        <f>VLOOKUP(A135,升星技能!A:O,4,FALSE)</f>
        <v>骑士荣誉3</v>
      </c>
      <c r="O135" s="10" t="str">
        <f>VLOOKUP(A135,升星技能!A:O,5,FALSE)</f>
        <v>"3109a111","3109a124"</v>
      </c>
      <c r="P135" s="10" t="str">
        <f>VLOOKUP(A135,升星技能!A:O,6,FALSE)</f>
        <v>被动效果：伤害减免增加12%。黑锋骑士攻击时，如果目标是游侠，则造成额外100%伤害</v>
      </c>
      <c r="Q135" s="10" t="str">
        <f>IF(C135&lt;8,VLOOKUP(A135,基础技能!A:O,11,FALSE),VLOOKUP(A135,升星技能!A:O,7,FALSE))</f>
        <v>枪术精通3</v>
      </c>
      <c r="R135" s="10" t="str">
        <f>IF(C135&lt;8,VLOOKUP(A135,基础技能!A:O,10,FALSE),VLOOKUP(A135,升星技能!A:O,8,FALSE))</f>
        <v>"3109a211","3109a214"</v>
      </c>
      <c r="S135" s="10" t="str">
        <f>IF(C135&lt;8,VLOOKUP(A135,基础技能!A:O,12,FALSE),VLOOKUP(A135,升星技能!A:O,9,FALSE))</f>
        <v>被动效果：攻击永久增加20%，每次出手伤害增加50%，持续6回合</v>
      </c>
      <c r="T135" s="10" t="str">
        <f>IF(C135&lt;9,VLOOKUP(A135,基础技能!A:O,14,FALSE),VLOOKUP(A135,升星技能!A:O,10,FALSE))</f>
        <v>不屈3</v>
      </c>
      <c r="U135" s="10" t="str">
        <f>IF(C135&lt;9,VLOOKUP(A135,基础技能!A:O,13,FALSE),VLOOKUP(A135,升星技能!A:O,11,FALSE))</f>
        <v>"3109a311","3109a321","3109a314"</v>
      </c>
      <c r="V135" s="10" t="str">
        <f>IF(C135&lt;9,VLOOKUP(A135,基础技能!A:O,15,FALSE),VLOOKUP(A135,升星技能!A:O,12,FALSE))</f>
        <v>被动效果：防御增加45%，生命增加50%，受到任何攻击恢复生命上限3%生命（受控不触发）</v>
      </c>
      <c r="W135" s="10" t="str">
        <f>IF(C135&lt;10,VLOOKUP(A135,基础技能!A:O,5,FALSE),VLOOKUP(A135,升星技能!A:O,13,FALSE))</f>
        <v>炎枪爆裂3</v>
      </c>
      <c r="X135" s="10" t="str">
        <f>IF(C135&lt;10,VLOOKUP(A135,基础技能!A:O,4,FALSE),VLOOKUP(A135,升星技能!A:O,14,FALSE))</f>
        <v>3109a012</v>
      </c>
      <c r="Y135" s="10" t="str">
        <f>IF(C135&lt;10,VLOOKUP(A135,基础技能!A:O,6,FALSE),VLOOKUP(A135,升星技能!A:O,15,FALSE))</f>
        <v>怒气技能：对随机3名敌人造成200%攻击伤害，每回合额外造成120%燃烧伤害，持续4回合</v>
      </c>
    </row>
    <row r="136" s="10" customFormat="1" spans="1:25">
      <c r="A136" s="10">
        <v>31096</v>
      </c>
      <c r="B136" s="10" t="s">
        <v>47</v>
      </c>
      <c r="C136" s="10">
        <v>11</v>
      </c>
      <c r="D136" s="10">
        <f>VLOOKUP($C136,计算辅助表!$A:$E,2,FALSE)</f>
        <v>3.51</v>
      </c>
      <c r="E136" s="10">
        <f>VLOOKUP($C136,计算辅助表!$A:$E,3,FALSE)</f>
        <v>1</v>
      </c>
      <c r="F136" s="10">
        <f>VLOOKUP($C136,计算辅助表!$A:$E,4,FALSE)</f>
        <v>8.14</v>
      </c>
      <c r="G136" s="10">
        <f>VLOOKUP($C136,计算辅助表!$A:$E,5,FALSE)</f>
        <v>1.6</v>
      </c>
      <c r="H136" s="20">
        <f>VLOOKUP(C136,计算辅助表!A:I,9,FALSE)</f>
        <v>1</v>
      </c>
      <c r="I136" s="20">
        <f>VLOOKUP(C136,计算辅助表!A:K,10,FALSE)</f>
        <v>70</v>
      </c>
      <c r="J136" s="20">
        <f>VLOOKUP(C136,计算辅助表!A:K,11,FALSE)</f>
        <v>100</v>
      </c>
      <c r="K136" s="10">
        <f>VLOOKUP(C136,计算辅助表!A:H,8,FALSE)</f>
        <v>270</v>
      </c>
      <c r="L136" s="10" t="str">
        <f>VLOOKUP(C136,计算辅助表!A:F,6,FALSE)</f>
        <v>[{"a":"item","t":"2004","n":10000}]</v>
      </c>
      <c r="M136" s="10" t="str">
        <f>VLOOKUP(C136,计算辅助表!A:G,7,FALSE)</f>
        <v>[{"sxhero":1,"num":1},{"star":9,"num":1}]</v>
      </c>
      <c r="N136" s="10" t="str">
        <f>VLOOKUP(A136,升星技能!A:O,4,FALSE)</f>
        <v>骑士荣誉3</v>
      </c>
      <c r="O136" s="10" t="str">
        <f>VLOOKUP(A136,升星技能!A:O,5,FALSE)</f>
        <v>"3109a111","3109a124"</v>
      </c>
      <c r="P136" s="10" t="str">
        <f>VLOOKUP(A136,升星技能!A:O,6,FALSE)</f>
        <v>被动效果：伤害减免增加12%。黑锋骑士攻击时，如果目标是游侠，则造成额外100%伤害</v>
      </c>
      <c r="Q136" s="10" t="str">
        <f>IF(C136&lt;8,VLOOKUP(A136,基础技能!A:O,11,FALSE),VLOOKUP(A136,升星技能!A:O,7,FALSE))</f>
        <v>枪术精通3</v>
      </c>
      <c r="R136" s="10" t="str">
        <f>IF(C136&lt;8,VLOOKUP(A136,基础技能!A:O,10,FALSE),VLOOKUP(A136,升星技能!A:O,8,FALSE))</f>
        <v>"3109a211","3109a214"</v>
      </c>
      <c r="S136" s="10" t="str">
        <f>IF(C136&lt;8,VLOOKUP(A136,基础技能!A:O,12,FALSE),VLOOKUP(A136,升星技能!A:O,9,FALSE))</f>
        <v>被动效果：攻击永久增加20%，每次出手伤害增加50%，持续6回合</v>
      </c>
      <c r="T136" s="10" t="str">
        <f>IF(C136&lt;9,VLOOKUP(A136,基础技能!A:O,14,FALSE),VLOOKUP(A136,升星技能!A:O,10,FALSE))</f>
        <v>不屈3</v>
      </c>
      <c r="U136" s="10" t="str">
        <f>IF(C136&lt;9,VLOOKUP(A136,基础技能!A:O,13,FALSE),VLOOKUP(A136,升星技能!A:O,11,FALSE))</f>
        <v>"3109a311","3109a321","3109a314"</v>
      </c>
      <c r="V136" s="10" t="str">
        <f>IF(C136&lt;9,VLOOKUP(A136,基础技能!A:O,15,FALSE),VLOOKUP(A136,升星技能!A:O,12,FALSE))</f>
        <v>被动效果：防御增加45%，生命增加50%，受到任何攻击恢复生命上限3%生命（受控不触发）</v>
      </c>
      <c r="W136" s="10" t="str">
        <f>IF(C136&lt;10,VLOOKUP(A136,基础技能!A:O,5,FALSE),VLOOKUP(A136,升星技能!A:O,13,FALSE))</f>
        <v>炎枪爆裂3</v>
      </c>
      <c r="X136" s="10" t="str">
        <f>IF(C136&lt;10,VLOOKUP(A136,基础技能!A:O,4,FALSE),VLOOKUP(A136,升星技能!A:O,14,FALSE))</f>
        <v>3109a012</v>
      </c>
      <c r="Y136" s="10" t="str">
        <f>IF(C136&lt;10,VLOOKUP(A136,基础技能!A:O,6,FALSE),VLOOKUP(A136,升星技能!A:O,15,FALSE))</f>
        <v>怒气技能：对随机3名敌人造成200%攻击伤害，每回合额外造成120%燃烧伤害，持续4回合</v>
      </c>
    </row>
    <row r="137" s="10" customFormat="1" spans="1:25">
      <c r="A137" s="10">
        <v>31096</v>
      </c>
      <c r="B137" s="10" t="s">
        <v>47</v>
      </c>
      <c r="C137" s="10">
        <v>12</v>
      </c>
      <c r="D137" s="10">
        <f>VLOOKUP($C137,计算辅助表!$A:$E,2,FALSE)</f>
        <v>3.51</v>
      </c>
      <c r="E137" s="10">
        <f>VLOOKUP($C137,计算辅助表!$A:$E,3,FALSE)</f>
        <v>1</v>
      </c>
      <c r="F137" s="10">
        <f>VLOOKUP($C137,计算辅助表!$A:$E,4,FALSE)</f>
        <v>8.14</v>
      </c>
      <c r="G137" s="10">
        <f>VLOOKUP($C137,计算辅助表!$A:$E,5,FALSE)</f>
        <v>1.6</v>
      </c>
      <c r="H137" s="20">
        <f>VLOOKUP(C137,计算辅助表!A:I,9,FALSE)</f>
        <v>2</v>
      </c>
      <c r="I137" s="20">
        <f>VLOOKUP(C137,计算辅助表!A:K,10,FALSE)</f>
        <v>140</v>
      </c>
      <c r="J137" s="20">
        <f>VLOOKUP(C137,计算辅助表!A:K,11,FALSE)</f>
        <v>200</v>
      </c>
      <c r="K137" s="10">
        <f>VLOOKUP(C137,计算辅助表!A:H,8,FALSE)</f>
        <v>285</v>
      </c>
      <c r="L137" s="10" t="str">
        <f>VLOOKUP(C137,计算辅助表!A:F,6,FALSE)</f>
        <v>[{"a":"item","t":"2004","n":15000}]</v>
      </c>
      <c r="M137" s="10" t="str">
        <f>VLOOKUP(C137,计算辅助表!A:G,7,FALSE)</f>
        <v>[{"sxhero":1,"num":1},{"samezhongzu":1,"star":6,"num":1},{"star":9,"num":1}]</v>
      </c>
      <c r="N137" s="10" t="str">
        <f>VLOOKUP(A137,升星技能!A:O,4,FALSE)</f>
        <v>骑士荣誉3</v>
      </c>
      <c r="O137" s="10" t="str">
        <f>VLOOKUP(A137,升星技能!A:O,5,FALSE)</f>
        <v>"3109a111","3109a124"</v>
      </c>
      <c r="P137" s="10" t="str">
        <f>VLOOKUP(A137,升星技能!A:O,6,FALSE)</f>
        <v>被动效果：伤害减免增加12%。黑锋骑士攻击时，如果目标是游侠，则造成额外100%伤害</v>
      </c>
      <c r="Q137" s="10" t="str">
        <f>IF(C137&lt;8,VLOOKUP(A137,基础技能!A:O,11,FALSE),VLOOKUP(A137,升星技能!A:O,7,FALSE))</f>
        <v>枪术精通3</v>
      </c>
      <c r="R137" s="10" t="str">
        <f>IF(C137&lt;8,VLOOKUP(A137,基础技能!A:O,10,FALSE),VLOOKUP(A137,升星技能!A:O,8,FALSE))</f>
        <v>"3109a211","3109a214"</v>
      </c>
      <c r="S137" s="10" t="str">
        <f>IF(C137&lt;8,VLOOKUP(A137,基础技能!A:O,12,FALSE),VLOOKUP(A137,升星技能!A:O,9,FALSE))</f>
        <v>被动效果：攻击永久增加20%，每次出手伤害增加50%，持续6回合</v>
      </c>
      <c r="T137" s="10" t="str">
        <f>IF(C137&lt;9,VLOOKUP(A137,基础技能!A:O,14,FALSE),VLOOKUP(A137,升星技能!A:O,10,FALSE))</f>
        <v>不屈3</v>
      </c>
      <c r="U137" s="10" t="str">
        <f>IF(C137&lt;9,VLOOKUP(A137,基础技能!A:O,13,FALSE),VLOOKUP(A137,升星技能!A:O,11,FALSE))</f>
        <v>"3109a311","3109a321","3109a314"</v>
      </c>
      <c r="V137" s="10" t="str">
        <f>IF(C137&lt;9,VLOOKUP(A137,基础技能!A:O,15,FALSE),VLOOKUP(A137,升星技能!A:O,12,FALSE))</f>
        <v>被动效果：防御增加45%，生命增加50%，受到任何攻击恢复生命上限3%生命（受控不触发）</v>
      </c>
      <c r="W137" s="10" t="str">
        <f>IF(C137&lt;10,VLOOKUP(A137,基础技能!A:O,5,FALSE),VLOOKUP(A137,升星技能!A:O,13,FALSE))</f>
        <v>炎枪爆裂3</v>
      </c>
      <c r="X137" s="10" t="str">
        <f>IF(C137&lt;10,VLOOKUP(A137,基础技能!A:O,4,FALSE),VLOOKUP(A137,升星技能!A:O,14,FALSE))</f>
        <v>3109a012</v>
      </c>
      <c r="Y137" s="10" t="str">
        <f>IF(C137&lt;10,VLOOKUP(A137,基础技能!A:O,6,FALSE),VLOOKUP(A137,升星技能!A:O,15,FALSE))</f>
        <v>怒气技能：对随机3名敌人造成200%攻击伤害，每回合额外造成120%燃烧伤害，持续4回合</v>
      </c>
    </row>
    <row r="138" s="10" customFormat="1" spans="1:25">
      <c r="A138" s="10">
        <v>31096</v>
      </c>
      <c r="B138" s="10" t="s">
        <v>47</v>
      </c>
      <c r="C138" s="10">
        <v>13</v>
      </c>
      <c r="D138" s="10">
        <f>VLOOKUP($C138,计算辅助表!$A:$E,2,FALSE)</f>
        <v>3.51</v>
      </c>
      <c r="E138" s="10">
        <f>VLOOKUP($C138,计算辅助表!$A:$E,3,FALSE)</f>
        <v>1</v>
      </c>
      <c r="F138" s="10">
        <f>VLOOKUP($C138,计算辅助表!$A:$E,4,FALSE)</f>
        <v>8.14</v>
      </c>
      <c r="G138" s="10">
        <f>VLOOKUP($C138,计算辅助表!$A:$E,5,FALSE)</f>
        <v>1.6</v>
      </c>
      <c r="H138" s="20">
        <f>VLOOKUP(C138,计算辅助表!A:I,9,FALSE)</f>
        <v>3</v>
      </c>
      <c r="I138" s="20">
        <f>VLOOKUP(C138,计算辅助表!A:K,10,FALSE)</f>
        <v>210</v>
      </c>
      <c r="J138" s="20">
        <f>VLOOKUP(C138,计算辅助表!A:K,11,FALSE)</f>
        <v>300</v>
      </c>
      <c r="K138" s="10">
        <f>VLOOKUP(C138,计算辅助表!A:H,8,FALSE)</f>
        <v>300</v>
      </c>
      <c r="L138" s="10" t="str">
        <f>VLOOKUP(C138,计算辅助表!A:F,6,FALSE)</f>
        <v>[{"a":"item","t":"2004","n":20000}]</v>
      </c>
      <c r="M138" s="10" t="str">
        <f>VLOOKUP(C138,计算辅助表!A:G,7,FALSE)</f>
        <v>[{"sxhero":1,"num":2},{"star":10,"num":1}]</v>
      </c>
      <c r="N138" s="10" t="str">
        <f>VLOOKUP(A138,升星技能!A:O,4,FALSE)</f>
        <v>骑士荣誉3</v>
      </c>
      <c r="O138" s="10" t="str">
        <f>VLOOKUP(A138,升星技能!A:O,5,FALSE)</f>
        <v>"3109a111","3109a124"</v>
      </c>
      <c r="P138" s="10" t="str">
        <f>VLOOKUP(A138,升星技能!A:O,6,FALSE)</f>
        <v>被动效果：伤害减免增加12%。黑锋骑士攻击时，如果目标是游侠，则造成额外100%伤害</v>
      </c>
      <c r="Q138" s="10" t="str">
        <f>IF(C138&lt;8,VLOOKUP(A138,基础技能!A:O,11,FALSE),VLOOKUP(A138,升星技能!A:O,7,FALSE))</f>
        <v>枪术精通3</v>
      </c>
      <c r="R138" s="10" t="str">
        <f>IF(C138&lt;8,VLOOKUP(A138,基础技能!A:O,10,FALSE),VLOOKUP(A138,升星技能!A:O,8,FALSE))</f>
        <v>"3109a211","3109a214"</v>
      </c>
      <c r="S138" s="10" t="str">
        <f>IF(C138&lt;8,VLOOKUP(A138,基础技能!A:O,12,FALSE),VLOOKUP(A138,升星技能!A:O,9,FALSE))</f>
        <v>被动效果：攻击永久增加20%，每次出手伤害增加50%，持续6回合</v>
      </c>
      <c r="T138" s="10" t="str">
        <f>IF(C138&lt;9,VLOOKUP(A138,基础技能!A:O,14,FALSE),VLOOKUP(A138,升星技能!A:O,10,FALSE))</f>
        <v>不屈3</v>
      </c>
      <c r="U138" s="10" t="str">
        <f>IF(C138&lt;9,VLOOKUP(A138,基础技能!A:O,13,FALSE),VLOOKUP(A138,升星技能!A:O,11,FALSE))</f>
        <v>"3109a311","3109a321","3109a314"</v>
      </c>
      <c r="V138" s="10" t="str">
        <f>IF(C138&lt;9,VLOOKUP(A138,基础技能!A:O,15,FALSE),VLOOKUP(A138,升星技能!A:O,12,FALSE))</f>
        <v>被动效果：防御增加45%，生命增加50%，受到任何攻击恢复生命上限3%生命（受控不触发）</v>
      </c>
      <c r="W138" s="10" t="str">
        <f>IF(C138&lt;10,VLOOKUP(A138,基础技能!A:O,5,FALSE),VLOOKUP(A138,升星技能!A:O,13,FALSE))</f>
        <v>炎枪爆裂3</v>
      </c>
      <c r="X138" s="10" t="str">
        <f>IF(C138&lt;10,VLOOKUP(A138,基础技能!A:O,4,FALSE),VLOOKUP(A138,升星技能!A:O,14,FALSE))</f>
        <v>3109a012</v>
      </c>
      <c r="Y138" s="10" t="str">
        <f>IF(C138&lt;10,VLOOKUP(A138,基础技能!A:O,6,FALSE),VLOOKUP(A138,升星技能!A:O,15,FALSE))</f>
        <v>怒气技能：对随机3名敌人造成200%攻击伤害，每回合额外造成120%燃烧伤害，持续4回合</v>
      </c>
    </row>
    <row r="139" spans="1:25">
      <c r="A139" s="3">
        <v>32036</v>
      </c>
      <c r="B139" s="3" t="s">
        <v>48</v>
      </c>
      <c r="C139" s="20">
        <v>7</v>
      </c>
      <c r="D139" s="20">
        <f>VLOOKUP($C139,计算辅助表!$A:$E,2,FALSE)</f>
        <v>2.49</v>
      </c>
      <c r="E139" s="20">
        <f>VLOOKUP($C139,计算辅助表!$A:$E,3,FALSE)</f>
        <v>1</v>
      </c>
      <c r="F139" s="20">
        <f>VLOOKUP($C139,计算辅助表!$A:$E,4,FALSE)</f>
        <v>3.52</v>
      </c>
      <c r="G139" s="20">
        <f>VLOOKUP($C139,计算辅助表!$A:$E,5,FALSE)</f>
        <v>1.6</v>
      </c>
      <c r="H139" s="20">
        <f>VLOOKUP(C139,计算辅助表!A:I,9,FALSE)</f>
        <v>0</v>
      </c>
      <c r="I139" s="20">
        <f>VLOOKUP(C139,计算辅助表!A:K,10,FALSE)</f>
        <v>0</v>
      </c>
      <c r="J139" s="20">
        <f>VLOOKUP(C139,计算辅助表!A:K,11,FALSE)</f>
        <v>0</v>
      </c>
      <c r="K139" s="20">
        <f>VLOOKUP(C139,计算辅助表!A:H,8,FALSE)</f>
        <v>165</v>
      </c>
      <c r="L139" s="20" t="str">
        <f>VLOOKUP(C139,计算辅助表!A:F,6,FALSE)</f>
        <v>[{"a":"item","t":"2004","n":2000}]</v>
      </c>
      <c r="M139" s="20" t="str">
        <f>VLOOKUP(C139,计算辅助表!A:G,7,FALSE)</f>
        <v>[{"samezhongzu":1,"star":5,"num":4}]</v>
      </c>
      <c r="N139" s="20" t="str">
        <f>VLOOKUP(A139,升星技能!A:O,4,FALSE)</f>
        <v>越战越勇3</v>
      </c>
      <c r="O139" s="20" t="str">
        <f>VLOOKUP(A139,升星技能!A:O,5,FALSE)</f>
        <v>"3203a111"</v>
      </c>
      <c r="P139" s="20" t="str">
        <f>VLOOKUP(A139,升星技能!A:O,6,FALSE)</f>
        <v>被动效果：身体里流淌着逐日者家族的血液，攻击增加34%</v>
      </c>
      <c r="Q139" s="20" t="str">
        <f>IF(C139&lt;8,VLOOKUP(A139,基础技能!A:O,11,FALSE),VLOOKUP(A139,升星技能!A:O,7,FALSE))</f>
        <v>热忱2</v>
      </c>
      <c r="R139" s="20" t="str">
        <f>IF(C139&lt;8,VLOOKUP(A139,基础技能!A:O,10,FALSE),VLOOKUP(A139,升星技能!A:O,8,FALSE))</f>
        <v>"32036214"</v>
      </c>
      <c r="S139" s="20" t="str">
        <f>IF(C139&lt;8,VLOOKUP(A139,基础技能!A:O,12,FALSE),VLOOKUP(A139,升星技能!A:O,9,FALSE))</f>
        <v>被动效果：掌控火焰的力量，对燃烧的目标，增加36%的额外伤害</v>
      </c>
      <c r="T139" s="20" t="str">
        <f>IF(C139&lt;9,VLOOKUP(A139,基础技能!A:O,14,FALSE),VLOOKUP(A139,升星技能!A:O,10,FALSE))</f>
        <v>沸腾之血2</v>
      </c>
      <c r="U139" s="20" t="str">
        <f>IF(C139&lt;9,VLOOKUP(A139,基础技能!A:O,13,FALSE),VLOOKUP(A139,升星技能!A:O,11,FALSE))</f>
        <v>"32036314"</v>
      </c>
      <c r="V139" s="20" t="str">
        <f>IF(C139&lt;9,VLOOKUP(A139,基础技能!A:O,15,FALSE),VLOOKUP(A139,升星技能!A:O,12,FALSE))</f>
        <v>被动效果：英雄死亡释放逐日之力，使得全体敌方每回合受到68%伤害，持续3回合</v>
      </c>
      <c r="W139" s="20" t="str">
        <f>IF(C139&lt;10,VLOOKUP(A139,基础技能!A:O,5,FALSE),VLOOKUP(A139,升星技能!A:O,13,FALSE))</f>
        <v>邪能射线2</v>
      </c>
      <c r="X139" s="20" t="str">
        <f>IF(C139&lt;10,VLOOKUP(A139,基础技能!A:O,4,FALSE),VLOOKUP(A139,升星技能!A:O,14,FALSE))</f>
        <v>32036012</v>
      </c>
      <c r="Y139" s="20" t="str">
        <f>IF(C139&lt;10,VLOOKUP(A139,基础技能!A:O,6,FALSE),VLOOKUP(A139,升星技能!A:O,15,FALSE))</f>
        <v>怒气技能：对敌方全体造成85%攻击伤害</v>
      </c>
    </row>
    <row r="140" spans="1:25">
      <c r="A140" s="3">
        <v>32036</v>
      </c>
      <c r="B140" s="3" t="s">
        <v>48</v>
      </c>
      <c r="C140" s="20">
        <v>8</v>
      </c>
      <c r="D140" s="20">
        <f>VLOOKUP($C140,计算辅助表!$A:$E,2,FALSE)</f>
        <v>2.78</v>
      </c>
      <c r="E140" s="20">
        <f>VLOOKUP($C140,计算辅助表!$A:$E,3,FALSE)</f>
        <v>1</v>
      </c>
      <c r="F140" s="20">
        <f>VLOOKUP($C140,计算辅助表!$A:$E,4,FALSE)</f>
        <v>4.84</v>
      </c>
      <c r="G140" s="20">
        <f>VLOOKUP($C140,计算辅助表!$A:$E,5,FALSE)</f>
        <v>1.6</v>
      </c>
      <c r="H140" s="20">
        <f>VLOOKUP(C140,计算辅助表!A:I,9,FALSE)</f>
        <v>0</v>
      </c>
      <c r="I140" s="20">
        <f>VLOOKUP(C140,计算辅助表!A:K,10,FALSE)</f>
        <v>0</v>
      </c>
      <c r="J140" s="20">
        <f>VLOOKUP(C140,计算辅助表!A:K,11,FALSE)</f>
        <v>0</v>
      </c>
      <c r="K140" s="20">
        <f>VLOOKUP(C140,计算辅助表!A:H,8,FALSE)</f>
        <v>185</v>
      </c>
      <c r="L140" s="20" t="str">
        <f>VLOOKUP(C140,计算辅助表!A:F,6,FALSE)</f>
        <v>[{"a":"item","t":"2004","n":3000}]</v>
      </c>
      <c r="M140" s="20" t="str">
        <f>VLOOKUP(C140,计算辅助表!A:G,7,FALSE)</f>
        <v>[{"samezhongzu":1,"star":6,"num":1},{"samezhongzu":1,"star":5,"num":3}]</v>
      </c>
      <c r="N140" s="20" t="str">
        <f>VLOOKUP(A140,升星技能!A:O,4,FALSE)</f>
        <v>越战越勇3</v>
      </c>
      <c r="O140" s="20" t="str">
        <f>VLOOKUP(A140,升星技能!A:O,5,FALSE)</f>
        <v>"3203a111"</v>
      </c>
      <c r="P140" s="20" t="str">
        <f>VLOOKUP(A140,升星技能!A:O,6,FALSE)</f>
        <v>被动效果：身体里流淌着逐日者家族的血液，攻击增加34%</v>
      </c>
      <c r="Q140" s="20" t="str">
        <f>IF(C140&lt;8,VLOOKUP(A140,基础技能!A:O,11,FALSE),VLOOKUP(A140,升星技能!A:O,7,FALSE))</f>
        <v>过热3</v>
      </c>
      <c r="R140" s="20" t="str">
        <f>IF(C140&lt;8,VLOOKUP(A140,基础技能!A:O,10,FALSE),VLOOKUP(A140,升星技能!A:O,8,FALSE))</f>
        <v>"3203a214"</v>
      </c>
      <c r="S140" s="20" t="str">
        <f>IF(C140&lt;8,VLOOKUP(A140,基础技能!A:O,12,FALSE),VLOOKUP(A140,升星技能!A:O,9,FALSE))</f>
        <v>被动效果：掌控火焰的力量，对燃烧的目标，增加47%的额外伤害</v>
      </c>
      <c r="T140" s="20" t="str">
        <f>IF(C140&lt;9,VLOOKUP(A140,基础技能!A:O,14,FALSE),VLOOKUP(A140,升星技能!A:O,10,FALSE))</f>
        <v>沸腾之血2</v>
      </c>
      <c r="U140" s="20" t="str">
        <f>IF(C140&lt;9,VLOOKUP(A140,基础技能!A:O,13,FALSE),VLOOKUP(A140,升星技能!A:O,11,FALSE))</f>
        <v>"32036314"</v>
      </c>
      <c r="V140" s="20" t="str">
        <f>IF(C140&lt;9,VLOOKUP(A140,基础技能!A:O,15,FALSE),VLOOKUP(A140,升星技能!A:O,12,FALSE))</f>
        <v>被动效果：英雄死亡释放逐日之力，使得全体敌方每回合受到68%伤害，持续3回合</v>
      </c>
      <c r="W140" s="20" t="str">
        <f>IF(C140&lt;10,VLOOKUP(A140,基础技能!A:O,5,FALSE),VLOOKUP(A140,升星技能!A:O,13,FALSE))</f>
        <v>邪能射线2</v>
      </c>
      <c r="X140" s="20" t="str">
        <f>IF(C140&lt;10,VLOOKUP(A140,基础技能!A:O,4,FALSE),VLOOKUP(A140,升星技能!A:O,14,FALSE))</f>
        <v>32036012</v>
      </c>
      <c r="Y140" s="20" t="str">
        <f>IF(C140&lt;10,VLOOKUP(A140,基础技能!A:O,6,FALSE),VLOOKUP(A140,升星技能!A:O,15,FALSE))</f>
        <v>怒气技能：对敌方全体造成85%攻击伤害</v>
      </c>
    </row>
    <row r="141" spans="1:25">
      <c r="A141" s="3">
        <v>32036</v>
      </c>
      <c r="B141" s="3" t="s">
        <v>48</v>
      </c>
      <c r="C141" s="20">
        <v>9</v>
      </c>
      <c r="D141" s="20">
        <f>VLOOKUP($C141,计算辅助表!$A:$E,2,FALSE)</f>
        <v>3.07</v>
      </c>
      <c r="E141" s="20">
        <f>VLOOKUP($C141,计算辅助表!$A:$E,3,FALSE)</f>
        <v>1</v>
      </c>
      <c r="F141" s="20">
        <f>VLOOKUP($C141,计算辅助表!$A:$E,4,FALSE)</f>
        <v>6.16</v>
      </c>
      <c r="G141" s="20">
        <f>VLOOKUP($C141,计算辅助表!$A:$E,5,FALSE)</f>
        <v>1.6</v>
      </c>
      <c r="H141" s="20">
        <f>VLOOKUP(C141,计算辅助表!A:I,9,FALSE)</f>
        <v>0</v>
      </c>
      <c r="I141" s="20">
        <f>VLOOKUP(C141,计算辅助表!A:K,10,FALSE)</f>
        <v>0</v>
      </c>
      <c r="J141" s="20">
        <f>VLOOKUP(C141,计算辅助表!A:K,11,FALSE)</f>
        <v>0</v>
      </c>
      <c r="K141" s="20">
        <f>VLOOKUP(C141,计算辅助表!A:H,8,FALSE)</f>
        <v>205</v>
      </c>
      <c r="L141" s="20" t="str">
        <f>VLOOKUP(C141,计算辅助表!A:F,6,FALSE)</f>
        <v>[{"a":"item","t":"2004","n":4000}]</v>
      </c>
      <c r="M141" s="20" t="str">
        <f>VLOOKUP(C141,计算辅助表!A:G,7,FALSE)</f>
        <v>[{"sxhero":1,"num":1},{"samezhongzu":1,"star":6,"num":1},{"samezhongzu":1,"star":5,"num":2}]</v>
      </c>
      <c r="N141" s="20" t="str">
        <f>VLOOKUP(A141,升星技能!A:O,4,FALSE)</f>
        <v>越战越勇3</v>
      </c>
      <c r="O141" s="20" t="str">
        <f>VLOOKUP(A141,升星技能!A:O,5,FALSE)</f>
        <v>"3203a111"</v>
      </c>
      <c r="P141" s="20" t="str">
        <f>VLOOKUP(A141,升星技能!A:O,6,FALSE)</f>
        <v>被动效果：身体里流淌着逐日者家族的血液，攻击增加34%</v>
      </c>
      <c r="Q141" s="20" t="str">
        <f>IF(C141&lt;8,VLOOKUP(A141,基础技能!A:O,11,FALSE),VLOOKUP(A141,升星技能!A:O,7,FALSE))</f>
        <v>过热3</v>
      </c>
      <c r="R141" s="20" t="str">
        <f>IF(C141&lt;8,VLOOKUP(A141,基础技能!A:O,10,FALSE),VLOOKUP(A141,升星技能!A:O,8,FALSE))</f>
        <v>"3203a214"</v>
      </c>
      <c r="S141" s="20" t="str">
        <f>IF(C141&lt;8,VLOOKUP(A141,基础技能!A:O,12,FALSE),VLOOKUP(A141,升星技能!A:O,9,FALSE))</f>
        <v>被动效果：掌控火焰的力量，对燃烧的目标，增加47%的额外伤害</v>
      </c>
      <c r="T141" s="20" t="str">
        <f>IF(C141&lt;9,VLOOKUP(A141,基础技能!A:O,14,FALSE),VLOOKUP(A141,升星技能!A:O,10,FALSE))</f>
        <v>沸腾之血3</v>
      </c>
      <c r="U141" s="20" t="str">
        <f>IF(C141&lt;9,VLOOKUP(A141,基础技能!A:O,13,FALSE),VLOOKUP(A141,升星技能!A:O,11,FALSE))</f>
        <v>"3203a314"</v>
      </c>
      <c r="V141" s="20" t="str">
        <f>IF(C141&lt;9,VLOOKUP(A141,基础技能!A:O,15,FALSE),VLOOKUP(A141,升星技能!A:O,12,FALSE))</f>
        <v>被动效果：英雄死亡释放逐日之力，使得全体敌方每回合受到108%伤害，持续3回合</v>
      </c>
      <c r="W141" s="20" t="str">
        <f>IF(C141&lt;10,VLOOKUP(A141,基础技能!A:O,5,FALSE),VLOOKUP(A141,升星技能!A:O,13,FALSE))</f>
        <v>邪能射线2</v>
      </c>
      <c r="X141" s="20" t="str">
        <f>IF(C141&lt;10,VLOOKUP(A141,基础技能!A:O,4,FALSE),VLOOKUP(A141,升星技能!A:O,14,FALSE))</f>
        <v>32036012</v>
      </c>
      <c r="Y141" s="20" t="str">
        <f>IF(C141&lt;10,VLOOKUP(A141,基础技能!A:O,6,FALSE),VLOOKUP(A141,升星技能!A:O,15,FALSE))</f>
        <v>怒气技能：对敌方全体造成85%攻击伤害</v>
      </c>
    </row>
    <row r="142" spans="1:25">
      <c r="A142" s="3">
        <v>32046</v>
      </c>
      <c r="B142" s="3" t="s">
        <v>49</v>
      </c>
      <c r="C142" s="20">
        <v>7</v>
      </c>
      <c r="D142" s="20">
        <f>VLOOKUP($C142,计算辅助表!$A:$E,2,FALSE)</f>
        <v>2.49</v>
      </c>
      <c r="E142" s="20">
        <f>VLOOKUP($C142,计算辅助表!$A:$E,3,FALSE)</f>
        <v>1</v>
      </c>
      <c r="F142" s="20">
        <f>VLOOKUP($C142,计算辅助表!$A:$E,4,FALSE)</f>
        <v>3.52</v>
      </c>
      <c r="G142" s="20">
        <f>VLOOKUP($C142,计算辅助表!$A:$E,5,FALSE)</f>
        <v>1.6</v>
      </c>
      <c r="H142" s="20">
        <f>VLOOKUP(C142,计算辅助表!A:I,9,FALSE)</f>
        <v>0</v>
      </c>
      <c r="I142" s="20">
        <f>VLOOKUP(C142,计算辅助表!A:K,10,FALSE)</f>
        <v>0</v>
      </c>
      <c r="J142" s="20">
        <f>VLOOKUP(C142,计算辅助表!A:K,11,FALSE)</f>
        <v>0</v>
      </c>
      <c r="K142" s="20">
        <f>VLOOKUP(C142,计算辅助表!A:H,8,FALSE)</f>
        <v>165</v>
      </c>
      <c r="L142" s="20" t="str">
        <f>VLOOKUP(C142,计算辅助表!A:F,6,FALSE)</f>
        <v>[{"a":"item","t":"2004","n":2000}]</v>
      </c>
      <c r="M142" s="20" t="str">
        <f>VLOOKUP(C142,计算辅助表!A:G,7,FALSE)</f>
        <v>[{"samezhongzu":1,"star":5,"num":4}]</v>
      </c>
      <c r="N142" s="20" t="str">
        <f>VLOOKUP(A142,升星技能!A:O,4,FALSE)</f>
        <v>偷窃攻击3</v>
      </c>
      <c r="O142" s="20" t="str">
        <f>VLOOKUP(A142,升星技能!A:O,5,FALSE)</f>
        <v>"3204a114","3204a124"</v>
      </c>
      <c r="P142" s="20" t="str">
        <f>VLOOKUP(A142,升星技能!A:O,6,FALSE)</f>
        <v>被动效果：外域生物，能够控制灵魂的力量，普攻时偷取目标21%攻击</v>
      </c>
      <c r="Q142" s="20" t="str">
        <f>IF(C142&lt;8,VLOOKUP(A142,基础技能!A:O,11,FALSE),VLOOKUP(A142,升星技能!A:O,7,FALSE))</f>
        <v>刺客杀手2</v>
      </c>
      <c r="R142" s="20" t="str">
        <f>IF(C142&lt;8,VLOOKUP(A142,基础技能!A:O,10,FALSE),VLOOKUP(A142,升星技能!A:O,8,FALSE))</f>
        <v>"32046214"</v>
      </c>
      <c r="S142" s="20" t="str">
        <f>IF(C142&lt;8,VLOOKUP(A142,基础技能!A:O,12,FALSE),VLOOKUP(A142,升星技能!A:O,9,FALSE))</f>
        <v>被动效果：作为刺客的克星，对刺客增加31%的额外伤害</v>
      </c>
      <c r="T142" s="20" t="str">
        <f>IF(C142&lt;9,VLOOKUP(A142,基础技能!A:O,14,FALSE),VLOOKUP(A142,升星技能!A:O,10,FALSE))</f>
        <v>恶魔之血2</v>
      </c>
      <c r="U142" s="20" t="str">
        <f>IF(C142&lt;9,VLOOKUP(A142,基础技能!A:O,13,FALSE),VLOOKUP(A142,升星技能!A:O,11,FALSE))</f>
        <v>"32046314"</v>
      </c>
      <c r="V142" s="20" t="str">
        <f>IF(C142&lt;9,VLOOKUP(A142,基础技能!A:O,15,FALSE),VLOOKUP(A142,升星技能!A:O,12,FALSE))</f>
        <v>被动效果：自身生命低于50%，激发恶魔的血液，提升自己暴击12%，持续3回合（只触发一次）</v>
      </c>
      <c r="W142" s="20" t="str">
        <f>IF(C142&lt;10,VLOOKUP(A142,基础技能!A:O,5,FALSE),VLOOKUP(A142,升星技能!A:O,13,FALSE))</f>
        <v>死亡一击2</v>
      </c>
      <c r="X142" s="20" t="str">
        <f>IF(C142&lt;10,VLOOKUP(A142,基础技能!A:O,4,FALSE),VLOOKUP(A142,升星技能!A:O,14,FALSE))</f>
        <v>32046012</v>
      </c>
      <c r="Y142" s="20" t="str">
        <f>IF(C142&lt;10,VLOOKUP(A142,基础技能!A:O,6,FALSE),VLOOKUP(A142,升星技能!A:O,15,FALSE))</f>
        <v>怒气技能：对敌方随机4名目标造成141%攻击伤害并对刺客类目标造成61%额外伤害</v>
      </c>
    </row>
    <row r="143" spans="1:25">
      <c r="A143" s="3">
        <v>32046</v>
      </c>
      <c r="B143" s="3" t="s">
        <v>49</v>
      </c>
      <c r="C143" s="20">
        <v>8</v>
      </c>
      <c r="D143" s="20">
        <f>VLOOKUP($C143,计算辅助表!$A:$E,2,FALSE)</f>
        <v>2.78</v>
      </c>
      <c r="E143" s="20">
        <f>VLOOKUP($C143,计算辅助表!$A:$E,3,FALSE)</f>
        <v>1</v>
      </c>
      <c r="F143" s="20">
        <f>VLOOKUP($C143,计算辅助表!$A:$E,4,FALSE)</f>
        <v>4.84</v>
      </c>
      <c r="G143" s="20">
        <f>VLOOKUP($C143,计算辅助表!$A:$E,5,FALSE)</f>
        <v>1.6</v>
      </c>
      <c r="H143" s="20">
        <f>VLOOKUP(C143,计算辅助表!A:I,9,FALSE)</f>
        <v>0</v>
      </c>
      <c r="I143" s="20">
        <f>VLOOKUP(C143,计算辅助表!A:K,10,FALSE)</f>
        <v>0</v>
      </c>
      <c r="J143" s="20">
        <f>VLOOKUP(C143,计算辅助表!A:K,11,FALSE)</f>
        <v>0</v>
      </c>
      <c r="K143" s="20">
        <f>VLOOKUP(C143,计算辅助表!A:H,8,FALSE)</f>
        <v>185</v>
      </c>
      <c r="L143" s="20" t="str">
        <f>VLOOKUP(C143,计算辅助表!A:F,6,FALSE)</f>
        <v>[{"a":"item","t":"2004","n":3000}]</v>
      </c>
      <c r="M143" s="20" t="str">
        <f>VLOOKUP(C143,计算辅助表!A:G,7,FALSE)</f>
        <v>[{"samezhongzu":1,"star":6,"num":1},{"samezhongzu":1,"star":5,"num":3}]</v>
      </c>
      <c r="N143" s="20" t="str">
        <f>VLOOKUP(A143,升星技能!A:O,4,FALSE)</f>
        <v>偷窃攻击3</v>
      </c>
      <c r="O143" s="20" t="str">
        <f>VLOOKUP(A143,升星技能!A:O,5,FALSE)</f>
        <v>"3204a114","3204a124"</v>
      </c>
      <c r="P143" s="20" t="str">
        <f>VLOOKUP(A143,升星技能!A:O,6,FALSE)</f>
        <v>被动效果：外域生物，能够控制灵魂的力量，普攻时偷取目标21%攻击</v>
      </c>
      <c r="Q143" s="20" t="str">
        <f>IF(C143&lt;8,VLOOKUP(A143,基础技能!A:O,11,FALSE),VLOOKUP(A143,升星技能!A:O,7,FALSE))</f>
        <v>刺客之敌3</v>
      </c>
      <c r="R143" s="20" t="str">
        <f>IF(C143&lt;8,VLOOKUP(A143,基础技能!A:O,10,FALSE),VLOOKUP(A143,升星技能!A:O,8,FALSE))</f>
        <v>"3204a214"</v>
      </c>
      <c r="S143" s="20" t="str">
        <f>IF(C143&lt;8,VLOOKUP(A143,基础技能!A:O,12,FALSE),VLOOKUP(A143,升星技能!A:O,9,FALSE))</f>
        <v>被动效果：作为刺客的克星，对刺客增加39%的额外伤害</v>
      </c>
      <c r="T143" s="20" t="str">
        <f>IF(C143&lt;9,VLOOKUP(A143,基础技能!A:O,14,FALSE),VLOOKUP(A143,升星技能!A:O,10,FALSE))</f>
        <v>恶魔之血2</v>
      </c>
      <c r="U143" s="20" t="str">
        <f>IF(C143&lt;9,VLOOKUP(A143,基础技能!A:O,13,FALSE),VLOOKUP(A143,升星技能!A:O,11,FALSE))</f>
        <v>"32046314"</v>
      </c>
      <c r="V143" s="20" t="str">
        <f>IF(C143&lt;9,VLOOKUP(A143,基础技能!A:O,15,FALSE),VLOOKUP(A143,升星技能!A:O,12,FALSE))</f>
        <v>被动效果：自身生命低于50%，激发恶魔的血液，提升自己暴击12%，持续3回合（只触发一次）</v>
      </c>
      <c r="W143" s="20" t="str">
        <f>IF(C143&lt;10,VLOOKUP(A143,基础技能!A:O,5,FALSE),VLOOKUP(A143,升星技能!A:O,13,FALSE))</f>
        <v>死亡一击2</v>
      </c>
      <c r="X143" s="20" t="str">
        <f>IF(C143&lt;10,VLOOKUP(A143,基础技能!A:O,4,FALSE),VLOOKUP(A143,升星技能!A:O,14,FALSE))</f>
        <v>32046012</v>
      </c>
      <c r="Y143" s="20" t="str">
        <f>IF(C143&lt;10,VLOOKUP(A143,基础技能!A:O,6,FALSE),VLOOKUP(A143,升星技能!A:O,15,FALSE))</f>
        <v>怒气技能：对敌方随机4名目标造成141%攻击伤害并对刺客类目标造成61%额外伤害</v>
      </c>
    </row>
    <row r="144" spans="1:25">
      <c r="A144" s="3">
        <v>32046</v>
      </c>
      <c r="B144" s="3" t="s">
        <v>49</v>
      </c>
      <c r="C144" s="20">
        <v>9</v>
      </c>
      <c r="D144" s="20">
        <f>VLOOKUP($C144,计算辅助表!$A:$E,2,FALSE)</f>
        <v>3.07</v>
      </c>
      <c r="E144" s="20">
        <f>VLOOKUP($C144,计算辅助表!$A:$E,3,FALSE)</f>
        <v>1</v>
      </c>
      <c r="F144" s="20">
        <f>VLOOKUP($C144,计算辅助表!$A:$E,4,FALSE)</f>
        <v>6.16</v>
      </c>
      <c r="G144" s="20">
        <f>VLOOKUP($C144,计算辅助表!$A:$E,5,FALSE)</f>
        <v>1.6</v>
      </c>
      <c r="H144" s="20">
        <f>VLOOKUP(C144,计算辅助表!A:I,9,FALSE)</f>
        <v>0</v>
      </c>
      <c r="I144" s="20">
        <f>VLOOKUP(C144,计算辅助表!A:K,10,FALSE)</f>
        <v>0</v>
      </c>
      <c r="J144" s="20">
        <f>VLOOKUP(C144,计算辅助表!A:K,11,FALSE)</f>
        <v>0</v>
      </c>
      <c r="K144" s="20">
        <f>VLOOKUP(C144,计算辅助表!A:H,8,FALSE)</f>
        <v>205</v>
      </c>
      <c r="L144" s="20" t="str">
        <f>VLOOKUP(C144,计算辅助表!A:F,6,FALSE)</f>
        <v>[{"a":"item","t":"2004","n":4000}]</v>
      </c>
      <c r="M144" s="20" t="str">
        <f>VLOOKUP(C144,计算辅助表!A:G,7,FALSE)</f>
        <v>[{"sxhero":1,"num":1},{"samezhongzu":1,"star":6,"num":1},{"samezhongzu":1,"star":5,"num":2}]</v>
      </c>
      <c r="N144" s="20" t="str">
        <f>VLOOKUP(A144,升星技能!A:O,4,FALSE)</f>
        <v>偷窃攻击3</v>
      </c>
      <c r="O144" s="20" t="str">
        <f>VLOOKUP(A144,升星技能!A:O,5,FALSE)</f>
        <v>"3204a114","3204a124"</v>
      </c>
      <c r="P144" s="20" t="str">
        <f>VLOOKUP(A144,升星技能!A:O,6,FALSE)</f>
        <v>被动效果：外域生物，能够控制灵魂的力量，普攻时偷取目标21%攻击</v>
      </c>
      <c r="Q144" s="20" t="str">
        <f>IF(C144&lt;8,VLOOKUP(A144,基础技能!A:O,11,FALSE),VLOOKUP(A144,升星技能!A:O,7,FALSE))</f>
        <v>刺客之敌3</v>
      </c>
      <c r="R144" s="20" t="str">
        <f>IF(C144&lt;8,VLOOKUP(A144,基础技能!A:O,10,FALSE),VLOOKUP(A144,升星技能!A:O,8,FALSE))</f>
        <v>"3204a214"</v>
      </c>
      <c r="S144" s="20" t="str">
        <f>IF(C144&lt;8,VLOOKUP(A144,基础技能!A:O,12,FALSE),VLOOKUP(A144,升星技能!A:O,9,FALSE))</f>
        <v>被动效果：作为刺客的克星，对刺客增加39%的额外伤害</v>
      </c>
      <c r="T144" s="20" t="str">
        <f>IF(C144&lt;9,VLOOKUP(A144,基础技能!A:O,14,FALSE),VLOOKUP(A144,升星技能!A:O,10,FALSE))</f>
        <v>恶魔之血3</v>
      </c>
      <c r="U144" s="20" t="str">
        <f>IF(C144&lt;9,VLOOKUP(A144,基础技能!A:O,13,FALSE),VLOOKUP(A144,升星技能!A:O,11,FALSE))</f>
        <v>"3204a314"</v>
      </c>
      <c r="V144" s="20" t="str">
        <f>IF(C144&lt;9,VLOOKUP(A144,基础技能!A:O,15,FALSE),VLOOKUP(A144,升星技能!A:O,12,FALSE))</f>
        <v>被动效果：自身生命低于50%，激发恶魔的血液，提升自己暴击19%，持续3回合（只触发一次）</v>
      </c>
      <c r="W144" s="20" t="str">
        <f>IF(C144&lt;10,VLOOKUP(A144,基础技能!A:O,5,FALSE),VLOOKUP(A144,升星技能!A:O,13,FALSE))</f>
        <v>死亡一击2</v>
      </c>
      <c r="X144" s="20" t="str">
        <f>IF(C144&lt;10,VLOOKUP(A144,基础技能!A:O,4,FALSE),VLOOKUP(A144,升星技能!A:O,14,FALSE))</f>
        <v>32046012</v>
      </c>
      <c r="Y144" s="20" t="str">
        <f>IF(C144&lt;10,VLOOKUP(A144,基础技能!A:O,6,FALSE),VLOOKUP(A144,升星技能!A:O,15,FALSE))</f>
        <v>怒气技能：对敌方随机4名目标造成141%攻击伤害并对刺客类目标造成61%额外伤害</v>
      </c>
    </row>
    <row r="145" spans="1:25">
      <c r="A145" s="3">
        <v>32056</v>
      </c>
      <c r="B145" s="3" t="s">
        <v>50</v>
      </c>
      <c r="C145" s="20">
        <v>7</v>
      </c>
      <c r="D145" s="20">
        <f>VLOOKUP($C145,计算辅助表!$A:$E,2,FALSE)</f>
        <v>2.49</v>
      </c>
      <c r="E145" s="20">
        <f>VLOOKUP($C145,计算辅助表!$A:$E,3,FALSE)</f>
        <v>1</v>
      </c>
      <c r="F145" s="20">
        <f>VLOOKUP($C145,计算辅助表!$A:$E,4,FALSE)</f>
        <v>3.52</v>
      </c>
      <c r="G145" s="20">
        <f>VLOOKUP($C145,计算辅助表!$A:$E,5,FALSE)</f>
        <v>1.6</v>
      </c>
      <c r="H145" s="20">
        <f>VLOOKUP(C145,计算辅助表!A:I,9,FALSE)</f>
        <v>0</v>
      </c>
      <c r="I145" s="20">
        <f>VLOOKUP(C145,计算辅助表!A:K,10,FALSE)</f>
        <v>0</v>
      </c>
      <c r="J145" s="20">
        <f>VLOOKUP(C145,计算辅助表!A:K,11,FALSE)</f>
        <v>0</v>
      </c>
      <c r="K145" s="20">
        <f>VLOOKUP(C145,计算辅助表!A:H,8,FALSE)</f>
        <v>165</v>
      </c>
      <c r="L145" s="20" t="str">
        <f>VLOOKUP(C145,计算辅助表!A:F,6,FALSE)</f>
        <v>[{"a":"item","t":"2004","n":2000}]</v>
      </c>
      <c r="M145" s="20" t="str">
        <f>VLOOKUP(C145,计算辅助表!A:G,7,FALSE)</f>
        <v>[{"samezhongzu":1,"star":5,"num":4}]</v>
      </c>
      <c r="N145" s="20" t="str">
        <f>VLOOKUP(A145,升星技能!A:O,4,FALSE)</f>
        <v>火毒3</v>
      </c>
      <c r="O145" s="20" t="str">
        <f>VLOOKUP(A145,升星技能!A:O,5,FALSE)</f>
        <v>"3205a114"</v>
      </c>
      <c r="P145" s="20" t="str">
        <f>VLOOKUP(A145,升星技能!A:O,6,FALSE)</f>
        <v>被动效果：不只是单纯的火焰，普攻有81%概率使目标中毒，每回合造成82%攻击伤害，持续2回合</v>
      </c>
      <c r="Q145" s="20" t="str">
        <f>IF(C145&lt;8,VLOOKUP(A145,基础技能!A:O,11,FALSE),VLOOKUP(A145,升星技能!A:O,7,FALSE))</f>
        <v>火毒爆裂2</v>
      </c>
      <c r="R145" s="20" t="str">
        <f>IF(C145&lt;8,VLOOKUP(A145,基础技能!A:O,10,FALSE),VLOOKUP(A145,升星技能!A:O,8,FALSE))</f>
        <v>"32056214"</v>
      </c>
      <c r="S145" s="20" t="str">
        <f>IF(C145&lt;8,VLOOKUP(A145,基础技能!A:O,12,FALSE),VLOOKUP(A145,升星技能!A:O,9,FALSE))</f>
        <v>被动效果：英雄死亡后将自身献祭，使敌方全体中毒，每回合造成64%攻击伤害，持续3回合</v>
      </c>
      <c r="T145" s="20" t="str">
        <f>IF(C145&lt;9,VLOOKUP(A145,基础技能!A:O,14,FALSE),VLOOKUP(A145,升星技能!A:O,10,FALSE))</f>
        <v>毒性皮肤2</v>
      </c>
      <c r="U145" s="20" t="str">
        <f>IF(C145&lt;9,VLOOKUP(A145,基础技能!A:O,13,FALSE),VLOOKUP(A145,升星技能!A:O,11,FALSE))</f>
        <v>"32056314"</v>
      </c>
      <c r="V145" s="20" t="str">
        <f>IF(C145&lt;9,VLOOKUP(A145,基础技能!A:O,15,FALSE),VLOOKUP(A145,升星技能!A:O,12,FALSE))</f>
        <v>被动效果：皮肤含有毒素，受到攻击时61%概率使目标中毒，每回合造成53%攻击伤害，持续3回合</v>
      </c>
      <c r="W145" s="20" t="str">
        <f>IF(C145&lt;10,VLOOKUP(A145,基础技能!A:O,5,FALSE),VLOOKUP(A145,升星技能!A:O,13,FALSE))</f>
        <v>火焰大爆炸2</v>
      </c>
      <c r="X145" s="20" t="str">
        <f>IF(C145&lt;10,VLOOKUP(A145,基础技能!A:O,4,FALSE),VLOOKUP(A145,升星技能!A:O,14,FALSE))</f>
        <v>32056012</v>
      </c>
      <c r="Y145" s="20" t="str">
        <f>IF(C145&lt;10,VLOOKUP(A145,基础技能!A:O,6,FALSE),VLOOKUP(A145,升星技能!A:O,15,FALSE))</f>
        <v>怒气技能：对敌方全体造成43%攻击伤害，每回合额外造成61%攻击伤害，持续3回合</v>
      </c>
    </row>
    <row r="146" spans="1:25">
      <c r="A146" s="3">
        <v>32056</v>
      </c>
      <c r="B146" s="3" t="s">
        <v>50</v>
      </c>
      <c r="C146" s="20">
        <v>8</v>
      </c>
      <c r="D146" s="20">
        <f>VLOOKUP($C146,计算辅助表!$A:$E,2,FALSE)</f>
        <v>2.78</v>
      </c>
      <c r="E146" s="20">
        <f>VLOOKUP($C146,计算辅助表!$A:$E,3,FALSE)</f>
        <v>1</v>
      </c>
      <c r="F146" s="20">
        <f>VLOOKUP($C146,计算辅助表!$A:$E,4,FALSE)</f>
        <v>4.84</v>
      </c>
      <c r="G146" s="20">
        <f>VLOOKUP($C146,计算辅助表!$A:$E,5,FALSE)</f>
        <v>1.6</v>
      </c>
      <c r="H146" s="20">
        <f>VLOOKUP(C146,计算辅助表!A:I,9,FALSE)</f>
        <v>0</v>
      </c>
      <c r="I146" s="20">
        <f>VLOOKUP(C146,计算辅助表!A:K,10,FALSE)</f>
        <v>0</v>
      </c>
      <c r="J146" s="20">
        <f>VLOOKUP(C146,计算辅助表!A:K,11,FALSE)</f>
        <v>0</v>
      </c>
      <c r="K146" s="20">
        <f>VLOOKUP(C146,计算辅助表!A:H,8,FALSE)</f>
        <v>185</v>
      </c>
      <c r="L146" s="20" t="str">
        <f>VLOOKUP(C146,计算辅助表!A:F,6,FALSE)</f>
        <v>[{"a":"item","t":"2004","n":3000}]</v>
      </c>
      <c r="M146" s="20" t="str">
        <f>VLOOKUP(C146,计算辅助表!A:G,7,FALSE)</f>
        <v>[{"samezhongzu":1,"star":6,"num":1},{"samezhongzu":1,"star":5,"num":3}]</v>
      </c>
      <c r="N146" s="20" t="str">
        <f>VLOOKUP(A146,升星技能!A:O,4,FALSE)</f>
        <v>火毒3</v>
      </c>
      <c r="O146" s="20" t="str">
        <f>VLOOKUP(A146,升星技能!A:O,5,FALSE)</f>
        <v>"3205a114"</v>
      </c>
      <c r="P146" s="20" t="str">
        <f>VLOOKUP(A146,升星技能!A:O,6,FALSE)</f>
        <v>被动效果：不只是单纯的火焰，普攻有81%概率使目标中毒，每回合造成82%攻击伤害，持续2回合</v>
      </c>
      <c r="Q146" s="20" t="str">
        <f>IF(C146&lt;8,VLOOKUP(A146,基础技能!A:O,11,FALSE),VLOOKUP(A146,升星技能!A:O,7,FALSE))</f>
        <v>火毒爆裂3</v>
      </c>
      <c r="R146" s="20" t="str">
        <f>IF(C146&lt;8,VLOOKUP(A146,基础技能!A:O,10,FALSE),VLOOKUP(A146,升星技能!A:O,8,FALSE))</f>
        <v>"3205a214"</v>
      </c>
      <c r="S146" s="20" t="str">
        <f>IF(C146&lt;8,VLOOKUP(A146,基础技能!A:O,12,FALSE),VLOOKUP(A146,升星技能!A:O,9,FALSE))</f>
        <v>被动效果：英雄死亡后将自身献祭，使敌方全体中毒，每回合造成106%攻击伤害，持续3回合</v>
      </c>
      <c r="T146" s="20" t="str">
        <f>IF(C146&lt;9,VLOOKUP(A146,基础技能!A:O,14,FALSE),VLOOKUP(A146,升星技能!A:O,10,FALSE))</f>
        <v>毒性皮肤2</v>
      </c>
      <c r="U146" s="20" t="str">
        <f>IF(C146&lt;9,VLOOKUP(A146,基础技能!A:O,13,FALSE),VLOOKUP(A146,升星技能!A:O,11,FALSE))</f>
        <v>"32056314"</v>
      </c>
      <c r="V146" s="20" t="str">
        <f>IF(C146&lt;9,VLOOKUP(A146,基础技能!A:O,15,FALSE),VLOOKUP(A146,升星技能!A:O,12,FALSE))</f>
        <v>被动效果：皮肤含有毒素，受到攻击时61%概率使目标中毒，每回合造成53%攻击伤害，持续3回合</v>
      </c>
      <c r="W146" s="20" t="str">
        <f>IF(C146&lt;10,VLOOKUP(A146,基础技能!A:O,5,FALSE),VLOOKUP(A146,升星技能!A:O,13,FALSE))</f>
        <v>火焰大爆炸2</v>
      </c>
      <c r="X146" s="20" t="str">
        <f>IF(C146&lt;10,VLOOKUP(A146,基础技能!A:O,4,FALSE),VLOOKUP(A146,升星技能!A:O,14,FALSE))</f>
        <v>32056012</v>
      </c>
      <c r="Y146" s="20" t="str">
        <f>IF(C146&lt;10,VLOOKUP(A146,基础技能!A:O,6,FALSE),VLOOKUP(A146,升星技能!A:O,15,FALSE))</f>
        <v>怒气技能：对敌方全体造成43%攻击伤害，每回合额外造成61%攻击伤害，持续3回合</v>
      </c>
    </row>
    <row r="147" spans="1:25">
      <c r="A147" s="3">
        <v>32056</v>
      </c>
      <c r="B147" s="3" t="s">
        <v>50</v>
      </c>
      <c r="C147" s="20">
        <v>9</v>
      </c>
      <c r="D147" s="20">
        <f>VLOOKUP($C147,计算辅助表!$A:$E,2,FALSE)</f>
        <v>3.07</v>
      </c>
      <c r="E147" s="20">
        <f>VLOOKUP($C147,计算辅助表!$A:$E,3,FALSE)</f>
        <v>1</v>
      </c>
      <c r="F147" s="20">
        <f>VLOOKUP($C147,计算辅助表!$A:$E,4,FALSE)</f>
        <v>6.16</v>
      </c>
      <c r="G147" s="20">
        <f>VLOOKUP($C147,计算辅助表!$A:$E,5,FALSE)</f>
        <v>1.6</v>
      </c>
      <c r="H147" s="20">
        <f>VLOOKUP(C147,计算辅助表!A:I,9,FALSE)</f>
        <v>0</v>
      </c>
      <c r="I147" s="20">
        <f>VLOOKUP(C147,计算辅助表!A:K,10,FALSE)</f>
        <v>0</v>
      </c>
      <c r="J147" s="20">
        <f>VLOOKUP(C147,计算辅助表!A:K,11,FALSE)</f>
        <v>0</v>
      </c>
      <c r="K147" s="20">
        <f>VLOOKUP(C147,计算辅助表!A:H,8,FALSE)</f>
        <v>205</v>
      </c>
      <c r="L147" s="20" t="str">
        <f>VLOOKUP(C147,计算辅助表!A:F,6,FALSE)</f>
        <v>[{"a":"item","t":"2004","n":4000}]</v>
      </c>
      <c r="M147" s="20" t="str">
        <f>VLOOKUP(C147,计算辅助表!A:G,7,FALSE)</f>
        <v>[{"sxhero":1,"num":1},{"samezhongzu":1,"star":6,"num":1},{"samezhongzu":1,"star":5,"num":2}]</v>
      </c>
      <c r="N147" s="20" t="str">
        <f>VLOOKUP(A147,升星技能!A:O,4,FALSE)</f>
        <v>火毒3</v>
      </c>
      <c r="O147" s="20" t="str">
        <f>VLOOKUP(A147,升星技能!A:O,5,FALSE)</f>
        <v>"3205a114"</v>
      </c>
      <c r="P147" s="20" t="str">
        <f>VLOOKUP(A147,升星技能!A:O,6,FALSE)</f>
        <v>被动效果：不只是单纯的火焰，普攻有81%概率使目标中毒，每回合造成82%攻击伤害，持续2回合</v>
      </c>
      <c r="Q147" s="20" t="str">
        <f>IF(C147&lt;8,VLOOKUP(A147,基础技能!A:O,11,FALSE),VLOOKUP(A147,升星技能!A:O,7,FALSE))</f>
        <v>火毒爆裂3</v>
      </c>
      <c r="R147" s="20" t="str">
        <f>IF(C147&lt;8,VLOOKUP(A147,基础技能!A:O,10,FALSE),VLOOKUP(A147,升星技能!A:O,8,FALSE))</f>
        <v>"3205a214"</v>
      </c>
      <c r="S147" s="20" t="str">
        <f>IF(C147&lt;8,VLOOKUP(A147,基础技能!A:O,12,FALSE),VLOOKUP(A147,升星技能!A:O,9,FALSE))</f>
        <v>被动效果：英雄死亡后将自身献祭，使敌方全体中毒，每回合造成106%攻击伤害，持续3回合</v>
      </c>
      <c r="T147" s="20" t="str">
        <f>IF(C147&lt;9,VLOOKUP(A147,基础技能!A:O,14,FALSE),VLOOKUP(A147,升星技能!A:O,10,FALSE))</f>
        <v>绿火之肤3</v>
      </c>
      <c r="U147" s="20" t="str">
        <f>IF(C147&lt;9,VLOOKUP(A147,基础技能!A:O,13,FALSE),VLOOKUP(A147,升星技能!A:O,11,FALSE))</f>
        <v>"3205a314"</v>
      </c>
      <c r="V147" s="20" t="str">
        <f>IF(C147&lt;9,VLOOKUP(A147,基础技能!A:O,15,FALSE),VLOOKUP(A147,升星技能!A:O,12,FALSE))</f>
        <v>被动效果：皮肤含有毒素，受到攻击时62%概率使目标中毒，每回合造成74%攻击伤害，持续3回合</v>
      </c>
      <c r="W147" s="20" t="str">
        <f>IF(C147&lt;10,VLOOKUP(A147,基础技能!A:O,5,FALSE),VLOOKUP(A147,升星技能!A:O,13,FALSE))</f>
        <v>火焰大爆炸2</v>
      </c>
      <c r="X147" s="20" t="str">
        <f>IF(C147&lt;10,VLOOKUP(A147,基础技能!A:O,4,FALSE),VLOOKUP(A147,升星技能!A:O,14,FALSE))</f>
        <v>32056012</v>
      </c>
      <c r="Y147" s="20" t="str">
        <f>IF(C147&lt;10,VLOOKUP(A147,基础技能!A:O,6,FALSE),VLOOKUP(A147,升星技能!A:O,15,FALSE))</f>
        <v>怒气技能：对敌方全体造成43%攻击伤害，每回合额外造成61%攻击伤害，持续3回合</v>
      </c>
    </row>
    <row r="148" spans="1:25">
      <c r="A148" s="3">
        <v>32056</v>
      </c>
      <c r="B148" s="3" t="s">
        <v>50</v>
      </c>
      <c r="C148" s="20">
        <v>10</v>
      </c>
      <c r="D148" s="20">
        <f>VLOOKUP($C148,计算辅助表!$A:$E,2,FALSE)</f>
        <v>3.51</v>
      </c>
      <c r="E148" s="20">
        <f>VLOOKUP($C148,计算辅助表!$A:$E,3,FALSE)</f>
        <v>1</v>
      </c>
      <c r="F148" s="20">
        <f>VLOOKUP($C148,计算辅助表!$A:$E,4,FALSE)</f>
        <v>8.14</v>
      </c>
      <c r="G148" s="20">
        <f>VLOOKUP($C148,计算辅助表!$A:$E,5,FALSE)</f>
        <v>1.6</v>
      </c>
      <c r="H148" s="20">
        <f>VLOOKUP(C148,计算辅助表!A:I,9,FALSE)</f>
        <v>0</v>
      </c>
      <c r="I148" s="20">
        <f>VLOOKUP(C148,计算辅助表!A:K,10,FALSE)</f>
        <v>0</v>
      </c>
      <c r="J148" s="20">
        <f>VLOOKUP(C148,计算辅助表!A:K,11,FALSE)</f>
        <v>0</v>
      </c>
      <c r="K148" s="20">
        <f>VLOOKUP(C148,计算辅助表!A:H,8,FALSE)</f>
        <v>255</v>
      </c>
      <c r="L148" s="20" t="str">
        <f>VLOOKUP(C148,计算辅助表!A:F,6,FALSE)</f>
        <v>[{"a":"item","t":"2004","n":10000}]</v>
      </c>
      <c r="M148" s="20" t="str">
        <f>VLOOKUP(C148,计算辅助表!A:G,7,FALSE)</f>
        <v>[{"sxhero":1,"num":2},{"samezhongzu":1,"star":6,"num":1},{"star":9,"num":1}]</v>
      </c>
      <c r="N148" s="20" t="str">
        <f>VLOOKUP(A148,升星技能!A:O,4,FALSE)</f>
        <v>火毒3</v>
      </c>
      <c r="O148" s="20" t="str">
        <f>VLOOKUP(A148,升星技能!A:O,5,FALSE)</f>
        <v>"3205a114"</v>
      </c>
      <c r="P148" s="20" t="str">
        <f>VLOOKUP(A148,升星技能!A:O,6,FALSE)</f>
        <v>被动效果：不只是单纯的火焰，普攻有81%概率使目标中毒，每回合造成82%攻击伤害，持续2回合</v>
      </c>
      <c r="Q148" s="20" t="str">
        <f>IF(C148&lt;8,VLOOKUP(A148,基础技能!A:O,11,FALSE),VLOOKUP(A148,升星技能!A:O,7,FALSE))</f>
        <v>火毒爆裂3</v>
      </c>
      <c r="R148" s="20" t="str">
        <f>IF(C148&lt;8,VLOOKUP(A148,基础技能!A:O,10,FALSE),VLOOKUP(A148,升星技能!A:O,8,FALSE))</f>
        <v>"3205a214"</v>
      </c>
      <c r="S148" s="20" t="str">
        <f>IF(C148&lt;8,VLOOKUP(A148,基础技能!A:O,12,FALSE),VLOOKUP(A148,升星技能!A:O,9,FALSE))</f>
        <v>被动效果：英雄死亡后将自身献祭，使敌方全体中毒，每回合造成106%攻击伤害，持续3回合</v>
      </c>
      <c r="T148" s="20" t="str">
        <f>IF(C148&lt;9,VLOOKUP(A148,基础技能!A:O,14,FALSE),VLOOKUP(A148,升星技能!A:O,10,FALSE))</f>
        <v>绿火之肤3</v>
      </c>
      <c r="U148" s="20" t="str">
        <f>IF(C148&lt;9,VLOOKUP(A148,基础技能!A:O,13,FALSE),VLOOKUP(A148,升星技能!A:O,11,FALSE))</f>
        <v>"3205a314"</v>
      </c>
      <c r="V148" s="20" t="str">
        <f>IF(C148&lt;9,VLOOKUP(A148,基础技能!A:O,15,FALSE),VLOOKUP(A148,升星技能!A:O,12,FALSE))</f>
        <v>被动效果：皮肤含有毒素，受到攻击时62%概率使目标中毒，每回合造成74%攻击伤害，持续3回合</v>
      </c>
      <c r="W148" s="20" t="str">
        <f>IF(C148&lt;10,VLOOKUP(A148,基础技能!A:O,5,FALSE),VLOOKUP(A148,升星技能!A:O,13,FALSE))</f>
        <v>火焰大爆炸3</v>
      </c>
      <c r="X148" s="20" t="str">
        <f>IF(C148&lt;10,VLOOKUP(A148,基础技能!A:O,4,FALSE),VLOOKUP(A148,升星技能!A:O,14,FALSE))</f>
        <v>3205a012</v>
      </c>
      <c r="Y148" s="20" t="str">
        <f>IF(C148&lt;10,VLOOKUP(A148,基础技能!A:O,6,FALSE),VLOOKUP(A148,升星技能!A:O,15,FALSE))</f>
        <v>怒气技能：对敌方全体造成73%攻击伤害并中毒，每回合额外造成103%攻击伤害，持续3回合</v>
      </c>
    </row>
    <row r="149" spans="1:25">
      <c r="A149" s="3">
        <v>32056</v>
      </c>
      <c r="B149" s="3" t="s">
        <v>50</v>
      </c>
      <c r="C149" s="20">
        <v>11</v>
      </c>
      <c r="D149" s="20">
        <f>VLOOKUP($C149,计算辅助表!$A:$E,2,FALSE)</f>
        <v>3.51</v>
      </c>
      <c r="E149" s="20">
        <f>VLOOKUP($C149,计算辅助表!$A:$E,3,FALSE)</f>
        <v>1</v>
      </c>
      <c r="F149" s="20">
        <f>VLOOKUP($C149,计算辅助表!$A:$E,4,FALSE)</f>
        <v>8.14</v>
      </c>
      <c r="G149" s="20">
        <f>VLOOKUP($C149,计算辅助表!$A:$E,5,FALSE)</f>
        <v>1.6</v>
      </c>
      <c r="H149" s="20">
        <f>VLOOKUP(C149,计算辅助表!A:I,9,FALSE)</f>
        <v>1</v>
      </c>
      <c r="I149" s="20">
        <f>VLOOKUP(C149,计算辅助表!A:K,10,FALSE)</f>
        <v>70</v>
      </c>
      <c r="J149" s="20">
        <f>VLOOKUP(C149,计算辅助表!A:K,11,FALSE)</f>
        <v>100</v>
      </c>
      <c r="K149" s="20">
        <f>VLOOKUP(C149,计算辅助表!A:H,8,FALSE)</f>
        <v>270</v>
      </c>
      <c r="L149" s="20" t="str">
        <f>VLOOKUP(C149,计算辅助表!A:F,6,FALSE)</f>
        <v>[{"a":"item","t":"2004","n":10000}]</v>
      </c>
      <c r="M149" s="20" t="str">
        <f>VLOOKUP(C149,计算辅助表!A:G,7,FALSE)</f>
        <v>[{"sxhero":1,"num":1},{"star":9,"num":1}]</v>
      </c>
      <c r="N149" s="20" t="str">
        <f>VLOOKUP(A149,升星技能!A:O,4,FALSE)</f>
        <v>火毒3</v>
      </c>
      <c r="O149" s="20" t="str">
        <f>VLOOKUP(A149,升星技能!A:O,5,FALSE)</f>
        <v>"3205a114"</v>
      </c>
      <c r="P149" s="20" t="str">
        <f>VLOOKUP(A149,升星技能!A:O,6,FALSE)</f>
        <v>被动效果：不只是单纯的火焰，普攻有81%概率使目标中毒，每回合造成82%攻击伤害，持续2回合</v>
      </c>
      <c r="Q149" s="20" t="str">
        <f>IF(C149&lt;8,VLOOKUP(A149,基础技能!A:O,11,FALSE),VLOOKUP(A149,升星技能!A:O,7,FALSE))</f>
        <v>火毒爆裂3</v>
      </c>
      <c r="R149" s="20" t="str">
        <f>IF(C149&lt;8,VLOOKUP(A149,基础技能!A:O,10,FALSE),VLOOKUP(A149,升星技能!A:O,8,FALSE))</f>
        <v>"3205a214"</v>
      </c>
      <c r="S149" s="20" t="str">
        <f>IF(C149&lt;8,VLOOKUP(A149,基础技能!A:O,12,FALSE),VLOOKUP(A149,升星技能!A:O,9,FALSE))</f>
        <v>被动效果：英雄死亡后将自身献祭，使敌方全体中毒，每回合造成106%攻击伤害，持续3回合</v>
      </c>
      <c r="T149" s="20" t="str">
        <f>IF(C149&lt;9,VLOOKUP(A149,基础技能!A:O,14,FALSE),VLOOKUP(A149,升星技能!A:O,10,FALSE))</f>
        <v>绿火之肤3</v>
      </c>
      <c r="U149" s="20" t="str">
        <f>IF(C149&lt;9,VLOOKUP(A149,基础技能!A:O,13,FALSE),VLOOKUP(A149,升星技能!A:O,11,FALSE))</f>
        <v>"3205a314"</v>
      </c>
      <c r="V149" s="20" t="str">
        <f>IF(C149&lt;9,VLOOKUP(A149,基础技能!A:O,15,FALSE),VLOOKUP(A149,升星技能!A:O,12,FALSE))</f>
        <v>被动效果：皮肤含有毒素，受到攻击时62%概率使目标中毒，每回合造成74%攻击伤害，持续3回合</v>
      </c>
      <c r="W149" s="20" t="str">
        <f>IF(C149&lt;10,VLOOKUP(A149,基础技能!A:O,5,FALSE),VLOOKUP(A149,升星技能!A:O,13,FALSE))</f>
        <v>火焰大爆炸3</v>
      </c>
      <c r="X149" s="20" t="str">
        <f>IF(C149&lt;10,VLOOKUP(A149,基础技能!A:O,4,FALSE),VLOOKUP(A149,升星技能!A:O,14,FALSE))</f>
        <v>3205a012</v>
      </c>
      <c r="Y149" s="20" t="str">
        <f>IF(C149&lt;10,VLOOKUP(A149,基础技能!A:O,6,FALSE),VLOOKUP(A149,升星技能!A:O,15,FALSE))</f>
        <v>怒气技能：对敌方全体造成73%攻击伤害并中毒，每回合额外造成103%攻击伤害，持续3回合</v>
      </c>
    </row>
    <row r="150" spans="1:25">
      <c r="A150" s="3">
        <v>32056</v>
      </c>
      <c r="B150" s="3" t="s">
        <v>50</v>
      </c>
      <c r="C150" s="20">
        <v>12</v>
      </c>
      <c r="D150" s="20">
        <f>VLOOKUP($C150,计算辅助表!$A:$E,2,FALSE)</f>
        <v>3.51</v>
      </c>
      <c r="E150" s="20">
        <f>VLOOKUP($C150,计算辅助表!$A:$E,3,FALSE)</f>
        <v>1</v>
      </c>
      <c r="F150" s="20">
        <f>VLOOKUP($C150,计算辅助表!$A:$E,4,FALSE)</f>
        <v>8.14</v>
      </c>
      <c r="G150" s="20">
        <f>VLOOKUP($C150,计算辅助表!$A:$E,5,FALSE)</f>
        <v>1.6</v>
      </c>
      <c r="H150" s="20">
        <f>VLOOKUP(C150,计算辅助表!A:I,9,FALSE)</f>
        <v>2</v>
      </c>
      <c r="I150" s="20">
        <f>VLOOKUP(C150,计算辅助表!A:K,10,FALSE)</f>
        <v>140</v>
      </c>
      <c r="J150" s="20">
        <f>VLOOKUP(C150,计算辅助表!A:K,11,FALSE)</f>
        <v>200</v>
      </c>
      <c r="K150" s="20">
        <f>VLOOKUP(C150,计算辅助表!A:H,8,FALSE)</f>
        <v>285</v>
      </c>
      <c r="L150" s="20" t="str">
        <f>VLOOKUP(C150,计算辅助表!A:F,6,FALSE)</f>
        <v>[{"a":"item","t":"2004","n":15000}]</v>
      </c>
      <c r="M150" s="20" t="str">
        <f>VLOOKUP(C150,计算辅助表!A:G,7,FALSE)</f>
        <v>[{"sxhero":1,"num":1},{"samezhongzu":1,"star":6,"num":1},{"star":9,"num":1}]</v>
      </c>
      <c r="N150" s="20" t="str">
        <f>VLOOKUP(A150,升星技能!A:O,4,FALSE)</f>
        <v>火毒3</v>
      </c>
      <c r="O150" s="20" t="str">
        <f>VLOOKUP(A150,升星技能!A:O,5,FALSE)</f>
        <v>"3205a114"</v>
      </c>
      <c r="P150" s="20" t="str">
        <f>VLOOKUP(A150,升星技能!A:O,6,FALSE)</f>
        <v>被动效果：不只是单纯的火焰，普攻有81%概率使目标中毒，每回合造成82%攻击伤害，持续2回合</v>
      </c>
      <c r="Q150" s="20" t="str">
        <f>IF(C150&lt;8,VLOOKUP(A150,基础技能!A:O,11,FALSE),VLOOKUP(A150,升星技能!A:O,7,FALSE))</f>
        <v>火毒爆裂3</v>
      </c>
      <c r="R150" s="20" t="str">
        <f>IF(C150&lt;8,VLOOKUP(A150,基础技能!A:O,10,FALSE),VLOOKUP(A150,升星技能!A:O,8,FALSE))</f>
        <v>"3205a214"</v>
      </c>
      <c r="S150" s="20" t="str">
        <f>IF(C150&lt;8,VLOOKUP(A150,基础技能!A:O,12,FALSE),VLOOKUP(A150,升星技能!A:O,9,FALSE))</f>
        <v>被动效果：英雄死亡后将自身献祭，使敌方全体中毒，每回合造成106%攻击伤害，持续3回合</v>
      </c>
      <c r="T150" s="20" t="str">
        <f>IF(C150&lt;9,VLOOKUP(A150,基础技能!A:O,14,FALSE),VLOOKUP(A150,升星技能!A:O,10,FALSE))</f>
        <v>绿火之肤3</v>
      </c>
      <c r="U150" s="20" t="str">
        <f>IF(C150&lt;9,VLOOKUP(A150,基础技能!A:O,13,FALSE),VLOOKUP(A150,升星技能!A:O,11,FALSE))</f>
        <v>"3205a314"</v>
      </c>
      <c r="V150" s="20" t="str">
        <f>IF(C150&lt;9,VLOOKUP(A150,基础技能!A:O,15,FALSE),VLOOKUP(A150,升星技能!A:O,12,FALSE))</f>
        <v>被动效果：皮肤含有毒素，受到攻击时62%概率使目标中毒，每回合造成74%攻击伤害，持续3回合</v>
      </c>
      <c r="W150" s="20" t="str">
        <f>IF(C150&lt;10,VLOOKUP(A150,基础技能!A:O,5,FALSE),VLOOKUP(A150,升星技能!A:O,13,FALSE))</f>
        <v>火焰大爆炸3</v>
      </c>
      <c r="X150" s="20" t="str">
        <f>IF(C150&lt;10,VLOOKUP(A150,基础技能!A:O,4,FALSE),VLOOKUP(A150,升星技能!A:O,14,FALSE))</f>
        <v>3205a012</v>
      </c>
      <c r="Y150" s="20" t="str">
        <f>IF(C150&lt;10,VLOOKUP(A150,基础技能!A:O,6,FALSE),VLOOKUP(A150,升星技能!A:O,15,FALSE))</f>
        <v>怒气技能：对敌方全体造成73%攻击伤害并中毒，每回合额外造成103%攻击伤害，持续3回合</v>
      </c>
    </row>
    <row r="151" spans="1:25">
      <c r="A151" s="3">
        <v>32056</v>
      </c>
      <c r="B151" s="3" t="s">
        <v>50</v>
      </c>
      <c r="C151" s="20">
        <v>13</v>
      </c>
      <c r="D151" s="20">
        <f>VLOOKUP($C151,计算辅助表!$A:$E,2,FALSE)</f>
        <v>3.51</v>
      </c>
      <c r="E151" s="20">
        <f>VLOOKUP($C151,计算辅助表!$A:$E,3,FALSE)</f>
        <v>1</v>
      </c>
      <c r="F151" s="20">
        <f>VLOOKUP($C151,计算辅助表!$A:$E,4,FALSE)</f>
        <v>8.14</v>
      </c>
      <c r="G151" s="20">
        <f>VLOOKUP($C151,计算辅助表!$A:$E,5,FALSE)</f>
        <v>1.6</v>
      </c>
      <c r="H151" s="20">
        <f>VLOOKUP(C151,计算辅助表!A:I,9,FALSE)</f>
        <v>3</v>
      </c>
      <c r="I151" s="20">
        <f>VLOOKUP(C151,计算辅助表!A:K,10,FALSE)</f>
        <v>210</v>
      </c>
      <c r="J151" s="20">
        <f>VLOOKUP(C151,计算辅助表!A:K,11,FALSE)</f>
        <v>300</v>
      </c>
      <c r="K151" s="20">
        <f>VLOOKUP(C151,计算辅助表!A:H,8,FALSE)</f>
        <v>300</v>
      </c>
      <c r="L151" s="20" t="str">
        <f>VLOOKUP(C151,计算辅助表!A:F,6,FALSE)</f>
        <v>[{"a":"item","t":"2004","n":20000}]</v>
      </c>
      <c r="M151" s="20" t="str">
        <f>VLOOKUP(C151,计算辅助表!A:G,7,FALSE)</f>
        <v>[{"sxhero":1,"num":2},{"star":10,"num":1}]</v>
      </c>
      <c r="N151" s="20" t="str">
        <f>VLOOKUP(A151,升星技能!A:O,4,FALSE)</f>
        <v>火毒3</v>
      </c>
      <c r="O151" s="20" t="str">
        <f>VLOOKUP(A151,升星技能!A:O,5,FALSE)</f>
        <v>"3205a114"</v>
      </c>
      <c r="P151" s="20" t="str">
        <f>VLOOKUP(A151,升星技能!A:O,6,FALSE)</f>
        <v>被动效果：不只是单纯的火焰，普攻有81%概率使目标中毒，每回合造成82%攻击伤害，持续2回合</v>
      </c>
      <c r="Q151" s="20" t="str">
        <f>IF(C151&lt;8,VLOOKUP(A151,基础技能!A:O,11,FALSE),VLOOKUP(A151,升星技能!A:O,7,FALSE))</f>
        <v>火毒爆裂3</v>
      </c>
      <c r="R151" s="20" t="str">
        <f>IF(C151&lt;8,VLOOKUP(A151,基础技能!A:O,10,FALSE),VLOOKUP(A151,升星技能!A:O,8,FALSE))</f>
        <v>"3205a214"</v>
      </c>
      <c r="S151" s="20" t="str">
        <f>IF(C151&lt;8,VLOOKUP(A151,基础技能!A:O,12,FALSE),VLOOKUP(A151,升星技能!A:O,9,FALSE))</f>
        <v>被动效果：英雄死亡后将自身献祭，使敌方全体中毒，每回合造成106%攻击伤害，持续3回合</v>
      </c>
      <c r="T151" s="20" t="str">
        <f>IF(C151&lt;9,VLOOKUP(A151,基础技能!A:O,14,FALSE),VLOOKUP(A151,升星技能!A:O,10,FALSE))</f>
        <v>绿火之肤3</v>
      </c>
      <c r="U151" s="20" t="str">
        <f>IF(C151&lt;9,VLOOKUP(A151,基础技能!A:O,13,FALSE),VLOOKUP(A151,升星技能!A:O,11,FALSE))</f>
        <v>"3205a314"</v>
      </c>
      <c r="V151" s="20" t="str">
        <f>IF(C151&lt;9,VLOOKUP(A151,基础技能!A:O,15,FALSE),VLOOKUP(A151,升星技能!A:O,12,FALSE))</f>
        <v>被动效果：皮肤含有毒素，受到攻击时62%概率使目标中毒，每回合造成74%攻击伤害，持续3回合</v>
      </c>
      <c r="W151" s="20" t="str">
        <f>IF(C151&lt;10,VLOOKUP(A151,基础技能!A:O,5,FALSE),VLOOKUP(A151,升星技能!A:O,13,FALSE))</f>
        <v>火焰大爆炸3</v>
      </c>
      <c r="X151" s="20" t="str">
        <f>IF(C151&lt;10,VLOOKUP(A151,基础技能!A:O,4,FALSE),VLOOKUP(A151,升星技能!A:O,14,FALSE))</f>
        <v>3205a012</v>
      </c>
      <c r="Y151" s="20" t="str">
        <f>IF(C151&lt;10,VLOOKUP(A151,基础技能!A:O,6,FALSE),VLOOKUP(A151,升星技能!A:O,15,FALSE))</f>
        <v>怒气技能：对敌方全体造成73%攻击伤害并中毒，每回合额外造成103%攻击伤害，持续3回合</v>
      </c>
    </row>
    <row r="152" spans="1:25">
      <c r="A152" s="3">
        <v>33026</v>
      </c>
      <c r="B152" s="3" t="s">
        <v>51</v>
      </c>
      <c r="C152" s="20">
        <v>7</v>
      </c>
      <c r="D152" s="20">
        <f>VLOOKUP($C152,计算辅助表!$A:$E,2,FALSE)</f>
        <v>2.49</v>
      </c>
      <c r="E152" s="20">
        <f>VLOOKUP($C152,计算辅助表!$A:$E,3,FALSE)</f>
        <v>1</v>
      </c>
      <c r="F152" s="20">
        <f>VLOOKUP($C152,计算辅助表!$A:$E,4,FALSE)</f>
        <v>3.52</v>
      </c>
      <c r="G152" s="20">
        <f>VLOOKUP($C152,计算辅助表!$A:$E,5,FALSE)</f>
        <v>1.6</v>
      </c>
      <c r="H152" s="20">
        <f>VLOOKUP(C152,计算辅助表!A:I,9,FALSE)</f>
        <v>0</v>
      </c>
      <c r="I152" s="20">
        <f>VLOOKUP(C152,计算辅助表!A:K,10,FALSE)</f>
        <v>0</v>
      </c>
      <c r="J152" s="20">
        <f>VLOOKUP(C152,计算辅助表!A:K,11,FALSE)</f>
        <v>0</v>
      </c>
      <c r="K152" s="20">
        <f>VLOOKUP(C152,计算辅助表!A:H,8,FALSE)</f>
        <v>165</v>
      </c>
      <c r="L152" s="20" t="str">
        <f>VLOOKUP(C152,计算辅助表!A:F,6,FALSE)</f>
        <v>[{"a":"item","t":"2004","n":2000}]</v>
      </c>
      <c r="M152" s="20" t="str">
        <f>VLOOKUP(C152,计算辅助表!A:G,7,FALSE)</f>
        <v>[{"samezhongzu":1,"star":5,"num":4}]</v>
      </c>
      <c r="N152" s="20" t="str">
        <f>VLOOKUP(A152,升星技能!A:O,4,FALSE)</f>
        <v>赋予生机3</v>
      </c>
      <c r="O152" s="20" t="str">
        <f>VLOOKUP(A152,升星技能!A:O,5,FALSE)</f>
        <v>"3302a114"</v>
      </c>
      <c r="P152" s="20" t="str">
        <f>VLOOKUP(A152,升星技能!A:O,6,FALSE)</f>
        <v>被动效果：身为术士，拥有各种奇特的攻击手段，普攻有52%概率赋予友军生机，使生命最少的友军恢复151%攻击等量生命</v>
      </c>
      <c r="Q152" s="20" t="str">
        <f>IF(C152&lt;8,VLOOKUP(A152,基础技能!A:O,11,FALSE),VLOOKUP(A152,升星技能!A:O,7,FALSE))</f>
        <v>自愈2</v>
      </c>
      <c r="R152" s="20" t="str">
        <f>IF(C152&lt;8,VLOOKUP(A152,基础技能!A:O,10,FALSE),VLOOKUP(A152,升星技能!A:O,8,FALSE))</f>
        <v>"33026214"</v>
      </c>
      <c r="S152" s="20" t="str">
        <f>IF(C152&lt;8,VLOOKUP(A152,基础技能!A:O,12,FALSE),VLOOKUP(A152,升星技能!A:O,9,FALSE))</f>
        <v>被动效果：在自己身上做的实验太多了，身体已经变异了，受到攻击时100%概率使自己恢复52%攻击等量生命（受控触发）</v>
      </c>
      <c r="T152" s="20" t="str">
        <f>IF(C152&lt;9,VLOOKUP(A152,基础技能!A:O,14,FALSE),VLOOKUP(A152,升星技能!A:O,10,FALSE))</f>
        <v>邪能之力2</v>
      </c>
      <c r="U152" s="20" t="str">
        <f>IF(C152&lt;9,VLOOKUP(A152,基础技能!A:O,13,FALSE),VLOOKUP(A152,升星技能!A:O,11,FALSE))</f>
        <v>"33026311","33026321"</v>
      </c>
      <c r="V152" s="20" t="str">
        <f>IF(C152&lt;9,VLOOKUP(A152,基础技能!A:O,15,FALSE),VLOOKUP(A152,升星技能!A:O,12,FALSE))</f>
        <v>被动效果：掌握了邪能的奥秘，攻击增加21%，生命增加16%</v>
      </c>
      <c r="W152" s="20" t="str">
        <f>IF(C152&lt;10,VLOOKUP(A152,基础技能!A:O,5,FALSE),VLOOKUP(A152,升星技能!A:O,13,FALSE))</f>
        <v>生命虹吸2</v>
      </c>
      <c r="X152" s="20" t="str">
        <f>IF(C152&lt;10,VLOOKUP(A152,基础技能!A:O,4,FALSE),VLOOKUP(A152,升星技能!A:O,14,FALSE))</f>
        <v>33026012</v>
      </c>
      <c r="Y152" s="20" t="str">
        <f>IF(C152&lt;10,VLOOKUP(A152,基础技能!A:O,6,FALSE),VLOOKUP(A152,升星技能!A:O,15,FALSE))</f>
        <v>怒气技能：对敌方生命最少的目标造成172%攻击伤害并回复生命最少的友军402%攻击等量生命</v>
      </c>
    </row>
    <row r="153" spans="1:25">
      <c r="A153" s="3">
        <v>33026</v>
      </c>
      <c r="B153" s="3" t="s">
        <v>51</v>
      </c>
      <c r="C153" s="20">
        <v>8</v>
      </c>
      <c r="D153" s="20">
        <f>VLOOKUP($C153,计算辅助表!$A:$E,2,FALSE)</f>
        <v>2.78</v>
      </c>
      <c r="E153" s="20">
        <f>VLOOKUP($C153,计算辅助表!$A:$E,3,FALSE)</f>
        <v>1</v>
      </c>
      <c r="F153" s="20">
        <f>VLOOKUP($C153,计算辅助表!$A:$E,4,FALSE)</f>
        <v>4.84</v>
      </c>
      <c r="G153" s="20">
        <f>VLOOKUP($C153,计算辅助表!$A:$E,5,FALSE)</f>
        <v>1.6</v>
      </c>
      <c r="H153" s="20">
        <f>VLOOKUP(C153,计算辅助表!A:I,9,FALSE)</f>
        <v>0</v>
      </c>
      <c r="I153" s="20">
        <f>VLOOKUP(C153,计算辅助表!A:K,10,FALSE)</f>
        <v>0</v>
      </c>
      <c r="J153" s="20">
        <f>VLOOKUP(C153,计算辅助表!A:K,11,FALSE)</f>
        <v>0</v>
      </c>
      <c r="K153" s="20">
        <f>VLOOKUP(C153,计算辅助表!A:H,8,FALSE)</f>
        <v>185</v>
      </c>
      <c r="L153" s="20" t="str">
        <f>VLOOKUP(C153,计算辅助表!A:F,6,FALSE)</f>
        <v>[{"a":"item","t":"2004","n":3000}]</v>
      </c>
      <c r="M153" s="20" t="str">
        <f>VLOOKUP(C153,计算辅助表!A:G,7,FALSE)</f>
        <v>[{"samezhongzu":1,"star":6,"num":1},{"samezhongzu":1,"star":5,"num":3}]</v>
      </c>
      <c r="N153" s="20" t="str">
        <f>VLOOKUP(A153,升星技能!A:O,4,FALSE)</f>
        <v>赋予生机3</v>
      </c>
      <c r="O153" s="20" t="str">
        <f>VLOOKUP(A153,升星技能!A:O,5,FALSE)</f>
        <v>"3302a114"</v>
      </c>
      <c r="P153" s="20" t="str">
        <f>VLOOKUP(A153,升星技能!A:O,6,FALSE)</f>
        <v>被动效果：身为术士，拥有各种奇特的攻击手段，普攻有52%概率赋予友军生机，使生命最少的友军恢复151%攻击等量生命</v>
      </c>
      <c r="Q153" s="20" t="str">
        <f>IF(C153&lt;8,VLOOKUP(A153,基础技能!A:O,11,FALSE),VLOOKUP(A153,升星技能!A:O,7,FALSE))</f>
        <v>恢复3</v>
      </c>
      <c r="R153" s="20" t="str">
        <f>IF(C153&lt;8,VLOOKUP(A153,基础技能!A:O,10,FALSE),VLOOKUP(A153,升星技能!A:O,8,FALSE))</f>
        <v>"3302a214"</v>
      </c>
      <c r="S153" s="20" t="str">
        <f>IF(C153&lt;8,VLOOKUP(A153,基础技能!A:O,12,FALSE),VLOOKUP(A153,升星技能!A:O,9,FALSE))</f>
        <v>被动效果：在自己身上做的实验太多了，身体已经变异了，受到攻击时100%概率使自己恢复57%攻击等量生命（受控触发）</v>
      </c>
      <c r="T153" s="20" t="str">
        <f>IF(C153&lt;9,VLOOKUP(A153,基础技能!A:O,14,FALSE),VLOOKUP(A153,升星技能!A:O,10,FALSE))</f>
        <v>邪能之力2</v>
      </c>
      <c r="U153" s="20" t="str">
        <f>IF(C153&lt;9,VLOOKUP(A153,基础技能!A:O,13,FALSE),VLOOKUP(A153,升星技能!A:O,11,FALSE))</f>
        <v>"33026311","33026321"</v>
      </c>
      <c r="V153" s="20" t="str">
        <f>IF(C153&lt;9,VLOOKUP(A153,基础技能!A:O,15,FALSE),VLOOKUP(A153,升星技能!A:O,12,FALSE))</f>
        <v>被动效果：掌握了邪能的奥秘，攻击增加21%，生命增加16%</v>
      </c>
      <c r="W153" s="20" t="str">
        <f>IF(C153&lt;10,VLOOKUP(A153,基础技能!A:O,5,FALSE),VLOOKUP(A153,升星技能!A:O,13,FALSE))</f>
        <v>生命虹吸2</v>
      </c>
      <c r="X153" s="20" t="str">
        <f>IF(C153&lt;10,VLOOKUP(A153,基础技能!A:O,4,FALSE),VLOOKUP(A153,升星技能!A:O,14,FALSE))</f>
        <v>33026012</v>
      </c>
      <c r="Y153" s="20" t="str">
        <f>IF(C153&lt;10,VLOOKUP(A153,基础技能!A:O,6,FALSE),VLOOKUP(A153,升星技能!A:O,15,FALSE))</f>
        <v>怒气技能：对敌方生命最少的目标造成172%攻击伤害并回复生命最少的友军402%攻击等量生命</v>
      </c>
    </row>
    <row r="154" spans="1:25">
      <c r="A154" s="3">
        <v>33026</v>
      </c>
      <c r="B154" s="3" t="s">
        <v>51</v>
      </c>
      <c r="C154" s="20">
        <v>9</v>
      </c>
      <c r="D154" s="20">
        <f>VLOOKUP($C154,计算辅助表!$A:$E,2,FALSE)</f>
        <v>3.07</v>
      </c>
      <c r="E154" s="20">
        <f>VLOOKUP($C154,计算辅助表!$A:$E,3,FALSE)</f>
        <v>1</v>
      </c>
      <c r="F154" s="20">
        <f>VLOOKUP($C154,计算辅助表!$A:$E,4,FALSE)</f>
        <v>6.16</v>
      </c>
      <c r="G154" s="20">
        <f>VLOOKUP($C154,计算辅助表!$A:$E,5,FALSE)</f>
        <v>1.6</v>
      </c>
      <c r="H154" s="20">
        <f>VLOOKUP(C154,计算辅助表!A:I,9,FALSE)</f>
        <v>0</v>
      </c>
      <c r="I154" s="20">
        <f>VLOOKUP(C154,计算辅助表!A:K,10,FALSE)</f>
        <v>0</v>
      </c>
      <c r="J154" s="20">
        <f>VLOOKUP(C154,计算辅助表!A:K,11,FALSE)</f>
        <v>0</v>
      </c>
      <c r="K154" s="20">
        <f>VLOOKUP(C154,计算辅助表!A:H,8,FALSE)</f>
        <v>205</v>
      </c>
      <c r="L154" s="20" t="str">
        <f>VLOOKUP(C154,计算辅助表!A:F,6,FALSE)</f>
        <v>[{"a":"item","t":"2004","n":4000}]</v>
      </c>
      <c r="M154" s="20" t="str">
        <f>VLOOKUP(C154,计算辅助表!A:G,7,FALSE)</f>
        <v>[{"sxhero":1,"num":1},{"samezhongzu":1,"star":6,"num":1},{"samezhongzu":1,"star":5,"num":2}]</v>
      </c>
      <c r="N154" s="20" t="str">
        <f>VLOOKUP(A154,升星技能!A:O,4,FALSE)</f>
        <v>赋予生机3</v>
      </c>
      <c r="O154" s="20" t="str">
        <f>VLOOKUP(A154,升星技能!A:O,5,FALSE)</f>
        <v>"3302a114"</v>
      </c>
      <c r="P154" s="20" t="str">
        <f>VLOOKUP(A154,升星技能!A:O,6,FALSE)</f>
        <v>被动效果：身为术士，拥有各种奇特的攻击手段，普攻有52%概率赋予友军生机，使生命最少的友军恢复151%攻击等量生命</v>
      </c>
      <c r="Q154" s="20" t="str">
        <f>IF(C154&lt;8,VLOOKUP(A154,基础技能!A:O,11,FALSE),VLOOKUP(A154,升星技能!A:O,7,FALSE))</f>
        <v>恢复3</v>
      </c>
      <c r="R154" s="20" t="str">
        <f>IF(C154&lt;8,VLOOKUP(A154,基础技能!A:O,10,FALSE),VLOOKUP(A154,升星技能!A:O,8,FALSE))</f>
        <v>"3302a214"</v>
      </c>
      <c r="S154" s="20" t="str">
        <f>IF(C154&lt;8,VLOOKUP(A154,基础技能!A:O,12,FALSE),VLOOKUP(A154,升星技能!A:O,9,FALSE))</f>
        <v>被动效果：在自己身上做的实验太多了，身体已经变异了，受到攻击时100%概率使自己恢复57%攻击等量生命（受控触发）</v>
      </c>
      <c r="T154" s="20" t="str">
        <f>IF(C154&lt;9,VLOOKUP(A154,基础技能!A:O,14,FALSE),VLOOKUP(A154,升星技能!A:O,10,FALSE))</f>
        <v>邪能之力3</v>
      </c>
      <c r="U154" s="20" t="str">
        <f>IF(C154&lt;9,VLOOKUP(A154,基础技能!A:O,13,FALSE),VLOOKUP(A154,升星技能!A:O,11,FALSE))</f>
        <v>"3302a311","3302a321"</v>
      </c>
      <c r="V154" s="20" t="str">
        <f>IF(C154&lt;9,VLOOKUP(A154,基础技能!A:O,15,FALSE),VLOOKUP(A154,升星技能!A:O,12,FALSE))</f>
        <v>被动效果：掌握了邪能的奥秘，攻击增加26%，生命增加19%</v>
      </c>
      <c r="W154" s="20" t="str">
        <f>IF(C154&lt;10,VLOOKUP(A154,基础技能!A:O,5,FALSE),VLOOKUP(A154,升星技能!A:O,13,FALSE))</f>
        <v>生命虹吸2</v>
      </c>
      <c r="X154" s="20" t="str">
        <f>IF(C154&lt;10,VLOOKUP(A154,基础技能!A:O,4,FALSE),VLOOKUP(A154,升星技能!A:O,14,FALSE))</f>
        <v>33026012</v>
      </c>
      <c r="Y154" s="20" t="str">
        <f>IF(C154&lt;10,VLOOKUP(A154,基础技能!A:O,6,FALSE),VLOOKUP(A154,升星技能!A:O,15,FALSE))</f>
        <v>怒气技能：对敌方生命最少的目标造成172%攻击伤害并回复生命最少的友军402%攻击等量生命</v>
      </c>
    </row>
    <row r="155" spans="1:25">
      <c r="A155" s="3">
        <v>34026</v>
      </c>
      <c r="B155" s="3" t="s">
        <v>52</v>
      </c>
      <c r="C155" s="20">
        <v>7</v>
      </c>
      <c r="D155" s="20">
        <f>VLOOKUP($C155,计算辅助表!$A:$E,2,FALSE)</f>
        <v>2.49</v>
      </c>
      <c r="E155" s="20">
        <f>VLOOKUP($C155,计算辅助表!$A:$E,3,FALSE)</f>
        <v>1</v>
      </c>
      <c r="F155" s="20">
        <f>VLOOKUP($C155,计算辅助表!$A:$E,4,FALSE)</f>
        <v>3.52</v>
      </c>
      <c r="G155" s="20">
        <f>VLOOKUP($C155,计算辅助表!$A:$E,5,FALSE)</f>
        <v>1.6</v>
      </c>
      <c r="H155" s="20">
        <f>VLOOKUP(C155,计算辅助表!A:I,9,FALSE)</f>
        <v>0</v>
      </c>
      <c r="I155" s="20">
        <f>VLOOKUP(C155,计算辅助表!A:K,10,FALSE)</f>
        <v>0</v>
      </c>
      <c r="J155" s="20">
        <f>VLOOKUP(C155,计算辅助表!A:K,11,FALSE)</f>
        <v>0</v>
      </c>
      <c r="K155" s="20">
        <f>VLOOKUP(C155,计算辅助表!A:H,8,FALSE)</f>
        <v>165</v>
      </c>
      <c r="L155" s="20" t="str">
        <f>VLOOKUP(C155,计算辅助表!A:F,6,FALSE)</f>
        <v>[{"a":"item","t":"2004","n":2000}]</v>
      </c>
      <c r="M155" s="20" t="str">
        <f>VLOOKUP(C155,计算辅助表!A:G,7,FALSE)</f>
        <v>[{"samezhongzu":1,"star":5,"num":4}]</v>
      </c>
      <c r="N155" s="20" t="str">
        <f>VLOOKUP(A155,升星技能!A:O,4,FALSE)</f>
        <v>魔王之力3</v>
      </c>
      <c r="O155" s="20" t="str">
        <f>VLOOKUP(A155,升星技能!A:O,5,FALSE)</f>
        <v>"3402a111","3402a121","3402a131"</v>
      </c>
      <c r="P155" s="20" t="str">
        <f>VLOOKUP(A155,升星技能!A:O,6,FALSE)</f>
        <v>被动效果：身体里隐藏着强大的魔王之力，攻击增加36%，暴击增加30%，生命增加21%</v>
      </c>
      <c r="Q155" s="20" t="str">
        <f>IF(C155&lt;8,VLOOKUP(A155,基础技能!A:O,11,FALSE),VLOOKUP(A155,升星技能!A:O,7,FALSE))</f>
        <v>力量窃取2</v>
      </c>
      <c r="R155" s="20" t="str">
        <f>IF(C155&lt;8,VLOOKUP(A155,基础技能!A:O,10,FALSE),VLOOKUP(A155,升星技能!A:O,8,FALSE))</f>
        <v>"34026214"</v>
      </c>
      <c r="S155" s="20" t="str">
        <f>IF(C155&lt;8,VLOOKUP(A155,基础技能!A:O,12,FALSE),VLOOKUP(A155,升星技能!A:O,9,FALSE))</f>
        <v>被动效果：恶魔刺客最喜欢敌人的鲜血，敌方英雄死亡时，吸收其力量增加自己21%攻击</v>
      </c>
      <c r="T155" s="20" t="str">
        <f>IF(C155&lt;9,VLOOKUP(A155,基础技能!A:O,14,FALSE),VLOOKUP(A155,升星技能!A:O,10,FALSE))</f>
        <v>虚弱打击2</v>
      </c>
      <c r="U155" s="20" t="str">
        <f>IF(C155&lt;9,VLOOKUP(A155,基础技能!A:O,13,FALSE),VLOOKUP(A155,升星技能!A:O,11,FALSE))</f>
        <v>"34026314"</v>
      </c>
      <c r="V155" s="20" t="str">
        <f>IF(C155&lt;9,VLOOKUP(A155,基础技能!A:O,15,FALSE),VLOOKUP(A155,升星技能!A:O,12,FALSE))</f>
        <v>被动效果：专门欺负弱小，普通攻击变成攻击敌方生命最少的英雄，效果为113%</v>
      </c>
      <c r="W155" s="20" t="str">
        <f>IF(C155&lt;10,VLOOKUP(A155,基础技能!A:O,5,FALSE),VLOOKUP(A155,升星技能!A:O,13,FALSE))</f>
        <v>噬魂斩击2</v>
      </c>
      <c r="X155" s="20" t="str">
        <f>IF(C155&lt;10,VLOOKUP(A155,基础技能!A:O,4,FALSE),VLOOKUP(A155,升星技能!A:O,14,FALSE))</f>
        <v>34026012</v>
      </c>
      <c r="Y155" s="20" t="str">
        <f>IF(C155&lt;10,VLOOKUP(A155,基础技能!A:O,6,FALSE),VLOOKUP(A155,升星技能!A:O,15,FALSE))</f>
        <v>怒气技能：对敌方随机2名后排目标造成182%攻击伤害并吸取其22%攻击2回合</v>
      </c>
    </row>
    <row r="156" spans="1:25">
      <c r="A156" s="3">
        <v>34026</v>
      </c>
      <c r="B156" s="3" t="s">
        <v>52</v>
      </c>
      <c r="C156" s="20">
        <v>8</v>
      </c>
      <c r="D156" s="20">
        <f>VLOOKUP($C156,计算辅助表!$A:$E,2,FALSE)</f>
        <v>2.78</v>
      </c>
      <c r="E156" s="20">
        <f>VLOOKUP($C156,计算辅助表!$A:$E,3,FALSE)</f>
        <v>1</v>
      </c>
      <c r="F156" s="20">
        <f>VLOOKUP($C156,计算辅助表!$A:$E,4,FALSE)</f>
        <v>4.84</v>
      </c>
      <c r="G156" s="20">
        <f>VLOOKUP($C156,计算辅助表!$A:$E,5,FALSE)</f>
        <v>1.6</v>
      </c>
      <c r="H156" s="20">
        <f>VLOOKUP(C156,计算辅助表!A:I,9,FALSE)</f>
        <v>0</v>
      </c>
      <c r="I156" s="20">
        <f>VLOOKUP(C156,计算辅助表!A:K,10,FALSE)</f>
        <v>0</v>
      </c>
      <c r="J156" s="20">
        <f>VLOOKUP(C156,计算辅助表!A:K,11,FALSE)</f>
        <v>0</v>
      </c>
      <c r="K156" s="20">
        <f>VLOOKUP(C156,计算辅助表!A:H,8,FALSE)</f>
        <v>185</v>
      </c>
      <c r="L156" s="20" t="str">
        <f>VLOOKUP(C156,计算辅助表!A:F,6,FALSE)</f>
        <v>[{"a":"item","t":"2004","n":3000}]</v>
      </c>
      <c r="M156" s="20" t="str">
        <f>VLOOKUP(C156,计算辅助表!A:G,7,FALSE)</f>
        <v>[{"samezhongzu":1,"star":6,"num":1},{"samezhongzu":1,"star":5,"num":3}]</v>
      </c>
      <c r="N156" s="20" t="str">
        <f>VLOOKUP(A156,升星技能!A:O,4,FALSE)</f>
        <v>魔王之力3</v>
      </c>
      <c r="O156" s="20" t="str">
        <f>VLOOKUP(A156,升星技能!A:O,5,FALSE)</f>
        <v>"3402a111","3402a121","3402a131"</v>
      </c>
      <c r="P156" s="20" t="str">
        <f>VLOOKUP(A156,升星技能!A:O,6,FALSE)</f>
        <v>被动效果：身体里隐藏着强大的魔王之力，攻击增加36%，暴击增加30%，生命增加21%</v>
      </c>
      <c r="Q156" s="20" t="str">
        <f>IF(C156&lt;8,VLOOKUP(A156,基础技能!A:O,11,FALSE),VLOOKUP(A156,升星技能!A:O,7,FALSE))</f>
        <v>力量窃取3</v>
      </c>
      <c r="R156" s="20" t="str">
        <f>IF(C156&lt;8,VLOOKUP(A156,基础技能!A:O,10,FALSE),VLOOKUP(A156,升星技能!A:O,8,FALSE))</f>
        <v>"3402a214"</v>
      </c>
      <c r="S156" s="20" t="str">
        <f>IF(C156&lt;8,VLOOKUP(A156,基础技能!A:O,12,FALSE),VLOOKUP(A156,升星技能!A:O,9,FALSE))</f>
        <v>被动效果：恶魔刺客最喜欢敌人的鲜血，敌方英雄死亡时，吸收其力量增加自己32%攻击</v>
      </c>
      <c r="T156" s="20" t="str">
        <f>IF(C156&lt;9,VLOOKUP(A156,基础技能!A:O,14,FALSE),VLOOKUP(A156,升星技能!A:O,10,FALSE))</f>
        <v>虚弱打击2</v>
      </c>
      <c r="U156" s="20" t="str">
        <f>IF(C156&lt;9,VLOOKUP(A156,基础技能!A:O,13,FALSE),VLOOKUP(A156,升星技能!A:O,11,FALSE))</f>
        <v>"34026314"</v>
      </c>
      <c r="V156" s="20" t="str">
        <f>IF(C156&lt;9,VLOOKUP(A156,基础技能!A:O,15,FALSE),VLOOKUP(A156,升星技能!A:O,12,FALSE))</f>
        <v>被动效果：专门欺负弱小，普通攻击变成攻击敌方生命最少的英雄，效果为113%</v>
      </c>
      <c r="W156" s="20" t="str">
        <f>IF(C156&lt;10,VLOOKUP(A156,基础技能!A:O,5,FALSE),VLOOKUP(A156,升星技能!A:O,13,FALSE))</f>
        <v>噬魂斩击2</v>
      </c>
      <c r="X156" s="20" t="str">
        <f>IF(C156&lt;10,VLOOKUP(A156,基础技能!A:O,4,FALSE),VLOOKUP(A156,升星技能!A:O,14,FALSE))</f>
        <v>34026012</v>
      </c>
      <c r="Y156" s="20" t="str">
        <f>IF(C156&lt;10,VLOOKUP(A156,基础技能!A:O,6,FALSE),VLOOKUP(A156,升星技能!A:O,15,FALSE))</f>
        <v>怒气技能：对敌方随机2名后排目标造成182%攻击伤害并吸取其22%攻击2回合</v>
      </c>
    </row>
    <row r="157" spans="1:25">
      <c r="A157" s="3">
        <v>34026</v>
      </c>
      <c r="B157" s="3" t="s">
        <v>52</v>
      </c>
      <c r="C157" s="20">
        <v>9</v>
      </c>
      <c r="D157" s="20">
        <f>VLOOKUP($C157,计算辅助表!$A:$E,2,FALSE)</f>
        <v>3.07</v>
      </c>
      <c r="E157" s="20">
        <f>VLOOKUP($C157,计算辅助表!$A:$E,3,FALSE)</f>
        <v>1</v>
      </c>
      <c r="F157" s="20">
        <f>VLOOKUP($C157,计算辅助表!$A:$E,4,FALSE)</f>
        <v>6.16</v>
      </c>
      <c r="G157" s="20">
        <f>VLOOKUP($C157,计算辅助表!$A:$E,5,FALSE)</f>
        <v>1.6</v>
      </c>
      <c r="H157" s="20">
        <f>VLOOKUP(C157,计算辅助表!A:I,9,FALSE)</f>
        <v>0</v>
      </c>
      <c r="I157" s="20">
        <f>VLOOKUP(C157,计算辅助表!A:K,10,FALSE)</f>
        <v>0</v>
      </c>
      <c r="J157" s="20">
        <f>VLOOKUP(C157,计算辅助表!A:K,11,FALSE)</f>
        <v>0</v>
      </c>
      <c r="K157" s="20">
        <f>VLOOKUP(C157,计算辅助表!A:H,8,FALSE)</f>
        <v>205</v>
      </c>
      <c r="L157" s="20" t="str">
        <f>VLOOKUP(C157,计算辅助表!A:F,6,FALSE)</f>
        <v>[{"a":"item","t":"2004","n":4000}]</v>
      </c>
      <c r="M157" s="20" t="str">
        <f>VLOOKUP(C157,计算辅助表!A:G,7,FALSE)</f>
        <v>[{"sxhero":1,"num":1},{"samezhongzu":1,"star":6,"num":1},{"samezhongzu":1,"star":5,"num":2}]</v>
      </c>
      <c r="N157" s="20" t="str">
        <f>VLOOKUP(A157,升星技能!A:O,4,FALSE)</f>
        <v>魔王之力3</v>
      </c>
      <c r="O157" s="20" t="str">
        <f>VLOOKUP(A157,升星技能!A:O,5,FALSE)</f>
        <v>"3402a111","3402a121","3402a131"</v>
      </c>
      <c r="P157" s="20" t="str">
        <f>VLOOKUP(A157,升星技能!A:O,6,FALSE)</f>
        <v>被动效果：身体里隐藏着强大的魔王之力，攻击增加36%，暴击增加30%，生命增加21%</v>
      </c>
      <c r="Q157" s="20" t="str">
        <f>IF(C157&lt;8,VLOOKUP(A157,基础技能!A:O,11,FALSE),VLOOKUP(A157,升星技能!A:O,7,FALSE))</f>
        <v>力量窃取3</v>
      </c>
      <c r="R157" s="20" t="str">
        <f>IF(C157&lt;8,VLOOKUP(A157,基础技能!A:O,10,FALSE),VLOOKUP(A157,升星技能!A:O,8,FALSE))</f>
        <v>"3402a214"</v>
      </c>
      <c r="S157" s="20" t="str">
        <f>IF(C157&lt;8,VLOOKUP(A157,基础技能!A:O,12,FALSE),VLOOKUP(A157,升星技能!A:O,9,FALSE))</f>
        <v>被动效果：恶魔刺客最喜欢敌人的鲜血，敌方英雄死亡时，吸收其力量增加自己32%攻击</v>
      </c>
      <c r="T157" s="20" t="str">
        <f>IF(C157&lt;9,VLOOKUP(A157,基础技能!A:O,14,FALSE),VLOOKUP(A157,升星技能!A:O,10,FALSE))</f>
        <v>致命3</v>
      </c>
      <c r="U157" s="20" t="str">
        <f>IF(C157&lt;9,VLOOKUP(A157,基础技能!A:O,13,FALSE),VLOOKUP(A157,升星技能!A:O,11,FALSE))</f>
        <v>"3402a314"</v>
      </c>
      <c r="V157" s="20" t="str">
        <f>IF(C157&lt;9,VLOOKUP(A157,基础技能!A:O,15,FALSE),VLOOKUP(A157,升星技能!A:O,12,FALSE))</f>
        <v>被动效果：专门欺负弱小，普通攻击变成攻击敌方生命最少的英雄，造成132%攻击伤害，并回复44%攻击的等量生命</v>
      </c>
      <c r="W157" s="20" t="str">
        <f>IF(C157&lt;10,VLOOKUP(A157,基础技能!A:O,5,FALSE),VLOOKUP(A157,升星技能!A:O,13,FALSE))</f>
        <v>噬魂斩击2</v>
      </c>
      <c r="X157" s="20" t="str">
        <f>IF(C157&lt;10,VLOOKUP(A157,基础技能!A:O,4,FALSE),VLOOKUP(A157,升星技能!A:O,14,FALSE))</f>
        <v>34026012</v>
      </c>
      <c r="Y157" s="20" t="str">
        <f>IF(C157&lt;10,VLOOKUP(A157,基础技能!A:O,6,FALSE),VLOOKUP(A157,升星技能!A:O,15,FALSE))</f>
        <v>怒气技能：对敌方随机2名后排目标造成182%攻击伤害并吸取其22%攻击2回合</v>
      </c>
    </row>
    <row r="158" spans="1:25">
      <c r="A158" s="3">
        <v>34026</v>
      </c>
      <c r="B158" s="3" t="s">
        <v>52</v>
      </c>
      <c r="C158" s="20">
        <v>10</v>
      </c>
      <c r="D158" s="20">
        <f>VLOOKUP($C158,计算辅助表!$A:$E,2,FALSE)</f>
        <v>3.51</v>
      </c>
      <c r="E158" s="20">
        <f>VLOOKUP($C158,计算辅助表!$A:$E,3,FALSE)</f>
        <v>1</v>
      </c>
      <c r="F158" s="20">
        <f>VLOOKUP($C158,计算辅助表!$A:$E,4,FALSE)</f>
        <v>8.14</v>
      </c>
      <c r="G158" s="20">
        <f>VLOOKUP($C158,计算辅助表!$A:$E,5,FALSE)</f>
        <v>1.6</v>
      </c>
      <c r="H158" s="20">
        <f>VLOOKUP(C158,计算辅助表!A:I,9,FALSE)</f>
        <v>0</v>
      </c>
      <c r="I158" s="20">
        <f>VLOOKUP(C158,计算辅助表!A:K,10,FALSE)</f>
        <v>0</v>
      </c>
      <c r="J158" s="20">
        <f>VLOOKUP(C158,计算辅助表!A:K,11,FALSE)</f>
        <v>0</v>
      </c>
      <c r="K158" s="20">
        <f>VLOOKUP(C158,计算辅助表!A:H,8,FALSE)</f>
        <v>255</v>
      </c>
      <c r="L158" s="20" t="str">
        <f>VLOOKUP(C158,计算辅助表!A:F,6,FALSE)</f>
        <v>[{"a":"item","t":"2004","n":10000}]</v>
      </c>
      <c r="M158" s="20" t="str">
        <f>VLOOKUP(C158,计算辅助表!A:G,7,FALSE)</f>
        <v>[{"sxhero":1,"num":2},{"samezhongzu":1,"star":6,"num":1},{"star":9,"num":1}]</v>
      </c>
      <c r="N158" s="20" t="str">
        <f>VLOOKUP(A158,升星技能!A:O,4,FALSE)</f>
        <v>魔王之力3</v>
      </c>
      <c r="O158" s="20" t="str">
        <f>VLOOKUP(A158,升星技能!A:O,5,FALSE)</f>
        <v>"3402a111","3402a121","3402a131"</v>
      </c>
      <c r="P158" s="20" t="str">
        <f>VLOOKUP(A158,升星技能!A:O,6,FALSE)</f>
        <v>被动效果：身体里隐藏着强大的魔王之力，攻击增加36%，暴击增加30%，生命增加21%</v>
      </c>
      <c r="Q158" s="20" t="str">
        <f>IF(C158&lt;8,VLOOKUP(A158,基础技能!A:O,11,FALSE),VLOOKUP(A158,升星技能!A:O,7,FALSE))</f>
        <v>力量窃取3</v>
      </c>
      <c r="R158" s="20" t="str">
        <f>IF(C158&lt;8,VLOOKUP(A158,基础技能!A:O,10,FALSE),VLOOKUP(A158,升星技能!A:O,8,FALSE))</f>
        <v>"3402a214"</v>
      </c>
      <c r="S158" s="20" t="str">
        <f>IF(C158&lt;8,VLOOKUP(A158,基础技能!A:O,12,FALSE),VLOOKUP(A158,升星技能!A:O,9,FALSE))</f>
        <v>被动效果：恶魔刺客最喜欢敌人的鲜血，敌方英雄死亡时，吸收其力量增加自己32%攻击</v>
      </c>
      <c r="T158" s="20" t="str">
        <f>IF(C158&lt;9,VLOOKUP(A158,基础技能!A:O,14,FALSE),VLOOKUP(A158,升星技能!A:O,10,FALSE))</f>
        <v>致命3</v>
      </c>
      <c r="U158" s="20" t="str">
        <f>IF(C158&lt;9,VLOOKUP(A158,基础技能!A:O,13,FALSE),VLOOKUP(A158,升星技能!A:O,11,FALSE))</f>
        <v>"3402a314"</v>
      </c>
      <c r="V158" s="20" t="str">
        <f>IF(C158&lt;9,VLOOKUP(A158,基础技能!A:O,15,FALSE),VLOOKUP(A158,升星技能!A:O,12,FALSE))</f>
        <v>被动效果：专门欺负弱小，普通攻击变成攻击敌方生命最少的英雄，造成132%攻击伤害，并回复44%攻击的等量生命</v>
      </c>
      <c r="W158" s="20" t="str">
        <f>IF(C158&lt;10,VLOOKUP(A158,基础技能!A:O,5,FALSE),VLOOKUP(A158,升星技能!A:O,13,FALSE))</f>
        <v>噬魂斩击3</v>
      </c>
      <c r="X158" s="20" t="str">
        <f>IF(C158&lt;10,VLOOKUP(A158,基础技能!A:O,4,FALSE),VLOOKUP(A158,升星技能!A:O,14,FALSE))</f>
        <v>3402a012</v>
      </c>
      <c r="Y158" s="20" t="str">
        <f>IF(C158&lt;10,VLOOKUP(A158,基础技能!A:O,6,FALSE),VLOOKUP(A158,升星技能!A:O,15,FALSE))</f>
        <v>怒气技能：对敌方随机2名后排目标造成192%攻击伤害，并恢复36%攻击的生命，并吸取目标31%攻击3回合，增加自己42%的暴击伤害3回合</v>
      </c>
    </row>
    <row r="159" spans="1:25">
      <c r="A159" s="3">
        <v>34026</v>
      </c>
      <c r="B159" s="3" t="s">
        <v>52</v>
      </c>
      <c r="C159" s="20">
        <v>11</v>
      </c>
      <c r="D159" s="20">
        <f>VLOOKUP($C159,计算辅助表!$A:$E,2,FALSE)</f>
        <v>3.51</v>
      </c>
      <c r="E159" s="20">
        <f>VLOOKUP($C159,计算辅助表!$A:$E,3,FALSE)</f>
        <v>1</v>
      </c>
      <c r="F159" s="20">
        <f>VLOOKUP($C159,计算辅助表!$A:$E,4,FALSE)</f>
        <v>8.14</v>
      </c>
      <c r="G159" s="20">
        <f>VLOOKUP($C159,计算辅助表!$A:$E,5,FALSE)</f>
        <v>1.6</v>
      </c>
      <c r="H159" s="20">
        <f>VLOOKUP(C159,计算辅助表!A:I,9,FALSE)</f>
        <v>1</v>
      </c>
      <c r="I159" s="20">
        <f>VLOOKUP(C159,计算辅助表!A:K,10,FALSE)</f>
        <v>70</v>
      </c>
      <c r="J159" s="20">
        <f>VLOOKUP(C159,计算辅助表!A:K,11,FALSE)</f>
        <v>100</v>
      </c>
      <c r="K159" s="20">
        <f>VLOOKUP(C159,计算辅助表!A:H,8,FALSE)</f>
        <v>270</v>
      </c>
      <c r="L159" s="20" t="str">
        <f>VLOOKUP(C159,计算辅助表!A:F,6,FALSE)</f>
        <v>[{"a":"item","t":"2004","n":10000}]</v>
      </c>
      <c r="M159" s="20" t="str">
        <f>VLOOKUP(C159,计算辅助表!A:G,7,FALSE)</f>
        <v>[{"sxhero":1,"num":1},{"star":9,"num":1}]</v>
      </c>
      <c r="N159" s="20" t="str">
        <f>VLOOKUP(A159,升星技能!A:O,4,FALSE)</f>
        <v>魔王之力3</v>
      </c>
      <c r="O159" s="20" t="str">
        <f>VLOOKUP(A159,升星技能!A:O,5,FALSE)</f>
        <v>"3402a111","3402a121","3402a131"</v>
      </c>
      <c r="P159" s="20" t="str">
        <f>VLOOKUP(A159,升星技能!A:O,6,FALSE)</f>
        <v>被动效果：身体里隐藏着强大的魔王之力，攻击增加36%，暴击增加30%，生命增加21%</v>
      </c>
      <c r="Q159" s="20" t="str">
        <f>IF(C159&lt;8,VLOOKUP(A159,基础技能!A:O,11,FALSE),VLOOKUP(A159,升星技能!A:O,7,FALSE))</f>
        <v>力量窃取3</v>
      </c>
      <c r="R159" s="20" t="str">
        <f>IF(C159&lt;8,VLOOKUP(A159,基础技能!A:O,10,FALSE),VLOOKUP(A159,升星技能!A:O,8,FALSE))</f>
        <v>"3402a214"</v>
      </c>
      <c r="S159" s="20" t="str">
        <f>IF(C159&lt;8,VLOOKUP(A159,基础技能!A:O,12,FALSE),VLOOKUP(A159,升星技能!A:O,9,FALSE))</f>
        <v>被动效果：恶魔刺客最喜欢敌人的鲜血，敌方英雄死亡时，吸收其力量增加自己32%攻击</v>
      </c>
      <c r="T159" s="20" t="str">
        <f>IF(C159&lt;9,VLOOKUP(A159,基础技能!A:O,14,FALSE),VLOOKUP(A159,升星技能!A:O,10,FALSE))</f>
        <v>致命3</v>
      </c>
      <c r="U159" s="20" t="str">
        <f>IF(C159&lt;9,VLOOKUP(A159,基础技能!A:O,13,FALSE),VLOOKUP(A159,升星技能!A:O,11,FALSE))</f>
        <v>"3402a314"</v>
      </c>
      <c r="V159" s="20" t="str">
        <f>IF(C159&lt;9,VLOOKUP(A159,基础技能!A:O,15,FALSE),VLOOKUP(A159,升星技能!A:O,12,FALSE))</f>
        <v>被动效果：专门欺负弱小，普通攻击变成攻击敌方生命最少的英雄，造成132%攻击伤害，并回复44%攻击的等量生命</v>
      </c>
      <c r="W159" s="20" t="str">
        <f>IF(C159&lt;10,VLOOKUP(A159,基础技能!A:O,5,FALSE),VLOOKUP(A159,升星技能!A:O,13,FALSE))</f>
        <v>噬魂斩击3</v>
      </c>
      <c r="X159" s="20" t="str">
        <f>IF(C159&lt;10,VLOOKUP(A159,基础技能!A:O,4,FALSE),VLOOKUP(A159,升星技能!A:O,14,FALSE))</f>
        <v>3402a012</v>
      </c>
      <c r="Y159" s="20" t="str">
        <f>IF(C159&lt;10,VLOOKUP(A159,基础技能!A:O,6,FALSE),VLOOKUP(A159,升星技能!A:O,15,FALSE))</f>
        <v>怒气技能：对敌方随机2名后排目标造成192%攻击伤害，并恢复36%攻击的生命，并吸取目标31%攻击3回合，增加自己42%的暴击伤害3回合</v>
      </c>
    </row>
    <row r="160" spans="1:25">
      <c r="A160" s="3">
        <v>34026</v>
      </c>
      <c r="B160" s="3" t="s">
        <v>52</v>
      </c>
      <c r="C160" s="20">
        <v>12</v>
      </c>
      <c r="D160" s="20">
        <f>VLOOKUP($C160,计算辅助表!$A:$E,2,FALSE)</f>
        <v>3.51</v>
      </c>
      <c r="E160" s="20">
        <f>VLOOKUP($C160,计算辅助表!$A:$E,3,FALSE)</f>
        <v>1</v>
      </c>
      <c r="F160" s="20">
        <f>VLOOKUP($C160,计算辅助表!$A:$E,4,FALSE)</f>
        <v>8.14</v>
      </c>
      <c r="G160" s="20">
        <f>VLOOKUP($C160,计算辅助表!$A:$E,5,FALSE)</f>
        <v>1.6</v>
      </c>
      <c r="H160" s="20">
        <f>VLOOKUP(C160,计算辅助表!A:I,9,FALSE)</f>
        <v>2</v>
      </c>
      <c r="I160" s="20">
        <f>VLOOKUP(C160,计算辅助表!A:K,10,FALSE)</f>
        <v>140</v>
      </c>
      <c r="J160" s="20">
        <f>VLOOKUP(C160,计算辅助表!A:K,11,FALSE)</f>
        <v>200</v>
      </c>
      <c r="K160" s="20">
        <f>VLOOKUP(C160,计算辅助表!A:H,8,FALSE)</f>
        <v>285</v>
      </c>
      <c r="L160" s="20" t="str">
        <f>VLOOKUP(C160,计算辅助表!A:F,6,FALSE)</f>
        <v>[{"a":"item","t":"2004","n":15000}]</v>
      </c>
      <c r="M160" s="20" t="str">
        <f>VLOOKUP(C160,计算辅助表!A:G,7,FALSE)</f>
        <v>[{"sxhero":1,"num":1},{"samezhongzu":1,"star":6,"num":1},{"star":9,"num":1}]</v>
      </c>
      <c r="N160" s="20" t="str">
        <f>VLOOKUP(A160,升星技能!A:O,4,FALSE)</f>
        <v>魔王之力3</v>
      </c>
      <c r="O160" s="20" t="str">
        <f>VLOOKUP(A160,升星技能!A:O,5,FALSE)</f>
        <v>"3402a111","3402a121","3402a131"</v>
      </c>
      <c r="P160" s="20" t="str">
        <f>VLOOKUP(A160,升星技能!A:O,6,FALSE)</f>
        <v>被动效果：身体里隐藏着强大的魔王之力，攻击增加36%，暴击增加30%，生命增加21%</v>
      </c>
      <c r="Q160" s="20" t="str">
        <f>IF(C160&lt;8,VLOOKUP(A160,基础技能!A:O,11,FALSE),VLOOKUP(A160,升星技能!A:O,7,FALSE))</f>
        <v>力量窃取3</v>
      </c>
      <c r="R160" s="20" t="str">
        <f>IF(C160&lt;8,VLOOKUP(A160,基础技能!A:O,10,FALSE),VLOOKUP(A160,升星技能!A:O,8,FALSE))</f>
        <v>"3402a214"</v>
      </c>
      <c r="S160" s="20" t="str">
        <f>IF(C160&lt;8,VLOOKUP(A160,基础技能!A:O,12,FALSE),VLOOKUP(A160,升星技能!A:O,9,FALSE))</f>
        <v>被动效果：恶魔刺客最喜欢敌人的鲜血，敌方英雄死亡时，吸收其力量增加自己32%攻击</v>
      </c>
      <c r="T160" s="20" t="str">
        <f>IF(C160&lt;9,VLOOKUP(A160,基础技能!A:O,14,FALSE),VLOOKUP(A160,升星技能!A:O,10,FALSE))</f>
        <v>致命3</v>
      </c>
      <c r="U160" s="20" t="str">
        <f>IF(C160&lt;9,VLOOKUP(A160,基础技能!A:O,13,FALSE),VLOOKUP(A160,升星技能!A:O,11,FALSE))</f>
        <v>"3402a314"</v>
      </c>
      <c r="V160" s="20" t="str">
        <f>IF(C160&lt;9,VLOOKUP(A160,基础技能!A:O,15,FALSE),VLOOKUP(A160,升星技能!A:O,12,FALSE))</f>
        <v>被动效果：专门欺负弱小，普通攻击变成攻击敌方生命最少的英雄，造成132%攻击伤害，并回复44%攻击的等量生命</v>
      </c>
      <c r="W160" s="20" t="str">
        <f>IF(C160&lt;10,VLOOKUP(A160,基础技能!A:O,5,FALSE),VLOOKUP(A160,升星技能!A:O,13,FALSE))</f>
        <v>噬魂斩击3</v>
      </c>
      <c r="X160" s="20" t="str">
        <f>IF(C160&lt;10,VLOOKUP(A160,基础技能!A:O,4,FALSE),VLOOKUP(A160,升星技能!A:O,14,FALSE))</f>
        <v>3402a012</v>
      </c>
      <c r="Y160" s="20" t="str">
        <f>IF(C160&lt;10,VLOOKUP(A160,基础技能!A:O,6,FALSE),VLOOKUP(A160,升星技能!A:O,15,FALSE))</f>
        <v>怒气技能：对敌方随机2名后排目标造成192%攻击伤害，并恢复36%攻击的生命，并吸取目标31%攻击3回合，增加自己42%的暴击伤害3回合</v>
      </c>
    </row>
    <row r="161" spans="1:25">
      <c r="A161" s="3">
        <v>34026</v>
      </c>
      <c r="B161" s="3" t="s">
        <v>52</v>
      </c>
      <c r="C161" s="20">
        <v>13</v>
      </c>
      <c r="D161" s="20">
        <f>VLOOKUP($C161,计算辅助表!$A:$E,2,FALSE)</f>
        <v>3.51</v>
      </c>
      <c r="E161" s="20">
        <f>VLOOKUP($C161,计算辅助表!$A:$E,3,FALSE)</f>
        <v>1</v>
      </c>
      <c r="F161" s="20">
        <f>VLOOKUP($C161,计算辅助表!$A:$E,4,FALSE)</f>
        <v>8.14</v>
      </c>
      <c r="G161" s="20">
        <f>VLOOKUP($C161,计算辅助表!$A:$E,5,FALSE)</f>
        <v>1.6</v>
      </c>
      <c r="H161" s="20">
        <f>VLOOKUP(C161,计算辅助表!A:I,9,FALSE)</f>
        <v>3</v>
      </c>
      <c r="I161" s="20">
        <f>VLOOKUP(C161,计算辅助表!A:K,10,FALSE)</f>
        <v>210</v>
      </c>
      <c r="J161" s="20">
        <f>VLOOKUP(C161,计算辅助表!A:K,11,FALSE)</f>
        <v>300</v>
      </c>
      <c r="K161" s="20">
        <f>VLOOKUP(C161,计算辅助表!A:H,8,FALSE)</f>
        <v>300</v>
      </c>
      <c r="L161" s="20" t="str">
        <f>VLOOKUP(C161,计算辅助表!A:F,6,FALSE)</f>
        <v>[{"a":"item","t":"2004","n":20000}]</v>
      </c>
      <c r="M161" s="20" t="str">
        <f>VLOOKUP(C161,计算辅助表!A:G,7,FALSE)</f>
        <v>[{"sxhero":1,"num":2},{"star":10,"num":1}]</v>
      </c>
      <c r="N161" s="20" t="str">
        <f>VLOOKUP(A161,升星技能!A:O,4,FALSE)</f>
        <v>魔王之力3</v>
      </c>
      <c r="O161" s="20" t="str">
        <f>VLOOKUP(A161,升星技能!A:O,5,FALSE)</f>
        <v>"3402a111","3402a121","3402a131"</v>
      </c>
      <c r="P161" s="20" t="str">
        <f>VLOOKUP(A161,升星技能!A:O,6,FALSE)</f>
        <v>被动效果：身体里隐藏着强大的魔王之力，攻击增加36%，暴击增加30%，生命增加21%</v>
      </c>
      <c r="Q161" s="20" t="str">
        <f>IF(C161&lt;8,VLOOKUP(A161,基础技能!A:O,11,FALSE),VLOOKUP(A161,升星技能!A:O,7,FALSE))</f>
        <v>力量窃取3</v>
      </c>
      <c r="R161" s="20" t="str">
        <f>IF(C161&lt;8,VLOOKUP(A161,基础技能!A:O,10,FALSE),VLOOKUP(A161,升星技能!A:O,8,FALSE))</f>
        <v>"3402a214"</v>
      </c>
      <c r="S161" s="20" t="str">
        <f>IF(C161&lt;8,VLOOKUP(A161,基础技能!A:O,12,FALSE),VLOOKUP(A161,升星技能!A:O,9,FALSE))</f>
        <v>被动效果：恶魔刺客最喜欢敌人的鲜血，敌方英雄死亡时，吸收其力量增加自己32%攻击</v>
      </c>
      <c r="T161" s="20" t="str">
        <f>IF(C161&lt;9,VLOOKUP(A161,基础技能!A:O,14,FALSE),VLOOKUP(A161,升星技能!A:O,10,FALSE))</f>
        <v>致命3</v>
      </c>
      <c r="U161" s="20" t="str">
        <f>IF(C161&lt;9,VLOOKUP(A161,基础技能!A:O,13,FALSE),VLOOKUP(A161,升星技能!A:O,11,FALSE))</f>
        <v>"3402a314"</v>
      </c>
      <c r="V161" s="20" t="str">
        <f>IF(C161&lt;9,VLOOKUP(A161,基础技能!A:O,15,FALSE),VLOOKUP(A161,升星技能!A:O,12,FALSE))</f>
        <v>被动效果：专门欺负弱小，普通攻击变成攻击敌方生命最少的英雄，造成132%攻击伤害，并回复44%攻击的等量生命</v>
      </c>
      <c r="W161" s="20" t="str">
        <f>IF(C161&lt;10,VLOOKUP(A161,基础技能!A:O,5,FALSE),VLOOKUP(A161,升星技能!A:O,13,FALSE))</f>
        <v>噬魂斩击3</v>
      </c>
      <c r="X161" s="20" t="str">
        <f>IF(C161&lt;10,VLOOKUP(A161,基础技能!A:O,4,FALSE),VLOOKUP(A161,升星技能!A:O,14,FALSE))</f>
        <v>3402a012</v>
      </c>
      <c r="Y161" s="20" t="str">
        <f>IF(C161&lt;10,VLOOKUP(A161,基础技能!A:O,6,FALSE),VLOOKUP(A161,升星技能!A:O,15,FALSE))</f>
        <v>怒气技能：对敌方随机2名后排目标造成192%攻击伤害，并恢复36%攻击的生命，并吸取目标31%攻击3回合，增加自己42%的暴击伤害3回合</v>
      </c>
    </row>
    <row r="162" spans="1:25">
      <c r="A162" s="3">
        <v>35036</v>
      </c>
      <c r="B162" s="3" t="s">
        <v>53</v>
      </c>
      <c r="C162" s="20">
        <v>7</v>
      </c>
      <c r="D162" s="20">
        <f>VLOOKUP($C162,计算辅助表!$A:$E,2,FALSE)</f>
        <v>2.49</v>
      </c>
      <c r="E162" s="20">
        <f>VLOOKUP($C162,计算辅助表!$A:$E,3,FALSE)</f>
        <v>1</v>
      </c>
      <c r="F162" s="20">
        <f>VLOOKUP($C162,计算辅助表!$A:$E,4,FALSE)</f>
        <v>3.52</v>
      </c>
      <c r="G162" s="20">
        <f>VLOOKUP($C162,计算辅助表!$A:$E,5,FALSE)</f>
        <v>1.6</v>
      </c>
      <c r="H162" s="20">
        <f>VLOOKUP(C162,计算辅助表!A:I,9,FALSE)</f>
        <v>0</v>
      </c>
      <c r="I162" s="20">
        <f>VLOOKUP(C162,计算辅助表!A:K,10,FALSE)</f>
        <v>0</v>
      </c>
      <c r="J162" s="20">
        <f>VLOOKUP(C162,计算辅助表!A:K,11,FALSE)</f>
        <v>0</v>
      </c>
      <c r="K162" s="20">
        <f>VLOOKUP(C162,计算辅助表!A:H,8,FALSE)</f>
        <v>165</v>
      </c>
      <c r="L162" s="20" t="str">
        <f>VLOOKUP(C162,计算辅助表!A:F,6,FALSE)</f>
        <v>[{"a":"item","t":"2004","n":2000}]</v>
      </c>
      <c r="M162" s="20" t="str">
        <f>VLOOKUP(C162,计算辅助表!A:G,7,FALSE)</f>
        <v>[{"samezhongzu":1,"star":5,"num":4}]</v>
      </c>
      <c r="N162" s="20" t="str">
        <f>VLOOKUP(A162,升星技能!A:O,4,FALSE)</f>
        <v>战斗大师3</v>
      </c>
      <c r="O162" s="20" t="str">
        <f>VLOOKUP(A162,升星技能!A:O,5,FALSE)</f>
        <v>"3503a114","3503a124","3503a134"</v>
      </c>
      <c r="P162" s="20" t="str">
        <f>VLOOKUP(A162,升星技能!A:O,6,FALSE)</f>
        <v>被动效果：酷爱以暴制暴，每次普攻提升自己22%暴击，降低目标21%暴击，持续4回合，并有51%概率提升自己31%暴击伤害，持续2回合</v>
      </c>
      <c r="Q162" s="20" t="str">
        <f>IF(C162&lt;8,VLOOKUP(A162,基础技能!A:O,11,FALSE),VLOOKUP(A162,升星技能!A:O,7,FALSE))</f>
        <v>射手之心2</v>
      </c>
      <c r="R162" s="20" t="str">
        <f>IF(C162&lt;8,VLOOKUP(A162,基础技能!A:O,10,FALSE),VLOOKUP(A162,升星技能!A:O,8,FALSE))</f>
        <v>"35036211","35036221","35036231"</v>
      </c>
      <c r="S162" s="20" t="str">
        <f>IF(C162&lt;8,VLOOKUP(A162,基础技能!A:O,12,FALSE),VLOOKUP(A162,升星技能!A:O,9,FALSE))</f>
        <v>被动效果：天生的猎手，攻击增加41.5%，暴击伤害增加20%，生命增加11%</v>
      </c>
      <c r="T162" s="20" t="str">
        <f>IF(C162&lt;9,VLOOKUP(A162,基础技能!A:O,14,FALSE),VLOOKUP(A162,升星技能!A:O,10,FALSE))</f>
        <v>反击2</v>
      </c>
      <c r="U162" s="20" t="str">
        <f>IF(C162&lt;9,VLOOKUP(A162,基础技能!A:O,13,FALSE),VLOOKUP(A162,升星技能!A:O,11,FALSE))</f>
        <v>"35036314"</v>
      </c>
      <c r="V162" s="20" t="str">
        <f>IF(C162&lt;9,VLOOKUP(A162,基础技能!A:O,15,FALSE),VLOOKUP(A162,升星技能!A:O,12,FALSE))</f>
        <v>被动效果：来打我呀！受到攻击时100%概率发动一次反击造成83%的攻击伤害</v>
      </c>
      <c r="W162" s="20" t="str">
        <f>IF(C162&lt;10,VLOOKUP(A162,基础技能!A:O,5,FALSE),VLOOKUP(A162,升星技能!A:O,13,FALSE))</f>
        <v>死亡激射2</v>
      </c>
      <c r="X162" s="20" t="str">
        <f>IF(C162&lt;10,VLOOKUP(A162,基础技能!A:O,4,FALSE),VLOOKUP(A162,升星技能!A:O,14,FALSE))</f>
        <v>35036012</v>
      </c>
      <c r="Y162" s="20" t="str">
        <f>IF(C162&lt;10,VLOOKUP(A162,基础技能!A:O,6,FALSE),VLOOKUP(A162,升星技能!A:O,15,FALSE))</f>
        <v>怒气技能：对敌方全体造成103%攻击伤害并降低其25%暴击，持续3回合</v>
      </c>
    </row>
    <row r="163" spans="1:25">
      <c r="A163" s="3">
        <v>35036</v>
      </c>
      <c r="B163" s="3" t="s">
        <v>53</v>
      </c>
      <c r="C163" s="20">
        <v>8</v>
      </c>
      <c r="D163" s="20">
        <f>VLOOKUP($C163,计算辅助表!$A:$E,2,FALSE)</f>
        <v>2.78</v>
      </c>
      <c r="E163" s="20">
        <f>VLOOKUP($C163,计算辅助表!$A:$E,3,FALSE)</f>
        <v>1</v>
      </c>
      <c r="F163" s="20">
        <f>VLOOKUP($C163,计算辅助表!$A:$E,4,FALSE)</f>
        <v>4.84</v>
      </c>
      <c r="G163" s="20">
        <f>VLOOKUP($C163,计算辅助表!$A:$E,5,FALSE)</f>
        <v>1.6</v>
      </c>
      <c r="H163" s="20">
        <f>VLOOKUP(C163,计算辅助表!A:I,9,FALSE)</f>
        <v>0</v>
      </c>
      <c r="I163" s="20">
        <f>VLOOKUP(C163,计算辅助表!A:K,10,FALSE)</f>
        <v>0</v>
      </c>
      <c r="J163" s="20">
        <f>VLOOKUP(C163,计算辅助表!A:K,11,FALSE)</f>
        <v>0</v>
      </c>
      <c r="K163" s="20">
        <f>VLOOKUP(C163,计算辅助表!A:H,8,FALSE)</f>
        <v>185</v>
      </c>
      <c r="L163" s="20" t="str">
        <f>VLOOKUP(C163,计算辅助表!A:F,6,FALSE)</f>
        <v>[{"a":"item","t":"2004","n":3000}]</v>
      </c>
      <c r="M163" s="20" t="str">
        <f>VLOOKUP(C163,计算辅助表!A:G,7,FALSE)</f>
        <v>[{"samezhongzu":1,"star":6,"num":1},{"samezhongzu":1,"star":5,"num":3}]</v>
      </c>
      <c r="N163" s="20" t="str">
        <f>VLOOKUP(A163,升星技能!A:O,4,FALSE)</f>
        <v>战斗大师3</v>
      </c>
      <c r="O163" s="20" t="str">
        <f>VLOOKUP(A163,升星技能!A:O,5,FALSE)</f>
        <v>"3503a114","3503a124","3503a134"</v>
      </c>
      <c r="P163" s="20" t="str">
        <f>VLOOKUP(A163,升星技能!A:O,6,FALSE)</f>
        <v>被动效果：酷爱以暴制暴，每次普攻提升自己22%暴击，降低目标21%暴击，持续4回合，并有51%概率提升自己31%暴击伤害，持续2回合</v>
      </c>
      <c r="Q163" s="20" t="str">
        <f>IF(C163&lt;8,VLOOKUP(A163,基础技能!A:O,11,FALSE),VLOOKUP(A163,升星技能!A:O,7,FALSE))</f>
        <v>射手之心3</v>
      </c>
      <c r="R163" s="20" t="str">
        <f>IF(C163&lt;8,VLOOKUP(A163,基础技能!A:O,10,FALSE),VLOOKUP(A163,升星技能!A:O,8,FALSE))</f>
        <v>"3503a211","3503a221","3503a231"</v>
      </c>
      <c r="S163" s="20" t="str">
        <f>IF(C163&lt;8,VLOOKUP(A163,基础技能!A:O,12,FALSE),VLOOKUP(A163,升星技能!A:O,9,FALSE))</f>
        <v>被动效果：天生的猎手，攻击增加52%，暴击伤害增加30%，生命增加15%</v>
      </c>
      <c r="T163" s="20" t="str">
        <f>IF(C163&lt;9,VLOOKUP(A163,基础技能!A:O,14,FALSE),VLOOKUP(A163,升星技能!A:O,10,FALSE))</f>
        <v>反击2</v>
      </c>
      <c r="U163" s="20" t="str">
        <f>IF(C163&lt;9,VLOOKUP(A163,基础技能!A:O,13,FALSE),VLOOKUP(A163,升星技能!A:O,11,FALSE))</f>
        <v>"35036314"</v>
      </c>
      <c r="V163" s="20" t="str">
        <f>IF(C163&lt;9,VLOOKUP(A163,基础技能!A:O,15,FALSE),VLOOKUP(A163,升星技能!A:O,12,FALSE))</f>
        <v>被动效果：来打我呀！受到攻击时100%概率发动一次反击造成83%的攻击伤害</v>
      </c>
      <c r="W163" s="20" t="str">
        <f>IF(C163&lt;10,VLOOKUP(A163,基础技能!A:O,5,FALSE),VLOOKUP(A163,升星技能!A:O,13,FALSE))</f>
        <v>死亡激射2</v>
      </c>
      <c r="X163" s="20" t="str">
        <f>IF(C163&lt;10,VLOOKUP(A163,基础技能!A:O,4,FALSE),VLOOKUP(A163,升星技能!A:O,14,FALSE))</f>
        <v>35036012</v>
      </c>
      <c r="Y163" s="20" t="str">
        <f>IF(C163&lt;10,VLOOKUP(A163,基础技能!A:O,6,FALSE),VLOOKUP(A163,升星技能!A:O,15,FALSE))</f>
        <v>怒气技能：对敌方全体造成103%攻击伤害并降低其25%暴击，持续3回合</v>
      </c>
    </row>
    <row r="164" spans="1:25">
      <c r="A164" s="3">
        <v>35036</v>
      </c>
      <c r="B164" s="3" t="s">
        <v>53</v>
      </c>
      <c r="C164" s="20">
        <v>9</v>
      </c>
      <c r="D164" s="20">
        <f>VLOOKUP($C164,计算辅助表!$A:$E,2,FALSE)</f>
        <v>3.07</v>
      </c>
      <c r="E164" s="20">
        <f>VLOOKUP($C164,计算辅助表!$A:$E,3,FALSE)</f>
        <v>1</v>
      </c>
      <c r="F164" s="20">
        <f>VLOOKUP($C164,计算辅助表!$A:$E,4,FALSE)</f>
        <v>6.16</v>
      </c>
      <c r="G164" s="20">
        <f>VLOOKUP($C164,计算辅助表!$A:$E,5,FALSE)</f>
        <v>1.6</v>
      </c>
      <c r="H164" s="20">
        <f>VLOOKUP(C164,计算辅助表!A:I,9,FALSE)</f>
        <v>0</v>
      </c>
      <c r="I164" s="20">
        <f>VLOOKUP(C164,计算辅助表!A:K,10,FALSE)</f>
        <v>0</v>
      </c>
      <c r="J164" s="20">
        <f>VLOOKUP(C164,计算辅助表!A:K,11,FALSE)</f>
        <v>0</v>
      </c>
      <c r="K164" s="20">
        <f>VLOOKUP(C164,计算辅助表!A:H,8,FALSE)</f>
        <v>205</v>
      </c>
      <c r="L164" s="20" t="str">
        <f>VLOOKUP(C164,计算辅助表!A:F,6,FALSE)</f>
        <v>[{"a":"item","t":"2004","n":4000}]</v>
      </c>
      <c r="M164" s="20" t="str">
        <f>VLOOKUP(C164,计算辅助表!A:G,7,FALSE)</f>
        <v>[{"sxhero":1,"num":1},{"samezhongzu":1,"star":6,"num":1},{"samezhongzu":1,"star":5,"num":2}]</v>
      </c>
      <c r="N164" s="20" t="str">
        <f>VLOOKUP(A164,升星技能!A:O,4,FALSE)</f>
        <v>战斗大师3</v>
      </c>
      <c r="O164" s="20" t="str">
        <f>VLOOKUP(A164,升星技能!A:O,5,FALSE)</f>
        <v>"3503a114","3503a124","3503a134"</v>
      </c>
      <c r="P164" s="20" t="str">
        <f>VLOOKUP(A164,升星技能!A:O,6,FALSE)</f>
        <v>被动效果：酷爱以暴制暴，每次普攻提升自己22%暴击，降低目标21%暴击，持续4回合，并有51%概率提升自己31%暴击伤害，持续2回合</v>
      </c>
      <c r="Q164" s="20" t="str">
        <f>IF(C164&lt;8,VLOOKUP(A164,基础技能!A:O,11,FALSE),VLOOKUP(A164,升星技能!A:O,7,FALSE))</f>
        <v>射手之心3</v>
      </c>
      <c r="R164" s="20" t="str">
        <f>IF(C164&lt;8,VLOOKUP(A164,基础技能!A:O,10,FALSE),VLOOKUP(A164,升星技能!A:O,8,FALSE))</f>
        <v>"3503a211","3503a221","3503a231"</v>
      </c>
      <c r="S164" s="20" t="str">
        <f>IF(C164&lt;8,VLOOKUP(A164,基础技能!A:O,12,FALSE),VLOOKUP(A164,升星技能!A:O,9,FALSE))</f>
        <v>被动效果：天生的猎手，攻击增加52%，暴击伤害增加30%，生命增加15%</v>
      </c>
      <c r="T164" s="20" t="str">
        <f>IF(C164&lt;9,VLOOKUP(A164,基础技能!A:O,14,FALSE),VLOOKUP(A164,升星技能!A:O,10,FALSE))</f>
        <v>以牙还牙3</v>
      </c>
      <c r="U164" s="20" t="str">
        <f>IF(C164&lt;9,VLOOKUP(A164,基础技能!A:O,13,FALSE),VLOOKUP(A164,升星技能!A:O,11,FALSE))</f>
        <v>"3503a314"</v>
      </c>
      <c r="V164" s="20" t="str">
        <f>IF(C164&lt;9,VLOOKUP(A164,基础技能!A:O,15,FALSE),VLOOKUP(A164,升星技能!A:O,12,FALSE))</f>
        <v>被动效果：来打我呀！受到攻击时100%概率发动一次反击造成121%的攻击伤害</v>
      </c>
      <c r="W164" s="20" t="str">
        <f>IF(C164&lt;10,VLOOKUP(A164,基础技能!A:O,5,FALSE),VLOOKUP(A164,升星技能!A:O,13,FALSE))</f>
        <v>死亡激射2</v>
      </c>
      <c r="X164" s="20" t="str">
        <f>IF(C164&lt;10,VLOOKUP(A164,基础技能!A:O,4,FALSE),VLOOKUP(A164,升星技能!A:O,14,FALSE))</f>
        <v>35036012</v>
      </c>
      <c r="Y164" s="20" t="str">
        <f>IF(C164&lt;10,VLOOKUP(A164,基础技能!A:O,6,FALSE),VLOOKUP(A164,升星技能!A:O,15,FALSE))</f>
        <v>怒气技能：对敌方全体造成103%攻击伤害并降低其25%暴击，持续3回合</v>
      </c>
    </row>
    <row r="165" spans="1:25">
      <c r="A165" s="3">
        <v>35036</v>
      </c>
      <c r="B165" s="3" t="s">
        <v>53</v>
      </c>
      <c r="C165" s="20">
        <v>10</v>
      </c>
      <c r="D165" s="20">
        <f>VLOOKUP($C165,计算辅助表!$A:$E,2,FALSE)</f>
        <v>3.51</v>
      </c>
      <c r="E165" s="20">
        <f>VLOOKUP($C165,计算辅助表!$A:$E,3,FALSE)</f>
        <v>1</v>
      </c>
      <c r="F165" s="20">
        <f>VLOOKUP($C165,计算辅助表!$A:$E,4,FALSE)</f>
        <v>8.14</v>
      </c>
      <c r="G165" s="20">
        <f>VLOOKUP($C165,计算辅助表!$A:$E,5,FALSE)</f>
        <v>1.6</v>
      </c>
      <c r="H165" s="20">
        <f>VLOOKUP(C165,计算辅助表!A:I,9,FALSE)</f>
        <v>0</v>
      </c>
      <c r="I165" s="20">
        <f>VLOOKUP(C165,计算辅助表!A:K,10,FALSE)</f>
        <v>0</v>
      </c>
      <c r="J165" s="20">
        <f>VLOOKUP(C165,计算辅助表!A:K,11,FALSE)</f>
        <v>0</v>
      </c>
      <c r="K165" s="20">
        <f>VLOOKUP(C165,计算辅助表!A:H,8,FALSE)</f>
        <v>255</v>
      </c>
      <c r="L165" s="20" t="str">
        <f>VLOOKUP(C165,计算辅助表!A:F,6,FALSE)</f>
        <v>[{"a":"item","t":"2004","n":10000}]</v>
      </c>
      <c r="M165" s="20" t="str">
        <f>VLOOKUP(C165,计算辅助表!A:G,7,FALSE)</f>
        <v>[{"sxhero":1,"num":2},{"samezhongzu":1,"star":6,"num":1},{"star":9,"num":1}]</v>
      </c>
      <c r="N165" s="20" t="str">
        <f>VLOOKUP(A165,升星技能!A:O,4,FALSE)</f>
        <v>战斗大师3</v>
      </c>
      <c r="O165" s="20" t="str">
        <f>VLOOKUP(A165,升星技能!A:O,5,FALSE)</f>
        <v>"3503a114","3503a124","3503a134"</v>
      </c>
      <c r="P165" s="20" t="str">
        <f>VLOOKUP(A165,升星技能!A:O,6,FALSE)</f>
        <v>被动效果：酷爱以暴制暴，每次普攻提升自己22%暴击，降低目标21%暴击，持续4回合，并有51%概率提升自己31%暴击伤害，持续2回合</v>
      </c>
      <c r="Q165" s="20" t="str">
        <f>IF(C165&lt;8,VLOOKUP(A165,基础技能!A:O,11,FALSE),VLOOKUP(A165,升星技能!A:O,7,FALSE))</f>
        <v>射手之心3</v>
      </c>
      <c r="R165" s="20" t="str">
        <f>IF(C165&lt;8,VLOOKUP(A165,基础技能!A:O,10,FALSE),VLOOKUP(A165,升星技能!A:O,8,FALSE))</f>
        <v>"3503a211","3503a221","3503a231"</v>
      </c>
      <c r="S165" s="20" t="str">
        <f>IF(C165&lt;8,VLOOKUP(A165,基础技能!A:O,12,FALSE),VLOOKUP(A165,升星技能!A:O,9,FALSE))</f>
        <v>被动效果：天生的猎手，攻击增加52%，暴击伤害增加30%，生命增加15%</v>
      </c>
      <c r="T165" s="20" t="str">
        <f>IF(C165&lt;9,VLOOKUP(A165,基础技能!A:O,14,FALSE),VLOOKUP(A165,升星技能!A:O,10,FALSE))</f>
        <v>以牙还牙3</v>
      </c>
      <c r="U165" s="20" t="str">
        <f>IF(C165&lt;9,VLOOKUP(A165,基础技能!A:O,13,FALSE),VLOOKUP(A165,升星技能!A:O,11,FALSE))</f>
        <v>"3503a314"</v>
      </c>
      <c r="V165" s="20" t="str">
        <f>IF(C165&lt;9,VLOOKUP(A165,基础技能!A:O,15,FALSE),VLOOKUP(A165,升星技能!A:O,12,FALSE))</f>
        <v>被动效果：来打我呀！受到攻击时100%概率发动一次反击造成121%的攻击伤害</v>
      </c>
      <c r="W165" s="20" t="str">
        <f>IF(C165&lt;10,VLOOKUP(A165,基础技能!A:O,5,FALSE),VLOOKUP(A165,升星技能!A:O,13,FALSE))</f>
        <v>死亡激射3</v>
      </c>
      <c r="X165" s="20" t="str">
        <f>IF(C165&lt;10,VLOOKUP(A165,基础技能!A:O,4,FALSE),VLOOKUP(A165,升星技能!A:O,14,FALSE))</f>
        <v>3503a012</v>
      </c>
      <c r="Y165" s="20" t="str">
        <f>IF(C165&lt;10,VLOOKUP(A165,基础技能!A:O,6,FALSE),VLOOKUP(A165,升星技能!A:O,15,FALSE))</f>
        <v>怒气技能：对敌方全体造成133%攻击伤害并流血，每回合额外造成74%攻击伤害，持续3回合，降低目标23%暴击和31%的暴击伤害3回合</v>
      </c>
    </row>
    <row r="166" spans="1:25">
      <c r="A166" s="3">
        <v>35036</v>
      </c>
      <c r="B166" s="3" t="s">
        <v>53</v>
      </c>
      <c r="C166" s="20">
        <v>11</v>
      </c>
      <c r="D166" s="20">
        <f>VLOOKUP($C166,计算辅助表!$A:$E,2,FALSE)</f>
        <v>3.51</v>
      </c>
      <c r="E166" s="20">
        <f>VLOOKUP($C166,计算辅助表!$A:$E,3,FALSE)</f>
        <v>1</v>
      </c>
      <c r="F166" s="20">
        <f>VLOOKUP($C166,计算辅助表!$A:$E,4,FALSE)</f>
        <v>8.14</v>
      </c>
      <c r="G166" s="20">
        <f>VLOOKUP($C166,计算辅助表!$A:$E,5,FALSE)</f>
        <v>1.6</v>
      </c>
      <c r="H166" s="20">
        <f>VLOOKUP(C166,计算辅助表!A:I,9,FALSE)</f>
        <v>1</v>
      </c>
      <c r="I166" s="20">
        <f>VLOOKUP(C166,计算辅助表!A:K,10,FALSE)</f>
        <v>70</v>
      </c>
      <c r="J166" s="20">
        <f>VLOOKUP(C166,计算辅助表!A:K,11,FALSE)</f>
        <v>100</v>
      </c>
      <c r="K166" s="20">
        <f>VLOOKUP(C166,计算辅助表!A:H,8,FALSE)</f>
        <v>270</v>
      </c>
      <c r="L166" s="20" t="str">
        <f>VLOOKUP(C166,计算辅助表!A:F,6,FALSE)</f>
        <v>[{"a":"item","t":"2004","n":10000}]</v>
      </c>
      <c r="M166" s="20" t="str">
        <f>VLOOKUP(C166,计算辅助表!A:G,7,FALSE)</f>
        <v>[{"sxhero":1,"num":1},{"star":9,"num":1}]</v>
      </c>
      <c r="N166" s="20" t="str">
        <f>VLOOKUP(A166,升星技能!A:O,4,FALSE)</f>
        <v>战斗大师3</v>
      </c>
      <c r="O166" s="20" t="str">
        <f>VLOOKUP(A166,升星技能!A:O,5,FALSE)</f>
        <v>"3503a114","3503a124","3503a134"</v>
      </c>
      <c r="P166" s="20" t="str">
        <f>VLOOKUP(A166,升星技能!A:O,6,FALSE)</f>
        <v>被动效果：酷爱以暴制暴，每次普攻提升自己22%暴击，降低目标21%暴击，持续4回合，并有51%概率提升自己31%暴击伤害，持续2回合</v>
      </c>
      <c r="Q166" s="20" t="str">
        <f>IF(C166&lt;8,VLOOKUP(A166,基础技能!A:O,11,FALSE),VLOOKUP(A166,升星技能!A:O,7,FALSE))</f>
        <v>射手之心3</v>
      </c>
      <c r="R166" s="20" t="str">
        <f>IF(C166&lt;8,VLOOKUP(A166,基础技能!A:O,10,FALSE),VLOOKUP(A166,升星技能!A:O,8,FALSE))</f>
        <v>"3503a211","3503a221","3503a231"</v>
      </c>
      <c r="S166" s="20" t="str">
        <f>IF(C166&lt;8,VLOOKUP(A166,基础技能!A:O,12,FALSE),VLOOKUP(A166,升星技能!A:O,9,FALSE))</f>
        <v>被动效果：天生的猎手，攻击增加52%，暴击伤害增加30%，生命增加15%</v>
      </c>
      <c r="T166" s="20" t="str">
        <f>IF(C166&lt;9,VLOOKUP(A166,基础技能!A:O,14,FALSE),VLOOKUP(A166,升星技能!A:O,10,FALSE))</f>
        <v>以牙还牙3</v>
      </c>
      <c r="U166" s="20" t="str">
        <f>IF(C166&lt;9,VLOOKUP(A166,基础技能!A:O,13,FALSE),VLOOKUP(A166,升星技能!A:O,11,FALSE))</f>
        <v>"3503a314"</v>
      </c>
      <c r="V166" s="20" t="str">
        <f>IF(C166&lt;9,VLOOKUP(A166,基础技能!A:O,15,FALSE),VLOOKUP(A166,升星技能!A:O,12,FALSE))</f>
        <v>被动效果：来打我呀！受到攻击时100%概率发动一次反击造成121%的攻击伤害</v>
      </c>
      <c r="W166" s="20" t="str">
        <f>IF(C166&lt;10,VLOOKUP(A166,基础技能!A:O,5,FALSE),VLOOKUP(A166,升星技能!A:O,13,FALSE))</f>
        <v>死亡激射3</v>
      </c>
      <c r="X166" s="20" t="str">
        <f>IF(C166&lt;10,VLOOKUP(A166,基础技能!A:O,4,FALSE),VLOOKUP(A166,升星技能!A:O,14,FALSE))</f>
        <v>3503a012</v>
      </c>
      <c r="Y166" s="20" t="str">
        <f>IF(C166&lt;10,VLOOKUP(A166,基础技能!A:O,6,FALSE),VLOOKUP(A166,升星技能!A:O,15,FALSE))</f>
        <v>怒气技能：对敌方全体造成133%攻击伤害并流血，每回合额外造成74%攻击伤害，持续3回合，降低目标23%暴击和31%的暴击伤害3回合</v>
      </c>
    </row>
    <row r="167" spans="1:25">
      <c r="A167" s="3">
        <v>35036</v>
      </c>
      <c r="B167" s="3" t="s">
        <v>53</v>
      </c>
      <c r="C167" s="20">
        <v>12</v>
      </c>
      <c r="D167" s="20">
        <f>VLOOKUP($C167,计算辅助表!$A:$E,2,FALSE)</f>
        <v>3.51</v>
      </c>
      <c r="E167" s="20">
        <f>VLOOKUP($C167,计算辅助表!$A:$E,3,FALSE)</f>
        <v>1</v>
      </c>
      <c r="F167" s="20">
        <f>VLOOKUP($C167,计算辅助表!$A:$E,4,FALSE)</f>
        <v>8.14</v>
      </c>
      <c r="G167" s="20">
        <f>VLOOKUP($C167,计算辅助表!$A:$E,5,FALSE)</f>
        <v>1.6</v>
      </c>
      <c r="H167" s="20">
        <f>VLOOKUP(C167,计算辅助表!A:I,9,FALSE)</f>
        <v>2</v>
      </c>
      <c r="I167" s="20">
        <f>VLOOKUP(C167,计算辅助表!A:K,10,FALSE)</f>
        <v>140</v>
      </c>
      <c r="J167" s="20">
        <f>VLOOKUP(C167,计算辅助表!A:K,11,FALSE)</f>
        <v>200</v>
      </c>
      <c r="K167" s="20">
        <f>VLOOKUP(C167,计算辅助表!A:H,8,FALSE)</f>
        <v>285</v>
      </c>
      <c r="L167" s="20" t="str">
        <f>VLOOKUP(C167,计算辅助表!A:F,6,FALSE)</f>
        <v>[{"a":"item","t":"2004","n":15000}]</v>
      </c>
      <c r="M167" s="20" t="str">
        <f>VLOOKUP(C167,计算辅助表!A:G,7,FALSE)</f>
        <v>[{"sxhero":1,"num":1},{"samezhongzu":1,"star":6,"num":1},{"star":9,"num":1}]</v>
      </c>
      <c r="N167" s="20" t="str">
        <f>VLOOKUP(A167,升星技能!A:O,4,FALSE)</f>
        <v>战斗大师3</v>
      </c>
      <c r="O167" s="20" t="str">
        <f>VLOOKUP(A167,升星技能!A:O,5,FALSE)</f>
        <v>"3503a114","3503a124","3503a134"</v>
      </c>
      <c r="P167" s="20" t="str">
        <f>VLOOKUP(A167,升星技能!A:O,6,FALSE)</f>
        <v>被动效果：酷爱以暴制暴，每次普攻提升自己22%暴击，降低目标21%暴击，持续4回合，并有51%概率提升自己31%暴击伤害，持续2回合</v>
      </c>
      <c r="Q167" s="20" t="str">
        <f>IF(C167&lt;8,VLOOKUP(A167,基础技能!A:O,11,FALSE),VLOOKUP(A167,升星技能!A:O,7,FALSE))</f>
        <v>射手之心3</v>
      </c>
      <c r="R167" s="20" t="str">
        <f>IF(C167&lt;8,VLOOKUP(A167,基础技能!A:O,10,FALSE),VLOOKUP(A167,升星技能!A:O,8,FALSE))</f>
        <v>"3503a211","3503a221","3503a231"</v>
      </c>
      <c r="S167" s="20" t="str">
        <f>IF(C167&lt;8,VLOOKUP(A167,基础技能!A:O,12,FALSE),VLOOKUP(A167,升星技能!A:O,9,FALSE))</f>
        <v>被动效果：天生的猎手，攻击增加52%，暴击伤害增加30%，生命增加15%</v>
      </c>
      <c r="T167" s="20" t="str">
        <f>IF(C167&lt;9,VLOOKUP(A167,基础技能!A:O,14,FALSE),VLOOKUP(A167,升星技能!A:O,10,FALSE))</f>
        <v>以牙还牙3</v>
      </c>
      <c r="U167" s="20" t="str">
        <f>IF(C167&lt;9,VLOOKUP(A167,基础技能!A:O,13,FALSE),VLOOKUP(A167,升星技能!A:O,11,FALSE))</f>
        <v>"3503a314"</v>
      </c>
      <c r="V167" s="20" t="str">
        <f>IF(C167&lt;9,VLOOKUP(A167,基础技能!A:O,15,FALSE),VLOOKUP(A167,升星技能!A:O,12,FALSE))</f>
        <v>被动效果：来打我呀！受到攻击时100%概率发动一次反击造成121%的攻击伤害</v>
      </c>
      <c r="W167" s="20" t="str">
        <f>IF(C167&lt;10,VLOOKUP(A167,基础技能!A:O,5,FALSE),VLOOKUP(A167,升星技能!A:O,13,FALSE))</f>
        <v>死亡激射3</v>
      </c>
      <c r="X167" s="20" t="str">
        <f>IF(C167&lt;10,VLOOKUP(A167,基础技能!A:O,4,FALSE),VLOOKUP(A167,升星技能!A:O,14,FALSE))</f>
        <v>3503a012</v>
      </c>
      <c r="Y167" s="20" t="str">
        <f>IF(C167&lt;10,VLOOKUP(A167,基础技能!A:O,6,FALSE),VLOOKUP(A167,升星技能!A:O,15,FALSE))</f>
        <v>怒气技能：对敌方全体造成133%攻击伤害并流血，每回合额外造成74%攻击伤害，持续3回合，降低目标23%暴击和31%的暴击伤害3回合</v>
      </c>
    </row>
    <row r="168" spans="1:25">
      <c r="A168" s="3">
        <v>35036</v>
      </c>
      <c r="B168" s="3" t="s">
        <v>53</v>
      </c>
      <c r="C168" s="20">
        <v>13</v>
      </c>
      <c r="D168" s="20">
        <f>VLOOKUP($C168,计算辅助表!$A:$E,2,FALSE)</f>
        <v>3.51</v>
      </c>
      <c r="E168" s="20">
        <f>VLOOKUP($C168,计算辅助表!$A:$E,3,FALSE)</f>
        <v>1</v>
      </c>
      <c r="F168" s="20">
        <f>VLOOKUP($C168,计算辅助表!$A:$E,4,FALSE)</f>
        <v>8.14</v>
      </c>
      <c r="G168" s="20">
        <f>VLOOKUP($C168,计算辅助表!$A:$E,5,FALSE)</f>
        <v>1.6</v>
      </c>
      <c r="H168" s="20">
        <f>VLOOKUP(C168,计算辅助表!A:I,9,FALSE)</f>
        <v>3</v>
      </c>
      <c r="I168" s="20">
        <f>VLOOKUP(C168,计算辅助表!A:K,10,FALSE)</f>
        <v>210</v>
      </c>
      <c r="J168" s="20">
        <f>VLOOKUP(C168,计算辅助表!A:K,11,FALSE)</f>
        <v>300</v>
      </c>
      <c r="K168" s="20">
        <f>VLOOKUP(C168,计算辅助表!A:H,8,FALSE)</f>
        <v>300</v>
      </c>
      <c r="L168" s="20" t="str">
        <f>VLOOKUP(C168,计算辅助表!A:F,6,FALSE)</f>
        <v>[{"a":"item","t":"2004","n":20000}]</v>
      </c>
      <c r="M168" s="20" t="str">
        <f>VLOOKUP(C168,计算辅助表!A:G,7,FALSE)</f>
        <v>[{"sxhero":1,"num":2},{"star":10,"num":1}]</v>
      </c>
      <c r="N168" s="20" t="str">
        <f>VLOOKUP(A168,升星技能!A:O,4,FALSE)</f>
        <v>战斗大师3</v>
      </c>
      <c r="O168" s="20" t="str">
        <f>VLOOKUP(A168,升星技能!A:O,5,FALSE)</f>
        <v>"3503a114","3503a124","3503a134"</v>
      </c>
      <c r="P168" s="20" t="str">
        <f>VLOOKUP(A168,升星技能!A:O,6,FALSE)</f>
        <v>被动效果：酷爱以暴制暴，每次普攻提升自己22%暴击，降低目标21%暴击，持续4回合，并有51%概率提升自己31%暴击伤害，持续2回合</v>
      </c>
      <c r="Q168" s="20" t="str">
        <f>IF(C168&lt;8,VLOOKUP(A168,基础技能!A:O,11,FALSE),VLOOKUP(A168,升星技能!A:O,7,FALSE))</f>
        <v>射手之心3</v>
      </c>
      <c r="R168" s="20" t="str">
        <f>IF(C168&lt;8,VLOOKUP(A168,基础技能!A:O,10,FALSE),VLOOKUP(A168,升星技能!A:O,8,FALSE))</f>
        <v>"3503a211","3503a221","3503a231"</v>
      </c>
      <c r="S168" s="20" t="str">
        <f>IF(C168&lt;8,VLOOKUP(A168,基础技能!A:O,12,FALSE),VLOOKUP(A168,升星技能!A:O,9,FALSE))</f>
        <v>被动效果：天生的猎手，攻击增加52%，暴击伤害增加30%，生命增加15%</v>
      </c>
      <c r="T168" s="20" t="str">
        <f>IF(C168&lt;9,VLOOKUP(A168,基础技能!A:O,14,FALSE),VLOOKUP(A168,升星技能!A:O,10,FALSE))</f>
        <v>以牙还牙3</v>
      </c>
      <c r="U168" s="20" t="str">
        <f>IF(C168&lt;9,VLOOKUP(A168,基础技能!A:O,13,FALSE),VLOOKUP(A168,升星技能!A:O,11,FALSE))</f>
        <v>"3503a314"</v>
      </c>
      <c r="V168" s="20" t="str">
        <f>IF(C168&lt;9,VLOOKUP(A168,基础技能!A:O,15,FALSE),VLOOKUP(A168,升星技能!A:O,12,FALSE))</f>
        <v>被动效果：来打我呀！受到攻击时100%概率发动一次反击造成121%的攻击伤害</v>
      </c>
      <c r="W168" s="20" t="str">
        <f>IF(C168&lt;10,VLOOKUP(A168,基础技能!A:O,5,FALSE),VLOOKUP(A168,升星技能!A:O,13,FALSE))</f>
        <v>死亡激射3</v>
      </c>
      <c r="X168" s="20" t="str">
        <f>IF(C168&lt;10,VLOOKUP(A168,基础技能!A:O,4,FALSE),VLOOKUP(A168,升星技能!A:O,14,FALSE))</f>
        <v>3503a012</v>
      </c>
      <c r="Y168" s="20" t="str">
        <f>IF(C168&lt;10,VLOOKUP(A168,基础技能!A:O,6,FALSE),VLOOKUP(A168,升星技能!A:O,15,FALSE))</f>
        <v>怒气技能：对敌方全体造成133%攻击伤害并流血，每回合额外造成74%攻击伤害，持续3回合，降低目标23%暴击和31%的暴击伤害3回合</v>
      </c>
    </row>
    <row r="169" spans="1:25">
      <c r="A169" s="3">
        <v>35046</v>
      </c>
      <c r="B169" s="3" t="s">
        <v>54</v>
      </c>
      <c r="C169" s="20">
        <v>7</v>
      </c>
      <c r="D169" s="20">
        <f>VLOOKUP($C169,计算辅助表!$A:$E,2,FALSE)</f>
        <v>2.49</v>
      </c>
      <c r="E169" s="20">
        <f>VLOOKUP($C169,计算辅助表!$A:$E,3,FALSE)</f>
        <v>1</v>
      </c>
      <c r="F169" s="20">
        <f>VLOOKUP($C169,计算辅助表!$A:$E,4,FALSE)</f>
        <v>3.52</v>
      </c>
      <c r="G169" s="20">
        <f>VLOOKUP($C169,计算辅助表!$A:$E,5,FALSE)</f>
        <v>1.6</v>
      </c>
      <c r="H169" s="20">
        <f>VLOOKUP(C169,计算辅助表!A:I,9,FALSE)</f>
        <v>0</v>
      </c>
      <c r="I169" s="20">
        <f>VLOOKUP(C169,计算辅助表!A:K,10,FALSE)</f>
        <v>0</v>
      </c>
      <c r="J169" s="20">
        <f>VLOOKUP(C169,计算辅助表!A:K,11,FALSE)</f>
        <v>0</v>
      </c>
      <c r="K169" s="20">
        <f>VLOOKUP(C169,计算辅助表!A:H,8,FALSE)</f>
        <v>165</v>
      </c>
      <c r="L169" s="20" t="str">
        <f>VLOOKUP(C169,计算辅助表!A:F,6,FALSE)</f>
        <v>[{"a":"item","t":"2004","n":2000}]</v>
      </c>
      <c r="M169" s="20" t="str">
        <f>VLOOKUP(C169,计算辅助表!A:G,7,FALSE)</f>
        <v>[{"samezhongzu":1,"star":5,"num":4}]</v>
      </c>
      <c r="N169" s="20" t="str">
        <f>VLOOKUP(A169,升星技能!A:O,4,FALSE)</f>
        <v>恶魔力量3</v>
      </c>
      <c r="O169" s="20" t="str">
        <f>VLOOKUP(A169,升星技能!A:O,5,FALSE)</f>
        <v>"3504a111","3504a121"</v>
      </c>
      <c r="P169" s="20" t="str">
        <f>VLOOKUP(A169,升星技能!A:O,6,FALSE)</f>
        <v>被动效果：身体里有恶魔的力量，攻击增加36%，生命增加31%</v>
      </c>
      <c r="Q169" s="20" t="str">
        <f>IF(C169&lt;8,VLOOKUP(A169,基础技能!A:O,11,FALSE),VLOOKUP(A169,升星技能!A:O,7,FALSE))</f>
        <v>点燃2</v>
      </c>
      <c r="R169" s="20" t="str">
        <f>IF(C169&lt;8,VLOOKUP(A169,基础技能!A:O,10,FALSE),VLOOKUP(A169,升星技能!A:O,8,FALSE))</f>
        <v>"35046214"</v>
      </c>
      <c r="S169" s="20" t="str">
        <f>IF(C169&lt;8,VLOOKUP(A169,基础技能!A:O,12,FALSE),VLOOKUP(A169,升星技能!A:O,9,FALSE))</f>
        <v>被动效果：操控火焰的恶魔，普攻有56%概率点燃目标，使目标燃烧，每回合造成91%攻击伤害，持续2回合</v>
      </c>
      <c r="T169" s="20" t="str">
        <f>IF(C169&lt;9,VLOOKUP(A169,基础技能!A:O,14,FALSE),VLOOKUP(A169,升星技能!A:O,10,FALSE))</f>
        <v>火焰皮肤2</v>
      </c>
      <c r="U169" s="20" t="str">
        <f>IF(C169&lt;9,VLOOKUP(A169,基础技能!A:O,13,FALSE),VLOOKUP(A169,升星技能!A:O,11,FALSE))</f>
        <v>"35046314"</v>
      </c>
      <c r="V169" s="20" t="str">
        <f>IF(C169&lt;9,VLOOKUP(A169,基础技能!A:O,15,FALSE),VLOOKUP(A169,升星技能!A:O,12,FALSE))</f>
        <v>被动效果：皮肤上附着火焰，受到攻击时82%概率使目标燃烧，每回合造成81%攻击伤害，持续1回合</v>
      </c>
      <c r="W169" s="20" t="str">
        <f>IF(C169&lt;10,VLOOKUP(A169,基础技能!A:O,5,FALSE),VLOOKUP(A169,升星技能!A:O,13,FALSE))</f>
        <v>深渊咆哮2</v>
      </c>
      <c r="X169" s="20" t="str">
        <f>IF(C169&lt;10,VLOOKUP(A169,基础技能!A:O,4,FALSE),VLOOKUP(A169,升星技能!A:O,14,FALSE))</f>
        <v>35046012</v>
      </c>
      <c r="Y169" s="20" t="str">
        <f>IF(C169&lt;10,VLOOKUP(A169,基础技能!A:O,6,FALSE),VLOOKUP(A169,升星技能!A:O,15,FALSE))</f>
        <v>怒气技能：对敌方随机3名目标造成154%攻击伤害，每回合额外造成43%攻击伤害，持续2回合</v>
      </c>
    </row>
    <row r="170" spans="1:25">
      <c r="A170" s="3">
        <v>35046</v>
      </c>
      <c r="B170" s="3" t="s">
        <v>54</v>
      </c>
      <c r="C170" s="20">
        <v>8</v>
      </c>
      <c r="D170" s="20">
        <f>VLOOKUP($C170,计算辅助表!$A:$E,2,FALSE)</f>
        <v>2.78</v>
      </c>
      <c r="E170" s="20">
        <f>VLOOKUP($C170,计算辅助表!$A:$E,3,FALSE)</f>
        <v>1</v>
      </c>
      <c r="F170" s="20">
        <f>VLOOKUP($C170,计算辅助表!$A:$E,4,FALSE)</f>
        <v>4.84</v>
      </c>
      <c r="G170" s="20">
        <f>VLOOKUP($C170,计算辅助表!$A:$E,5,FALSE)</f>
        <v>1.6</v>
      </c>
      <c r="H170" s="20">
        <f>VLOOKUP(C170,计算辅助表!A:I,9,FALSE)</f>
        <v>0</v>
      </c>
      <c r="I170" s="20">
        <f>VLOOKUP(C170,计算辅助表!A:K,10,FALSE)</f>
        <v>0</v>
      </c>
      <c r="J170" s="20">
        <f>VLOOKUP(C170,计算辅助表!A:K,11,FALSE)</f>
        <v>0</v>
      </c>
      <c r="K170" s="20">
        <f>VLOOKUP(C170,计算辅助表!A:H,8,FALSE)</f>
        <v>185</v>
      </c>
      <c r="L170" s="20" t="str">
        <f>VLOOKUP(C170,计算辅助表!A:F,6,FALSE)</f>
        <v>[{"a":"item","t":"2004","n":3000}]</v>
      </c>
      <c r="M170" s="20" t="str">
        <f>VLOOKUP(C170,计算辅助表!A:G,7,FALSE)</f>
        <v>[{"samezhongzu":1,"star":6,"num":1},{"samezhongzu":1,"star":5,"num":3}]</v>
      </c>
      <c r="N170" s="20" t="str">
        <f>VLOOKUP(A170,升星技能!A:O,4,FALSE)</f>
        <v>恶魔力量3</v>
      </c>
      <c r="O170" s="20" t="str">
        <f>VLOOKUP(A170,升星技能!A:O,5,FALSE)</f>
        <v>"3504a111","3504a121"</v>
      </c>
      <c r="P170" s="20" t="str">
        <f>VLOOKUP(A170,升星技能!A:O,6,FALSE)</f>
        <v>被动效果：身体里有恶魔的力量，攻击增加36%，生命增加31%</v>
      </c>
      <c r="Q170" s="20" t="str">
        <f>IF(C170&lt;8,VLOOKUP(A170,基础技能!A:O,11,FALSE),VLOOKUP(A170,升星技能!A:O,7,FALSE))</f>
        <v>燃烧3</v>
      </c>
      <c r="R170" s="20" t="str">
        <f>IF(C170&lt;8,VLOOKUP(A170,基础技能!A:O,10,FALSE),VLOOKUP(A170,升星技能!A:O,8,FALSE))</f>
        <v>"3504a214"</v>
      </c>
      <c r="S170" s="20" t="str">
        <f>IF(C170&lt;8,VLOOKUP(A170,基础技能!A:O,12,FALSE),VLOOKUP(A170,升星技能!A:O,9,FALSE))</f>
        <v>被动效果：操控火焰的恶魔，普攻有76%概率点燃目标，使目标燃烧，每回合造成113%攻击伤害，持续2回合</v>
      </c>
      <c r="T170" s="20" t="str">
        <f>IF(C170&lt;9,VLOOKUP(A170,基础技能!A:O,14,FALSE),VLOOKUP(A170,升星技能!A:O,10,FALSE))</f>
        <v>火焰皮肤2</v>
      </c>
      <c r="U170" s="20" t="str">
        <f>IF(C170&lt;9,VLOOKUP(A170,基础技能!A:O,13,FALSE),VLOOKUP(A170,升星技能!A:O,11,FALSE))</f>
        <v>"35046314"</v>
      </c>
      <c r="V170" s="20" t="str">
        <f>IF(C170&lt;9,VLOOKUP(A170,基础技能!A:O,15,FALSE),VLOOKUP(A170,升星技能!A:O,12,FALSE))</f>
        <v>被动效果：皮肤上附着火焰，受到攻击时82%概率使目标燃烧，每回合造成81%攻击伤害，持续1回合</v>
      </c>
      <c r="W170" s="20" t="str">
        <f>IF(C170&lt;10,VLOOKUP(A170,基础技能!A:O,5,FALSE),VLOOKUP(A170,升星技能!A:O,13,FALSE))</f>
        <v>深渊咆哮2</v>
      </c>
      <c r="X170" s="20" t="str">
        <f>IF(C170&lt;10,VLOOKUP(A170,基础技能!A:O,4,FALSE),VLOOKUP(A170,升星技能!A:O,14,FALSE))</f>
        <v>35046012</v>
      </c>
      <c r="Y170" s="20" t="str">
        <f>IF(C170&lt;10,VLOOKUP(A170,基础技能!A:O,6,FALSE),VLOOKUP(A170,升星技能!A:O,15,FALSE))</f>
        <v>怒气技能：对敌方随机3名目标造成154%攻击伤害，每回合额外造成43%攻击伤害，持续2回合</v>
      </c>
    </row>
    <row r="171" spans="1:25">
      <c r="A171" s="3">
        <v>35046</v>
      </c>
      <c r="B171" s="3" t="s">
        <v>54</v>
      </c>
      <c r="C171" s="20">
        <v>9</v>
      </c>
      <c r="D171" s="20">
        <f>VLOOKUP($C171,计算辅助表!$A:$E,2,FALSE)</f>
        <v>3.07</v>
      </c>
      <c r="E171" s="20">
        <f>VLOOKUP($C171,计算辅助表!$A:$E,3,FALSE)</f>
        <v>1</v>
      </c>
      <c r="F171" s="20">
        <f>VLOOKUP($C171,计算辅助表!$A:$E,4,FALSE)</f>
        <v>6.16</v>
      </c>
      <c r="G171" s="20">
        <f>VLOOKUP($C171,计算辅助表!$A:$E,5,FALSE)</f>
        <v>1.6</v>
      </c>
      <c r="H171" s="20">
        <f>VLOOKUP(C171,计算辅助表!A:I,9,FALSE)</f>
        <v>0</v>
      </c>
      <c r="I171" s="20">
        <f>VLOOKUP(C171,计算辅助表!A:K,10,FALSE)</f>
        <v>0</v>
      </c>
      <c r="J171" s="20">
        <f>VLOOKUP(C171,计算辅助表!A:K,11,FALSE)</f>
        <v>0</v>
      </c>
      <c r="K171" s="20">
        <f>VLOOKUP(C171,计算辅助表!A:H,8,FALSE)</f>
        <v>205</v>
      </c>
      <c r="L171" s="20" t="str">
        <f>VLOOKUP(C171,计算辅助表!A:F,6,FALSE)</f>
        <v>[{"a":"item","t":"2004","n":4000}]</v>
      </c>
      <c r="M171" s="20" t="str">
        <f>VLOOKUP(C171,计算辅助表!A:G,7,FALSE)</f>
        <v>[{"sxhero":1,"num":1},{"samezhongzu":1,"star":6,"num":1},{"samezhongzu":1,"star":5,"num":2}]</v>
      </c>
      <c r="N171" s="20" t="str">
        <f>VLOOKUP(A171,升星技能!A:O,4,FALSE)</f>
        <v>恶魔力量3</v>
      </c>
      <c r="O171" s="20" t="str">
        <f>VLOOKUP(A171,升星技能!A:O,5,FALSE)</f>
        <v>"3504a111","3504a121"</v>
      </c>
      <c r="P171" s="20" t="str">
        <f>VLOOKUP(A171,升星技能!A:O,6,FALSE)</f>
        <v>被动效果：身体里有恶魔的力量，攻击增加36%，生命增加31%</v>
      </c>
      <c r="Q171" s="20" t="str">
        <f>IF(C171&lt;8,VLOOKUP(A171,基础技能!A:O,11,FALSE),VLOOKUP(A171,升星技能!A:O,7,FALSE))</f>
        <v>燃烧3</v>
      </c>
      <c r="R171" s="20" t="str">
        <f>IF(C171&lt;8,VLOOKUP(A171,基础技能!A:O,10,FALSE),VLOOKUP(A171,升星技能!A:O,8,FALSE))</f>
        <v>"3504a214"</v>
      </c>
      <c r="S171" s="20" t="str">
        <f>IF(C171&lt;8,VLOOKUP(A171,基础技能!A:O,12,FALSE),VLOOKUP(A171,升星技能!A:O,9,FALSE))</f>
        <v>被动效果：操控火焰的恶魔，普攻有76%概率点燃目标，使目标燃烧，每回合造成113%攻击伤害，持续2回合</v>
      </c>
      <c r="T171" s="20" t="str">
        <f>IF(C171&lt;9,VLOOKUP(A171,基础技能!A:O,14,FALSE),VLOOKUP(A171,升星技能!A:O,10,FALSE))</f>
        <v>灼热躯壳3</v>
      </c>
      <c r="U171" s="20" t="str">
        <f>IF(C171&lt;9,VLOOKUP(A171,基础技能!A:O,13,FALSE),VLOOKUP(A171,升星技能!A:O,11,FALSE))</f>
        <v>"3504a314"</v>
      </c>
      <c r="V171" s="20" t="str">
        <f>IF(C171&lt;9,VLOOKUP(A171,基础技能!A:O,15,FALSE),VLOOKUP(A171,升星技能!A:O,12,FALSE))</f>
        <v>被动效果：皮肤上附着火焰，受到攻击时92%概率使目标燃烧，每回合造成124%攻击伤害，持续1回合</v>
      </c>
      <c r="W171" s="20" t="str">
        <f>IF(C171&lt;10,VLOOKUP(A171,基础技能!A:O,5,FALSE),VLOOKUP(A171,升星技能!A:O,13,FALSE))</f>
        <v>深渊咆哮2</v>
      </c>
      <c r="X171" s="20" t="str">
        <f>IF(C171&lt;10,VLOOKUP(A171,基础技能!A:O,4,FALSE),VLOOKUP(A171,升星技能!A:O,14,FALSE))</f>
        <v>35046012</v>
      </c>
      <c r="Y171" s="20" t="str">
        <f>IF(C171&lt;10,VLOOKUP(A171,基础技能!A:O,6,FALSE),VLOOKUP(A171,升星技能!A:O,15,FALSE))</f>
        <v>怒气技能：对敌方随机3名目标造成154%攻击伤害，每回合额外造成43%攻击伤害，持续2回合</v>
      </c>
    </row>
    <row r="172" spans="1:25">
      <c r="A172" s="3">
        <v>35046</v>
      </c>
      <c r="B172" s="3" t="s">
        <v>54</v>
      </c>
      <c r="C172" s="20">
        <v>10</v>
      </c>
      <c r="D172" s="20">
        <f>VLOOKUP($C172,计算辅助表!$A:$E,2,FALSE)</f>
        <v>3.51</v>
      </c>
      <c r="E172" s="20">
        <f>VLOOKUP($C172,计算辅助表!$A:$E,3,FALSE)</f>
        <v>1</v>
      </c>
      <c r="F172" s="20">
        <f>VLOOKUP($C172,计算辅助表!$A:$E,4,FALSE)</f>
        <v>8.14</v>
      </c>
      <c r="G172" s="20">
        <f>VLOOKUP($C172,计算辅助表!$A:$E,5,FALSE)</f>
        <v>1.6</v>
      </c>
      <c r="H172" s="20">
        <f>VLOOKUP(C172,计算辅助表!A:I,9,FALSE)</f>
        <v>0</v>
      </c>
      <c r="I172" s="20">
        <f>VLOOKUP(C172,计算辅助表!A:K,10,FALSE)</f>
        <v>0</v>
      </c>
      <c r="J172" s="20">
        <f>VLOOKUP(C172,计算辅助表!A:K,11,FALSE)</f>
        <v>0</v>
      </c>
      <c r="K172" s="20">
        <f>VLOOKUP(C172,计算辅助表!A:H,8,FALSE)</f>
        <v>255</v>
      </c>
      <c r="L172" s="20" t="str">
        <f>VLOOKUP(C172,计算辅助表!A:F,6,FALSE)</f>
        <v>[{"a":"item","t":"2004","n":10000}]</v>
      </c>
      <c r="M172" s="20" t="str">
        <f>VLOOKUP(C172,计算辅助表!A:G,7,FALSE)</f>
        <v>[{"sxhero":1,"num":2},{"samezhongzu":1,"star":6,"num":1},{"star":9,"num":1}]</v>
      </c>
      <c r="N172" s="20" t="str">
        <f>VLOOKUP(A172,升星技能!A:O,4,FALSE)</f>
        <v>恶魔力量3</v>
      </c>
      <c r="O172" s="20" t="str">
        <f>VLOOKUP(A172,升星技能!A:O,5,FALSE)</f>
        <v>"3504a111","3504a121"</v>
      </c>
      <c r="P172" s="20" t="str">
        <f>VLOOKUP(A172,升星技能!A:O,6,FALSE)</f>
        <v>被动效果：身体里有恶魔的力量，攻击增加36%，生命增加31%</v>
      </c>
      <c r="Q172" s="20" t="str">
        <f>IF(C172&lt;8,VLOOKUP(A172,基础技能!A:O,11,FALSE),VLOOKUP(A172,升星技能!A:O,7,FALSE))</f>
        <v>燃烧3</v>
      </c>
      <c r="R172" s="20" t="str">
        <f>IF(C172&lt;8,VLOOKUP(A172,基础技能!A:O,10,FALSE),VLOOKUP(A172,升星技能!A:O,8,FALSE))</f>
        <v>"3504a214"</v>
      </c>
      <c r="S172" s="20" t="str">
        <f>IF(C172&lt;8,VLOOKUP(A172,基础技能!A:O,12,FALSE),VLOOKUP(A172,升星技能!A:O,9,FALSE))</f>
        <v>被动效果：操控火焰的恶魔，普攻有76%概率点燃目标，使目标燃烧，每回合造成113%攻击伤害，持续2回合</v>
      </c>
      <c r="T172" s="20" t="str">
        <f>IF(C172&lt;9,VLOOKUP(A172,基础技能!A:O,14,FALSE),VLOOKUP(A172,升星技能!A:O,10,FALSE))</f>
        <v>灼热躯壳3</v>
      </c>
      <c r="U172" s="20" t="str">
        <f>IF(C172&lt;9,VLOOKUP(A172,基础技能!A:O,13,FALSE),VLOOKUP(A172,升星技能!A:O,11,FALSE))</f>
        <v>"3504a314"</v>
      </c>
      <c r="V172" s="20" t="str">
        <f>IF(C172&lt;9,VLOOKUP(A172,基础技能!A:O,15,FALSE),VLOOKUP(A172,升星技能!A:O,12,FALSE))</f>
        <v>被动效果：皮肤上附着火焰，受到攻击时92%概率使目标燃烧，每回合造成124%攻击伤害，持续1回合</v>
      </c>
      <c r="W172" s="20" t="str">
        <f>IF(C172&lt;10,VLOOKUP(A172,基础技能!A:O,5,FALSE),VLOOKUP(A172,升星技能!A:O,13,FALSE))</f>
        <v>深渊咆哮3</v>
      </c>
      <c r="X172" s="20" t="str">
        <f>IF(C172&lt;10,VLOOKUP(A172,基础技能!A:O,4,FALSE),VLOOKUP(A172,升星技能!A:O,14,FALSE))</f>
        <v>3504a012</v>
      </c>
      <c r="Y172" s="20" t="str">
        <f>IF(C172&lt;10,VLOOKUP(A172,基础技能!A:O,6,FALSE),VLOOKUP(A172,升星技能!A:O,15,FALSE))</f>
        <v>怒气技能：对敌方随机3名目标造成183%攻击伤害并燃烧，初次燃烧的伤害为152%攻击，每回合逐渐递减25%攻击伤害，持续3回合</v>
      </c>
    </row>
    <row r="173" spans="1:25">
      <c r="A173" s="3">
        <v>35046</v>
      </c>
      <c r="B173" s="3" t="s">
        <v>54</v>
      </c>
      <c r="C173" s="20">
        <v>11</v>
      </c>
      <c r="D173" s="20">
        <f>VLOOKUP($C173,计算辅助表!$A:$E,2,FALSE)</f>
        <v>3.51</v>
      </c>
      <c r="E173" s="20">
        <f>VLOOKUP($C173,计算辅助表!$A:$E,3,FALSE)</f>
        <v>1</v>
      </c>
      <c r="F173" s="20">
        <f>VLOOKUP($C173,计算辅助表!$A:$E,4,FALSE)</f>
        <v>8.14</v>
      </c>
      <c r="G173" s="20">
        <f>VLOOKUP($C173,计算辅助表!$A:$E,5,FALSE)</f>
        <v>1.6</v>
      </c>
      <c r="H173" s="20">
        <f>VLOOKUP(C173,计算辅助表!A:I,9,FALSE)</f>
        <v>1</v>
      </c>
      <c r="I173" s="20">
        <f>VLOOKUP(C173,计算辅助表!A:K,10,FALSE)</f>
        <v>70</v>
      </c>
      <c r="J173" s="20">
        <f>VLOOKUP(C173,计算辅助表!A:K,11,FALSE)</f>
        <v>100</v>
      </c>
      <c r="K173" s="20">
        <f>VLOOKUP(C173,计算辅助表!A:H,8,FALSE)</f>
        <v>270</v>
      </c>
      <c r="L173" s="20" t="str">
        <f>VLOOKUP(C173,计算辅助表!A:F,6,FALSE)</f>
        <v>[{"a":"item","t":"2004","n":10000}]</v>
      </c>
      <c r="M173" s="20" t="str">
        <f>VLOOKUP(C173,计算辅助表!A:G,7,FALSE)</f>
        <v>[{"sxhero":1,"num":1},{"star":9,"num":1}]</v>
      </c>
      <c r="N173" s="20" t="str">
        <f>VLOOKUP(A173,升星技能!A:O,4,FALSE)</f>
        <v>恶魔力量3</v>
      </c>
      <c r="O173" s="20" t="str">
        <f>VLOOKUP(A173,升星技能!A:O,5,FALSE)</f>
        <v>"3504a111","3504a121"</v>
      </c>
      <c r="P173" s="20" t="str">
        <f>VLOOKUP(A173,升星技能!A:O,6,FALSE)</f>
        <v>被动效果：身体里有恶魔的力量，攻击增加36%，生命增加31%</v>
      </c>
      <c r="Q173" s="20" t="str">
        <f>IF(C173&lt;8,VLOOKUP(A173,基础技能!A:O,11,FALSE),VLOOKUP(A173,升星技能!A:O,7,FALSE))</f>
        <v>燃烧3</v>
      </c>
      <c r="R173" s="20" t="str">
        <f>IF(C173&lt;8,VLOOKUP(A173,基础技能!A:O,10,FALSE),VLOOKUP(A173,升星技能!A:O,8,FALSE))</f>
        <v>"3504a214"</v>
      </c>
      <c r="S173" s="20" t="str">
        <f>IF(C173&lt;8,VLOOKUP(A173,基础技能!A:O,12,FALSE),VLOOKUP(A173,升星技能!A:O,9,FALSE))</f>
        <v>被动效果：操控火焰的恶魔，普攻有76%概率点燃目标，使目标燃烧，每回合造成113%攻击伤害，持续2回合</v>
      </c>
      <c r="T173" s="20" t="str">
        <f>IF(C173&lt;9,VLOOKUP(A173,基础技能!A:O,14,FALSE),VLOOKUP(A173,升星技能!A:O,10,FALSE))</f>
        <v>灼热躯壳3</v>
      </c>
      <c r="U173" s="20" t="str">
        <f>IF(C173&lt;9,VLOOKUP(A173,基础技能!A:O,13,FALSE),VLOOKUP(A173,升星技能!A:O,11,FALSE))</f>
        <v>"3504a314"</v>
      </c>
      <c r="V173" s="20" t="str">
        <f>IF(C173&lt;9,VLOOKUP(A173,基础技能!A:O,15,FALSE),VLOOKUP(A173,升星技能!A:O,12,FALSE))</f>
        <v>被动效果：皮肤上附着火焰，受到攻击时92%概率使目标燃烧，每回合造成124%攻击伤害，持续1回合</v>
      </c>
      <c r="W173" s="20" t="str">
        <f>IF(C173&lt;10,VLOOKUP(A173,基础技能!A:O,5,FALSE),VLOOKUP(A173,升星技能!A:O,13,FALSE))</f>
        <v>深渊咆哮3</v>
      </c>
      <c r="X173" s="20" t="str">
        <f>IF(C173&lt;10,VLOOKUP(A173,基础技能!A:O,4,FALSE),VLOOKUP(A173,升星技能!A:O,14,FALSE))</f>
        <v>3504a012</v>
      </c>
      <c r="Y173" s="20" t="str">
        <f>IF(C173&lt;10,VLOOKUP(A173,基础技能!A:O,6,FALSE),VLOOKUP(A173,升星技能!A:O,15,FALSE))</f>
        <v>怒气技能：对敌方随机3名目标造成183%攻击伤害并燃烧，初次燃烧的伤害为152%攻击，每回合逐渐递减25%攻击伤害，持续3回合</v>
      </c>
    </row>
    <row r="174" spans="1:25">
      <c r="A174" s="3">
        <v>35046</v>
      </c>
      <c r="B174" s="3" t="s">
        <v>54</v>
      </c>
      <c r="C174" s="20">
        <v>12</v>
      </c>
      <c r="D174" s="20">
        <f>VLOOKUP($C174,计算辅助表!$A:$E,2,FALSE)</f>
        <v>3.51</v>
      </c>
      <c r="E174" s="20">
        <f>VLOOKUP($C174,计算辅助表!$A:$E,3,FALSE)</f>
        <v>1</v>
      </c>
      <c r="F174" s="20">
        <f>VLOOKUP($C174,计算辅助表!$A:$E,4,FALSE)</f>
        <v>8.14</v>
      </c>
      <c r="G174" s="20">
        <f>VLOOKUP($C174,计算辅助表!$A:$E,5,FALSE)</f>
        <v>1.6</v>
      </c>
      <c r="H174" s="20">
        <f>VLOOKUP(C174,计算辅助表!A:I,9,FALSE)</f>
        <v>2</v>
      </c>
      <c r="I174" s="20">
        <f>VLOOKUP(C174,计算辅助表!A:K,10,FALSE)</f>
        <v>140</v>
      </c>
      <c r="J174" s="20">
        <f>VLOOKUP(C174,计算辅助表!A:K,11,FALSE)</f>
        <v>200</v>
      </c>
      <c r="K174" s="20">
        <f>VLOOKUP(C174,计算辅助表!A:H,8,FALSE)</f>
        <v>285</v>
      </c>
      <c r="L174" s="20" t="str">
        <f>VLOOKUP(C174,计算辅助表!A:F,6,FALSE)</f>
        <v>[{"a":"item","t":"2004","n":15000}]</v>
      </c>
      <c r="M174" s="20" t="str">
        <f>VLOOKUP(C174,计算辅助表!A:G,7,FALSE)</f>
        <v>[{"sxhero":1,"num":1},{"samezhongzu":1,"star":6,"num":1},{"star":9,"num":1}]</v>
      </c>
      <c r="N174" s="20" t="str">
        <f>VLOOKUP(A174,升星技能!A:O,4,FALSE)</f>
        <v>恶魔力量3</v>
      </c>
      <c r="O174" s="20" t="str">
        <f>VLOOKUP(A174,升星技能!A:O,5,FALSE)</f>
        <v>"3504a111","3504a121"</v>
      </c>
      <c r="P174" s="20" t="str">
        <f>VLOOKUP(A174,升星技能!A:O,6,FALSE)</f>
        <v>被动效果：身体里有恶魔的力量，攻击增加36%，生命增加31%</v>
      </c>
      <c r="Q174" s="20" t="str">
        <f>IF(C174&lt;8,VLOOKUP(A174,基础技能!A:O,11,FALSE),VLOOKUP(A174,升星技能!A:O,7,FALSE))</f>
        <v>燃烧3</v>
      </c>
      <c r="R174" s="20" t="str">
        <f>IF(C174&lt;8,VLOOKUP(A174,基础技能!A:O,10,FALSE),VLOOKUP(A174,升星技能!A:O,8,FALSE))</f>
        <v>"3504a214"</v>
      </c>
      <c r="S174" s="20" t="str">
        <f>IF(C174&lt;8,VLOOKUP(A174,基础技能!A:O,12,FALSE),VLOOKUP(A174,升星技能!A:O,9,FALSE))</f>
        <v>被动效果：操控火焰的恶魔，普攻有76%概率点燃目标，使目标燃烧，每回合造成113%攻击伤害，持续2回合</v>
      </c>
      <c r="T174" s="20" t="str">
        <f>IF(C174&lt;9,VLOOKUP(A174,基础技能!A:O,14,FALSE),VLOOKUP(A174,升星技能!A:O,10,FALSE))</f>
        <v>灼热躯壳3</v>
      </c>
      <c r="U174" s="20" t="str">
        <f>IF(C174&lt;9,VLOOKUP(A174,基础技能!A:O,13,FALSE),VLOOKUP(A174,升星技能!A:O,11,FALSE))</f>
        <v>"3504a314"</v>
      </c>
      <c r="V174" s="20" t="str">
        <f>IF(C174&lt;9,VLOOKUP(A174,基础技能!A:O,15,FALSE),VLOOKUP(A174,升星技能!A:O,12,FALSE))</f>
        <v>被动效果：皮肤上附着火焰，受到攻击时92%概率使目标燃烧，每回合造成124%攻击伤害，持续1回合</v>
      </c>
      <c r="W174" s="20" t="str">
        <f>IF(C174&lt;10,VLOOKUP(A174,基础技能!A:O,5,FALSE),VLOOKUP(A174,升星技能!A:O,13,FALSE))</f>
        <v>深渊咆哮3</v>
      </c>
      <c r="X174" s="20" t="str">
        <f>IF(C174&lt;10,VLOOKUP(A174,基础技能!A:O,4,FALSE),VLOOKUP(A174,升星技能!A:O,14,FALSE))</f>
        <v>3504a012</v>
      </c>
      <c r="Y174" s="20" t="str">
        <f>IF(C174&lt;10,VLOOKUP(A174,基础技能!A:O,6,FALSE),VLOOKUP(A174,升星技能!A:O,15,FALSE))</f>
        <v>怒气技能：对敌方随机3名目标造成183%攻击伤害并燃烧，初次燃烧的伤害为152%攻击，每回合逐渐递减25%攻击伤害，持续3回合</v>
      </c>
    </row>
    <row r="175" spans="1:25">
      <c r="A175" s="3">
        <v>35046</v>
      </c>
      <c r="B175" s="3" t="s">
        <v>54</v>
      </c>
      <c r="C175" s="20">
        <v>13</v>
      </c>
      <c r="D175" s="20">
        <f>VLOOKUP($C175,计算辅助表!$A:$E,2,FALSE)</f>
        <v>3.51</v>
      </c>
      <c r="E175" s="20">
        <f>VLOOKUP($C175,计算辅助表!$A:$E,3,FALSE)</f>
        <v>1</v>
      </c>
      <c r="F175" s="20">
        <f>VLOOKUP($C175,计算辅助表!$A:$E,4,FALSE)</f>
        <v>8.14</v>
      </c>
      <c r="G175" s="20">
        <f>VLOOKUP($C175,计算辅助表!$A:$E,5,FALSE)</f>
        <v>1.6</v>
      </c>
      <c r="H175" s="20">
        <f>VLOOKUP(C175,计算辅助表!A:I,9,FALSE)</f>
        <v>3</v>
      </c>
      <c r="I175" s="20">
        <f>VLOOKUP(C175,计算辅助表!A:K,10,FALSE)</f>
        <v>210</v>
      </c>
      <c r="J175" s="20">
        <f>VLOOKUP(C175,计算辅助表!A:K,11,FALSE)</f>
        <v>300</v>
      </c>
      <c r="K175" s="20">
        <f>VLOOKUP(C175,计算辅助表!A:H,8,FALSE)</f>
        <v>300</v>
      </c>
      <c r="L175" s="20" t="str">
        <f>VLOOKUP(C175,计算辅助表!A:F,6,FALSE)</f>
        <v>[{"a":"item","t":"2004","n":20000}]</v>
      </c>
      <c r="M175" s="20" t="str">
        <f>VLOOKUP(C175,计算辅助表!A:G,7,FALSE)</f>
        <v>[{"sxhero":1,"num":2},{"star":10,"num":1}]</v>
      </c>
      <c r="N175" s="20" t="str">
        <f>VLOOKUP(A175,升星技能!A:O,4,FALSE)</f>
        <v>恶魔力量3</v>
      </c>
      <c r="O175" s="20" t="str">
        <f>VLOOKUP(A175,升星技能!A:O,5,FALSE)</f>
        <v>"3504a111","3504a121"</v>
      </c>
      <c r="P175" s="20" t="str">
        <f>VLOOKUP(A175,升星技能!A:O,6,FALSE)</f>
        <v>被动效果：身体里有恶魔的力量，攻击增加36%，生命增加31%</v>
      </c>
      <c r="Q175" s="20" t="str">
        <f>IF(C175&lt;8,VLOOKUP(A175,基础技能!A:O,11,FALSE),VLOOKUP(A175,升星技能!A:O,7,FALSE))</f>
        <v>燃烧3</v>
      </c>
      <c r="R175" s="20" t="str">
        <f>IF(C175&lt;8,VLOOKUP(A175,基础技能!A:O,10,FALSE),VLOOKUP(A175,升星技能!A:O,8,FALSE))</f>
        <v>"3504a214"</v>
      </c>
      <c r="S175" s="20" t="str">
        <f>IF(C175&lt;8,VLOOKUP(A175,基础技能!A:O,12,FALSE),VLOOKUP(A175,升星技能!A:O,9,FALSE))</f>
        <v>被动效果：操控火焰的恶魔，普攻有76%概率点燃目标，使目标燃烧，每回合造成113%攻击伤害，持续2回合</v>
      </c>
      <c r="T175" s="20" t="str">
        <f>IF(C175&lt;9,VLOOKUP(A175,基础技能!A:O,14,FALSE),VLOOKUP(A175,升星技能!A:O,10,FALSE))</f>
        <v>灼热躯壳3</v>
      </c>
      <c r="U175" s="20" t="str">
        <f>IF(C175&lt;9,VLOOKUP(A175,基础技能!A:O,13,FALSE),VLOOKUP(A175,升星技能!A:O,11,FALSE))</f>
        <v>"3504a314"</v>
      </c>
      <c r="V175" s="20" t="str">
        <f>IF(C175&lt;9,VLOOKUP(A175,基础技能!A:O,15,FALSE),VLOOKUP(A175,升星技能!A:O,12,FALSE))</f>
        <v>被动效果：皮肤上附着火焰，受到攻击时92%概率使目标燃烧，每回合造成124%攻击伤害，持续1回合</v>
      </c>
      <c r="W175" s="20" t="str">
        <f>IF(C175&lt;10,VLOOKUP(A175,基础技能!A:O,5,FALSE),VLOOKUP(A175,升星技能!A:O,13,FALSE))</f>
        <v>深渊咆哮3</v>
      </c>
      <c r="X175" s="20" t="str">
        <f>IF(C175&lt;10,VLOOKUP(A175,基础技能!A:O,4,FALSE),VLOOKUP(A175,升星技能!A:O,14,FALSE))</f>
        <v>3504a012</v>
      </c>
      <c r="Y175" s="20" t="str">
        <f>IF(C175&lt;10,VLOOKUP(A175,基础技能!A:O,6,FALSE),VLOOKUP(A175,升星技能!A:O,15,FALSE))</f>
        <v>怒气技能：对敌方随机3名目标造成183%攻击伤害并燃烧，初次燃烧的伤害为152%攻击，每回合逐渐递减25%攻击伤害，持续3回合</v>
      </c>
    </row>
    <row r="176" spans="1:25">
      <c r="A176" s="3">
        <v>41056</v>
      </c>
      <c r="B176" s="3" t="s">
        <v>55</v>
      </c>
      <c r="C176" s="20">
        <v>7</v>
      </c>
      <c r="D176" s="20">
        <f>VLOOKUP($C176,计算辅助表!$A:$E,2,FALSE)</f>
        <v>2.49</v>
      </c>
      <c r="E176" s="20">
        <f>VLOOKUP($C176,计算辅助表!$A:$E,3,FALSE)</f>
        <v>1</v>
      </c>
      <c r="F176" s="20">
        <f>VLOOKUP($C176,计算辅助表!$A:$E,4,FALSE)</f>
        <v>3.52</v>
      </c>
      <c r="G176" s="20">
        <f>VLOOKUP($C176,计算辅助表!$A:$E,5,FALSE)</f>
        <v>1.6</v>
      </c>
      <c r="H176" s="20">
        <f>VLOOKUP(C176,计算辅助表!A:I,9,FALSE)</f>
        <v>0</v>
      </c>
      <c r="I176" s="20">
        <f>VLOOKUP(C176,计算辅助表!A:K,10,FALSE)</f>
        <v>0</v>
      </c>
      <c r="J176" s="20">
        <f>VLOOKUP(C176,计算辅助表!A:K,11,FALSE)</f>
        <v>0</v>
      </c>
      <c r="K176" s="20">
        <f>VLOOKUP(C176,计算辅助表!A:H,8,FALSE)</f>
        <v>165</v>
      </c>
      <c r="L176" s="20" t="str">
        <f>VLOOKUP(C176,计算辅助表!A:F,6,FALSE)</f>
        <v>[{"a":"item","t":"2004","n":2000}]</v>
      </c>
      <c r="M176" s="20" t="str">
        <f>VLOOKUP(C176,计算辅助表!A:G,7,FALSE)</f>
        <v>[{"samezhongzu":1,"star":5,"num":4}]</v>
      </c>
      <c r="N176" s="20" t="str">
        <f>VLOOKUP(A176,升星技能!A:O,4,FALSE)</f>
        <v>女王防御3</v>
      </c>
      <c r="O176" s="20" t="str">
        <f>VLOOKUP(A176,升星技能!A:O,5,FALSE)</f>
        <v>"4105a111","4105a121"</v>
      </c>
      <c r="P176" s="20" t="str">
        <f>VLOOKUP(A176,升星技能!A:O,6,FALSE)</f>
        <v>被动效果：女王穿着专属防御，自身生命增加41%，防御增加44%</v>
      </c>
      <c r="Q176" s="20" t="str">
        <f>IF(C176&lt;8,VLOOKUP(A176,基础技能!A:O,11,FALSE),VLOOKUP(A176,升星技能!A:O,7,FALSE))</f>
        <v>备受鼓舞2</v>
      </c>
      <c r="R176" s="20" t="str">
        <f>IF(C176&lt;8,VLOOKUP(A176,基础技能!A:O,10,FALSE),VLOOKUP(A176,升星技能!A:O,8,FALSE))</f>
        <v>"41056214"</v>
      </c>
      <c r="S176" s="20" t="str">
        <f>IF(C176&lt;8,VLOOKUP(A176,基础技能!A:O,12,FALSE),VLOOKUP(A176,升星技能!A:O,9,FALSE))</f>
        <v>被动效果：我方英雄暴击时，受到鼓舞，使自己恢复47%攻击等量生命</v>
      </c>
      <c r="T176" s="20" t="str">
        <f>IF(C176&lt;9,VLOOKUP(A176,基础技能!A:O,14,FALSE),VLOOKUP(A176,升星技能!A:O,10,FALSE))</f>
        <v>禁忌领域2</v>
      </c>
      <c r="U176" s="20" t="str">
        <f>IF(C176&lt;9,VLOOKUP(A176,基础技能!A:O,13,FALSE),VLOOKUP(A176,升星技能!A:O,11,FALSE))</f>
        <v>"41056314","41056324"</v>
      </c>
      <c r="V176" s="20" t="str">
        <f>IF(C176&lt;9,VLOOKUP(A176,基础技能!A:O,15,FALSE),VLOOKUP(A176,升星技能!A:O,12,FALSE))</f>
        <v>被动效果：创造出禁忌领域，受到攻击降低目标14%破防并燃烧，每回合造成34%攻击伤害，持续6回合</v>
      </c>
      <c r="W176" s="20" t="str">
        <f>IF(C176&lt;10,VLOOKUP(A176,基础技能!A:O,5,FALSE),VLOOKUP(A176,升星技能!A:O,13,FALSE))</f>
        <v>烈焰流星雨2</v>
      </c>
      <c r="X176" s="20" t="str">
        <f>IF(C176&lt;10,VLOOKUP(A176,基础技能!A:O,4,FALSE),VLOOKUP(A176,升星技能!A:O,14,FALSE))</f>
        <v>41056012</v>
      </c>
      <c r="Y176" s="20" t="str">
        <f>IF(C176&lt;10,VLOOKUP(A176,基础技能!A:O,6,FALSE),VLOOKUP(A176,升星技能!A:O,15,FALSE))</f>
        <v>怒气技能：对敌方全体造成89%攻击伤害，每回合额外造成38%攻击伤害，持续3回合</v>
      </c>
    </row>
    <row r="177" spans="1:25">
      <c r="A177" s="3">
        <v>41056</v>
      </c>
      <c r="B177" s="3" t="s">
        <v>55</v>
      </c>
      <c r="C177" s="20">
        <v>8</v>
      </c>
      <c r="D177" s="20">
        <f>VLOOKUP($C177,计算辅助表!$A:$E,2,FALSE)</f>
        <v>2.78</v>
      </c>
      <c r="E177" s="20">
        <f>VLOOKUP($C177,计算辅助表!$A:$E,3,FALSE)</f>
        <v>1</v>
      </c>
      <c r="F177" s="20">
        <f>VLOOKUP($C177,计算辅助表!$A:$E,4,FALSE)</f>
        <v>4.84</v>
      </c>
      <c r="G177" s="20">
        <f>VLOOKUP($C177,计算辅助表!$A:$E,5,FALSE)</f>
        <v>1.6</v>
      </c>
      <c r="H177" s="20">
        <f>VLOOKUP(C177,计算辅助表!A:I,9,FALSE)</f>
        <v>0</v>
      </c>
      <c r="I177" s="20">
        <f>VLOOKUP(C177,计算辅助表!A:K,10,FALSE)</f>
        <v>0</v>
      </c>
      <c r="J177" s="20">
        <f>VLOOKUP(C177,计算辅助表!A:K,11,FALSE)</f>
        <v>0</v>
      </c>
      <c r="K177" s="20">
        <f>VLOOKUP(C177,计算辅助表!A:H,8,FALSE)</f>
        <v>185</v>
      </c>
      <c r="L177" s="20" t="str">
        <f>VLOOKUP(C177,计算辅助表!A:F,6,FALSE)</f>
        <v>[{"a":"item","t":"2004","n":3000}]</v>
      </c>
      <c r="M177" s="20" t="str">
        <f>VLOOKUP(C177,计算辅助表!A:G,7,FALSE)</f>
        <v>[{"samezhongzu":1,"star":6,"num":1},{"samezhongzu":1,"star":5,"num":3}]</v>
      </c>
      <c r="N177" s="20" t="str">
        <f>VLOOKUP(A177,升星技能!A:O,4,FALSE)</f>
        <v>女王防御3</v>
      </c>
      <c r="O177" s="20" t="str">
        <f>VLOOKUP(A177,升星技能!A:O,5,FALSE)</f>
        <v>"4105a111","4105a121"</v>
      </c>
      <c r="P177" s="20" t="str">
        <f>VLOOKUP(A177,升星技能!A:O,6,FALSE)</f>
        <v>被动效果：女王穿着专属防御，自身生命增加41%，防御增加44%</v>
      </c>
      <c r="Q177" s="20" t="str">
        <f>IF(C177&lt;8,VLOOKUP(A177,基础技能!A:O,11,FALSE),VLOOKUP(A177,升星技能!A:O,7,FALSE))</f>
        <v>备受鼓舞3</v>
      </c>
      <c r="R177" s="20" t="str">
        <f>IF(C177&lt;8,VLOOKUP(A177,基础技能!A:O,10,FALSE),VLOOKUP(A177,升星技能!A:O,8,FALSE))</f>
        <v>"4105a214"</v>
      </c>
      <c r="S177" s="20" t="str">
        <f>IF(C177&lt;8,VLOOKUP(A177,基础技能!A:O,12,FALSE),VLOOKUP(A177,升星技能!A:O,9,FALSE))</f>
        <v>被动效果：我方英雄暴击时，受到鼓舞，使自己恢复92%攻击等量生命</v>
      </c>
      <c r="T177" s="20" t="str">
        <f>IF(C177&lt;9,VLOOKUP(A177,基础技能!A:O,14,FALSE),VLOOKUP(A177,升星技能!A:O,10,FALSE))</f>
        <v>禁忌领域2</v>
      </c>
      <c r="U177" s="20" t="str">
        <f>IF(C177&lt;9,VLOOKUP(A177,基础技能!A:O,13,FALSE),VLOOKUP(A177,升星技能!A:O,11,FALSE))</f>
        <v>"41056314","41056324"</v>
      </c>
      <c r="V177" s="20" t="str">
        <f>IF(C177&lt;9,VLOOKUP(A177,基础技能!A:O,15,FALSE),VLOOKUP(A177,升星技能!A:O,12,FALSE))</f>
        <v>被动效果：创造出禁忌领域，受到攻击降低目标14%破防并燃烧，每回合造成34%攻击伤害，持续6回合</v>
      </c>
      <c r="W177" s="20" t="str">
        <f>IF(C177&lt;10,VLOOKUP(A177,基础技能!A:O,5,FALSE),VLOOKUP(A177,升星技能!A:O,13,FALSE))</f>
        <v>烈焰流星雨2</v>
      </c>
      <c r="X177" s="20" t="str">
        <f>IF(C177&lt;10,VLOOKUP(A177,基础技能!A:O,4,FALSE),VLOOKUP(A177,升星技能!A:O,14,FALSE))</f>
        <v>41056012</v>
      </c>
      <c r="Y177" s="20" t="str">
        <f>IF(C177&lt;10,VLOOKUP(A177,基础技能!A:O,6,FALSE),VLOOKUP(A177,升星技能!A:O,15,FALSE))</f>
        <v>怒气技能：对敌方全体造成89%攻击伤害，每回合额外造成38%攻击伤害，持续3回合</v>
      </c>
    </row>
    <row r="178" spans="1:25">
      <c r="A178" s="3">
        <v>41056</v>
      </c>
      <c r="B178" s="3" t="s">
        <v>55</v>
      </c>
      <c r="C178" s="20">
        <v>9</v>
      </c>
      <c r="D178" s="20">
        <f>VLOOKUP($C178,计算辅助表!$A:$E,2,FALSE)</f>
        <v>3.07</v>
      </c>
      <c r="E178" s="20">
        <f>VLOOKUP($C178,计算辅助表!$A:$E,3,FALSE)</f>
        <v>1</v>
      </c>
      <c r="F178" s="20">
        <f>VLOOKUP($C178,计算辅助表!$A:$E,4,FALSE)</f>
        <v>6.16</v>
      </c>
      <c r="G178" s="20">
        <f>VLOOKUP($C178,计算辅助表!$A:$E,5,FALSE)</f>
        <v>1.6</v>
      </c>
      <c r="H178" s="20">
        <f>VLOOKUP(C178,计算辅助表!A:I,9,FALSE)</f>
        <v>0</v>
      </c>
      <c r="I178" s="20">
        <f>VLOOKUP(C178,计算辅助表!A:K,10,FALSE)</f>
        <v>0</v>
      </c>
      <c r="J178" s="20">
        <f>VLOOKUP(C178,计算辅助表!A:K,11,FALSE)</f>
        <v>0</v>
      </c>
      <c r="K178" s="20">
        <f>VLOOKUP(C178,计算辅助表!A:H,8,FALSE)</f>
        <v>205</v>
      </c>
      <c r="L178" s="20" t="str">
        <f>VLOOKUP(C178,计算辅助表!A:F,6,FALSE)</f>
        <v>[{"a":"item","t":"2004","n":4000}]</v>
      </c>
      <c r="M178" s="20" t="str">
        <f>VLOOKUP(C178,计算辅助表!A:G,7,FALSE)</f>
        <v>[{"sxhero":1,"num":1},{"samezhongzu":1,"star":6,"num":1},{"samezhongzu":1,"star":5,"num":2}]</v>
      </c>
      <c r="N178" s="20" t="str">
        <f>VLOOKUP(A178,升星技能!A:O,4,FALSE)</f>
        <v>女王防御3</v>
      </c>
      <c r="O178" s="20" t="str">
        <f>VLOOKUP(A178,升星技能!A:O,5,FALSE)</f>
        <v>"4105a111","4105a121"</v>
      </c>
      <c r="P178" s="20" t="str">
        <f>VLOOKUP(A178,升星技能!A:O,6,FALSE)</f>
        <v>被动效果：女王穿着专属防御，自身生命增加41%，防御增加44%</v>
      </c>
      <c r="Q178" s="20" t="str">
        <f>IF(C178&lt;8,VLOOKUP(A178,基础技能!A:O,11,FALSE),VLOOKUP(A178,升星技能!A:O,7,FALSE))</f>
        <v>备受鼓舞3</v>
      </c>
      <c r="R178" s="20" t="str">
        <f>IF(C178&lt;8,VLOOKUP(A178,基础技能!A:O,10,FALSE),VLOOKUP(A178,升星技能!A:O,8,FALSE))</f>
        <v>"4105a214"</v>
      </c>
      <c r="S178" s="20" t="str">
        <f>IF(C178&lt;8,VLOOKUP(A178,基础技能!A:O,12,FALSE),VLOOKUP(A178,升星技能!A:O,9,FALSE))</f>
        <v>被动效果：我方英雄暴击时，受到鼓舞，使自己恢复92%攻击等量生命</v>
      </c>
      <c r="T178" s="20" t="str">
        <f>IF(C178&lt;9,VLOOKUP(A178,基础技能!A:O,14,FALSE),VLOOKUP(A178,升星技能!A:O,10,FALSE))</f>
        <v>禁忌领域3</v>
      </c>
      <c r="U178" s="20" t="str">
        <f>IF(C178&lt;9,VLOOKUP(A178,基础技能!A:O,13,FALSE),VLOOKUP(A178,升星技能!A:O,11,FALSE))</f>
        <v>"4105a314","4105a324"</v>
      </c>
      <c r="V178" s="20" t="str">
        <f>IF(C178&lt;9,VLOOKUP(A178,基础技能!A:O,15,FALSE),VLOOKUP(A178,升星技能!A:O,12,FALSE))</f>
        <v>被动效果：创造出禁忌领域，受到攻击降低目标16%破防并燃烧，每回合造成48%攻击伤害，持续6回合</v>
      </c>
      <c r="W178" s="20" t="str">
        <f>IF(C178&lt;10,VLOOKUP(A178,基础技能!A:O,5,FALSE),VLOOKUP(A178,升星技能!A:O,13,FALSE))</f>
        <v>烈焰流星雨2</v>
      </c>
      <c r="X178" s="20" t="str">
        <f>IF(C178&lt;10,VLOOKUP(A178,基础技能!A:O,4,FALSE),VLOOKUP(A178,升星技能!A:O,14,FALSE))</f>
        <v>41056012</v>
      </c>
      <c r="Y178" s="20" t="str">
        <f>IF(C178&lt;10,VLOOKUP(A178,基础技能!A:O,6,FALSE),VLOOKUP(A178,升星技能!A:O,15,FALSE))</f>
        <v>怒气技能：对敌方全体造成89%攻击伤害，每回合额外造成38%攻击伤害，持续3回合</v>
      </c>
    </row>
    <row r="179" spans="1:25">
      <c r="A179" s="3">
        <v>41056</v>
      </c>
      <c r="B179" s="3" t="s">
        <v>55</v>
      </c>
      <c r="C179" s="20">
        <v>10</v>
      </c>
      <c r="D179" s="20">
        <f>VLOOKUP($C179,计算辅助表!$A:$E,2,FALSE)</f>
        <v>3.51</v>
      </c>
      <c r="E179" s="20">
        <f>VLOOKUP($C179,计算辅助表!$A:$E,3,FALSE)</f>
        <v>1</v>
      </c>
      <c r="F179" s="20">
        <f>VLOOKUP($C179,计算辅助表!$A:$E,4,FALSE)</f>
        <v>8.14</v>
      </c>
      <c r="G179" s="20">
        <f>VLOOKUP($C179,计算辅助表!$A:$E,5,FALSE)</f>
        <v>1.6</v>
      </c>
      <c r="H179" s="20">
        <f>VLOOKUP(C179,计算辅助表!A:I,9,FALSE)</f>
        <v>0</v>
      </c>
      <c r="I179" s="20">
        <f>VLOOKUP(C179,计算辅助表!A:K,10,FALSE)</f>
        <v>0</v>
      </c>
      <c r="J179" s="20">
        <f>VLOOKUP(C179,计算辅助表!A:K,11,FALSE)</f>
        <v>0</v>
      </c>
      <c r="K179" s="20">
        <f>VLOOKUP(C179,计算辅助表!A:H,8,FALSE)</f>
        <v>255</v>
      </c>
      <c r="L179" s="20" t="str">
        <f>VLOOKUP(C179,计算辅助表!A:F,6,FALSE)</f>
        <v>[{"a":"item","t":"2004","n":10000}]</v>
      </c>
      <c r="M179" s="20" t="str">
        <f>VLOOKUP(C179,计算辅助表!A:G,7,FALSE)</f>
        <v>[{"sxhero":1,"num":2},{"samezhongzu":1,"star":6,"num":1},{"star":9,"num":1}]</v>
      </c>
      <c r="N179" s="20" t="str">
        <f>VLOOKUP(A179,升星技能!A:O,4,FALSE)</f>
        <v>女王防御3</v>
      </c>
      <c r="O179" s="20" t="str">
        <f>VLOOKUP(A179,升星技能!A:O,5,FALSE)</f>
        <v>"4105a111","4105a121"</v>
      </c>
      <c r="P179" s="20" t="str">
        <f>VLOOKUP(A179,升星技能!A:O,6,FALSE)</f>
        <v>被动效果：女王穿着专属防御，自身生命增加41%，防御增加44%</v>
      </c>
      <c r="Q179" s="20" t="str">
        <f>IF(C179&lt;8,VLOOKUP(A179,基础技能!A:O,11,FALSE),VLOOKUP(A179,升星技能!A:O,7,FALSE))</f>
        <v>备受鼓舞3</v>
      </c>
      <c r="R179" s="20" t="str">
        <f>IF(C179&lt;8,VLOOKUP(A179,基础技能!A:O,10,FALSE),VLOOKUP(A179,升星技能!A:O,8,FALSE))</f>
        <v>"4105a214"</v>
      </c>
      <c r="S179" s="20" t="str">
        <f>IF(C179&lt;8,VLOOKUP(A179,基础技能!A:O,12,FALSE),VLOOKUP(A179,升星技能!A:O,9,FALSE))</f>
        <v>被动效果：我方英雄暴击时，受到鼓舞，使自己恢复92%攻击等量生命</v>
      </c>
      <c r="T179" s="20" t="str">
        <f>IF(C179&lt;9,VLOOKUP(A179,基础技能!A:O,14,FALSE),VLOOKUP(A179,升星技能!A:O,10,FALSE))</f>
        <v>禁忌领域3</v>
      </c>
      <c r="U179" s="20" t="str">
        <f>IF(C179&lt;9,VLOOKUP(A179,基础技能!A:O,13,FALSE),VLOOKUP(A179,升星技能!A:O,11,FALSE))</f>
        <v>"4105a314","4105a324"</v>
      </c>
      <c r="V179" s="20" t="str">
        <f>IF(C179&lt;9,VLOOKUP(A179,基础技能!A:O,15,FALSE),VLOOKUP(A179,升星技能!A:O,12,FALSE))</f>
        <v>被动效果：创造出禁忌领域，受到攻击降低目标16%破防并燃烧，每回合造成48%攻击伤害，持续6回合</v>
      </c>
      <c r="W179" s="20" t="str">
        <f>IF(C179&lt;10,VLOOKUP(A179,基础技能!A:O,5,FALSE),VLOOKUP(A179,升星技能!A:O,13,FALSE))</f>
        <v>烈焰流星雨3</v>
      </c>
      <c r="X179" s="20" t="str">
        <f>IF(C179&lt;10,VLOOKUP(A179,基础技能!A:O,4,FALSE),VLOOKUP(A179,升星技能!A:O,14,FALSE))</f>
        <v>4105a012</v>
      </c>
      <c r="Y179" s="20" t="str">
        <f>IF(C179&lt;10,VLOOKUP(A179,基础技能!A:O,6,FALSE),VLOOKUP(A179,升星技能!A:O,15,FALSE))</f>
        <v>怒气技能：对敌方全体造成119%攻击伤害并燃烧，每回合额外造成51%攻击伤害，持续3回合，增加自己22%攻击和23%暴击，持续3回合</v>
      </c>
    </row>
    <row r="180" spans="1:25">
      <c r="A180" s="3">
        <v>41056</v>
      </c>
      <c r="B180" s="3" t="s">
        <v>55</v>
      </c>
      <c r="C180" s="20">
        <v>11</v>
      </c>
      <c r="D180" s="20">
        <f>VLOOKUP($C180,计算辅助表!$A:$E,2,FALSE)</f>
        <v>3.51</v>
      </c>
      <c r="E180" s="20">
        <f>VLOOKUP($C180,计算辅助表!$A:$E,3,FALSE)</f>
        <v>1</v>
      </c>
      <c r="F180" s="20">
        <f>VLOOKUP($C180,计算辅助表!$A:$E,4,FALSE)</f>
        <v>8.14</v>
      </c>
      <c r="G180" s="20">
        <f>VLOOKUP($C180,计算辅助表!$A:$E,5,FALSE)</f>
        <v>1.6</v>
      </c>
      <c r="H180" s="20">
        <f>VLOOKUP(C180,计算辅助表!A:I,9,FALSE)</f>
        <v>1</v>
      </c>
      <c r="I180" s="20">
        <f>VLOOKUP(C180,计算辅助表!A:K,10,FALSE)</f>
        <v>70</v>
      </c>
      <c r="J180" s="20">
        <f>VLOOKUP(C180,计算辅助表!A:K,11,FALSE)</f>
        <v>100</v>
      </c>
      <c r="K180" s="20">
        <f>VLOOKUP(C180,计算辅助表!A:H,8,FALSE)</f>
        <v>270</v>
      </c>
      <c r="L180" s="20" t="str">
        <f>VLOOKUP(C180,计算辅助表!A:F,6,FALSE)</f>
        <v>[{"a":"item","t":"2004","n":10000}]</v>
      </c>
      <c r="M180" s="20" t="str">
        <f>VLOOKUP(C180,计算辅助表!A:G,7,FALSE)</f>
        <v>[{"sxhero":1,"num":1},{"star":9,"num":1}]</v>
      </c>
      <c r="N180" s="20" t="str">
        <f>VLOOKUP(A180,升星技能!A:O,4,FALSE)</f>
        <v>女王防御3</v>
      </c>
      <c r="O180" s="20" t="str">
        <f>VLOOKUP(A180,升星技能!A:O,5,FALSE)</f>
        <v>"4105a111","4105a121"</v>
      </c>
      <c r="P180" s="20" t="str">
        <f>VLOOKUP(A180,升星技能!A:O,6,FALSE)</f>
        <v>被动效果：女王穿着专属防御，自身生命增加41%，防御增加44%</v>
      </c>
      <c r="Q180" s="20" t="str">
        <f>IF(C180&lt;8,VLOOKUP(A180,基础技能!A:O,11,FALSE),VLOOKUP(A180,升星技能!A:O,7,FALSE))</f>
        <v>备受鼓舞3</v>
      </c>
      <c r="R180" s="20" t="str">
        <f>IF(C180&lt;8,VLOOKUP(A180,基础技能!A:O,10,FALSE),VLOOKUP(A180,升星技能!A:O,8,FALSE))</f>
        <v>"4105a214"</v>
      </c>
      <c r="S180" s="20" t="str">
        <f>IF(C180&lt;8,VLOOKUP(A180,基础技能!A:O,12,FALSE),VLOOKUP(A180,升星技能!A:O,9,FALSE))</f>
        <v>被动效果：我方英雄暴击时，受到鼓舞，使自己恢复92%攻击等量生命</v>
      </c>
      <c r="T180" s="20" t="str">
        <f>IF(C180&lt;9,VLOOKUP(A180,基础技能!A:O,14,FALSE),VLOOKUP(A180,升星技能!A:O,10,FALSE))</f>
        <v>禁忌领域3</v>
      </c>
      <c r="U180" s="20" t="str">
        <f>IF(C180&lt;9,VLOOKUP(A180,基础技能!A:O,13,FALSE),VLOOKUP(A180,升星技能!A:O,11,FALSE))</f>
        <v>"4105a314","4105a324"</v>
      </c>
      <c r="V180" s="20" t="str">
        <f>IF(C180&lt;9,VLOOKUP(A180,基础技能!A:O,15,FALSE),VLOOKUP(A180,升星技能!A:O,12,FALSE))</f>
        <v>被动效果：创造出禁忌领域，受到攻击降低目标16%破防并燃烧，每回合造成48%攻击伤害，持续6回合</v>
      </c>
      <c r="W180" s="20" t="str">
        <f>IF(C180&lt;10,VLOOKUP(A180,基础技能!A:O,5,FALSE),VLOOKUP(A180,升星技能!A:O,13,FALSE))</f>
        <v>烈焰流星雨3</v>
      </c>
      <c r="X180" s="20" t="str">
        <f>IF(C180&lt;10,VLOOKUP(A180,基础技能!A:O,4,FALSE),VLOOKUP(A180,升星技能!A:O,14,FALSE))</f>
        <v>4105a012</v>
      </c>
      <c r="Y180" s="20" t="str">
        <f>IF(C180&lt;10,VLOOKUP(A180,基础技能!A:O,6,FALSE),VLOOKUP(A180,升星技能!A:O,15,FALSE))</f>
        <v>怒气技能：对敌方全体造成119%攻击伤害并燃烧，每回合额外造成51%攻击伤害，持续3回合，增加自己22%攻击和23%暴击，持续3回合</v>
      </c>
    </row>
    <row r="181" spans="1:25">
      <c r="A181" s="3">
        <v>41056</v>
      </c>
      <c r="B181" s="3" t="s">
        <v>55</v>
      </c>
      <c r="C181" s="20">
        <v>12</v>
      </c>
      <c r="D181" s="20">
        <f>VLOOKUP($C181,计算辅助表!$A:$E,2,FALSE)</f>
        <v>3.51</v>
      </c>
      <c r="E181" s="20">
        <f>VLOOKUP($C181,计算辅助表!$A:$E,3,FALSE)</f>
        <v>1</v>
      </c>
      <c r="F181" s="20">
        <f>VLOOKUP($C181,计算辅助表!$A:$E,4,FALSE)</f>
        <v>8.14</v>
      </c>
      <c r="G181" s="20">
        <f>VLOOKUP($C181,计算辅助表!$A:$E,5,FALSE)</f>
        <v>1.6</v>
      </c>
      <c r="H181" s="20">
        <f>VLOOKUP(C181,计算辅助表!A:I,9,FALSE)</f>
        <v>2</v>
      </c>
      <c r="I181" s="20">
        <f>VLOOKUP(C181,计算辅助表!A:K,10,FALSE)</f>
        <v>140</v>
      </c>
      <c r="J181" s="20">
        <f>VLOOKUP(C181,计算辅助表!A:K,11,FALSE)</f>
        <v>200</v>
      </c>
      <c r="K181" s="20">
        <f>VLOOKUP(C181,计算辅助表!A:H,8,FALSE)</f>
        <v>285</v>
      </c>
      <c r="L181" s="20" t="str">
        <f>VLOOKUP(C181,计算辅助表!A:F,6,FALSE)</f>
        <v>[{"a":"item","t":"2004","n":15000}]</v>
      </c>
      <c r="M181" s="20" t="str">
        <f>VLOOKUP(C181,计算辅助表!A:G,7,FALSE)</f>
        <v>[{"sxhero":1,"num":1},{"samezhongzu":1,"star":6,"num":1},{"star":9,"num":1}]</v>
      </c>
      <c r="N181" s="20" t="str">
        <f>VLOOKUP(A181,升星技能!A:O,4,FALSE)</f>
        <v>女王防御3</v>
      </c>
      <c r="O181" s="20" t="str">
        <f>VLOOKUP(A181,升星技能!A:O,5,FALSE)</f>
        <v>"4105a111","4105a121"</v>
      </c>
      <c r="P181" s="20" t="str">
        <f>VLOOKUP(A181,升星技能!A:O,6,FALSE)</f>
        <v>被动效果：女王穿着专属防御，自身生命增加41%，防御增加44%</v>
      </c>
      <c r="Q181" s="20" t="str">
        <f>IF(C181&lt;8,VLOOKUP(A181,基础技能!A:O,11,FALSE),VLOOKUP(A181,升星技能!A:O,7,FALSE))</f>
        <v>备受鼓舞3</v>
      </c>
      <c r="R181" s="20" t="str">
        <f>IF(C181&lt;8,VLOOKUP(A181,基础技能!A:O,10,FALSE),VLOOKUP(A181,升星技能!A:O,8,FALSE))</f>
        <v>"4105a214"</v>
      </c>
      <c r="S181" s="20" t="str">
        <f>IF(C181&lt;8,VLOOKUP(A181,基础技能!A:O,12,FALSE),VLOOKUP(A181,升星技能!A:O,9,FALSE))</f>
        <v>被动效果：我方英雄暴击时，受到鼓舞，使自己恢复92%攻击等量生命</v>
      </c>
      <c r="T181" s="20" t="str">
        <f>IF(C181&lt;9,VLOOKUP(A181,基础技能!A:O,14,FALSE),VLOOKUP(A181,升星技能!A:O,10,FALSE))</f>
        <v>禁忌领域3</v>
      </c>
      <c r="U181" s="20" t="str">
        <f>IF(C181&lt;9,VLOOKUP(A181,基础技能!A:O,13,FALSE),VLOOKUP(A181,升星技能!A:O,11,FALSE))</f>
        <v>"4105a314","4105a324"</v>
      </c>
      <c r="V181" s="20" t="str">
        <f>IF(C181&lt;9,VLOOKUP(A181,基础技能!A:O,15,FALSE),VLOOKUP(A181,升星技能!A:O,12,FALSE))</f>
        <v>被动效果：创造出禁忌领域，受到攻击降低目标16%破防并燃烧，每回合造成48%攻击伤害，持续6回合</v>
      </c>
      <c r="W181" s="20" t="str">
        <f>IF(C181&lt;10,VLOOKUP(A181,基础技能!A:O,5,FALSE),VLOOKUP(A181,升星技能!A:O,13,FALSE))</f>
        <v>烈焰流星雨3</v>
      </c>
      <c r="X181" s="20" t="str">
        <f>IF(C181&lt;10,VLOOKUP(A181,基础技能!A:O,4,FALSE),VLOOKUP(A181,升星技能!A:O,14,FALSE))</f>
        <v>4105a012</v>
      </c>
      <c r="Y181" s="20" t="str">
        <f>IF(C181&lt;10,VLOOKUP(A181,基础技能!A:O,6,FALSE),VLOOKUP(A181,升星技能!A:O,15,FALSE))</f>
        <v>怒气技能：对敌方全体造成119%攻击伤害并燃烧，每回合额外造成51%攻击伤害，持续3回合，增加自己22%攻击和23%暴击，持续3回合</v>
      </c>
    </row>
    <row r="182" spans="1:25">
      <c r="A182" s="3">
        <v>41056</v>
      </c>
      <c r="B182" s="3" t="s">
        <v>55</v>
      </c>
      <c r="C182" s="20">
        <v>13</v>
      </c>
      <c r="D182" s="20">
        <f>VLOOKUP($C182,计算辅助表!$A:$E,2,FALSE)</f>
        <v>3.51</v>
      </c>
      <c r="E182" s="20">
        <f>VLOOKUP($C182,计算辅助表!$A:$E,3,FALSE)</f>
        <v>1</v>
      </c>
      <c r="F182" s="20">
        <f>VLOOKUP($C182,计算辅助表!$A:$E,4,FALSE)</f>
        <v>8.14</v>
      </c>
      <c r="G182" s="20">
        <f>VLOOKUP($C182,计算辅助表!$A:$E,5,FALSE)</f>
        <v>1.6</v>
      </c>
      <c r="H182" s="20">
        <f>VLOOKUP(C182,计算辅助表!A:I,9,FALSE)</f>
        <v>3</v>
      </c>
      <c r="I182" s="20">
        <f>VLOOKUP(C182,计算辅助表!A:K,10,FALSE)</f>
        <v>210</v>
      </c>
      <c r="J182" s="20">
        <f>VLOOKUP(C182,计算辅助表!A:K,11,FALSE)</f>
        <v>300</v>
      </c>
      <c r="K182" s="20">
        <f>VLOOKUP(C182,计算辅助表!A:H,8,FALSE)</f>
        <v>300</v>
      </c>
      <c r="L182" s="20" t="str">
        <f>VLOOKUP(C182,计算辅助表!A:F,6,FALSE)</f>
        <v>[{"a":"item","t":"2004","n":20000}]</v>
      </c>
      <c r="M182" s="20" t="str">
        <f>VLOOKUP(C182,计算辅助表!A:G,7,FALSE)</f>
        <v>[{"sxhero":1,"num":2},{"star":10,"num":1}]</v>
      </c>
      <c r="N182" s="20" t="str">
        <f>VLOOKUP(A182,升星技能!A:O,4,FALSE)</f>
        <v>女王防御3</v>
      </c>
      <c r="O182" s="20" t="str">
        <f>VLOOKUP(A182,升星技能!A:O,5,FALSE)</f>
        <v>"4105a111","4105a121"</v>
      </c>
      <c r="P182" s="20" t="str">
        <f>VLOOKUP(A182,升星技能!A:O,6,FALSE)</f>
        <v>被动效果：女王穿着专属防御，自身生命增加41%，防御增加44%</v>
      </c>
      <c r="Q182" s="20" t="str">
        <f>IF(C182&lt;8,VLOOKUP(A182,基础技能!A:O,11,FALSE),VLOOKUP(A182,升星技能!A:O,7,FALSE))</f>
        <v>备受鼓舞3</v>
      </c>
      <c r="R182" s="20" t="str">
        <f>IF(C182&lt;8,VLOOKUP(A182,基础技能!A:O,10,FALSE),VLOOKUP(A182,升星技能!A:O,8,FALSE))</f>
        <v>"4105a214"</v>
      </c>
      <c r="S182" s="20" t="str">
        <f>IF(C182&lt;8,VLOOKUP(A182,基础技能!A:O,12,FALSE),VLOOKUP(A182,升星技能!A:O,9,FALSE))</f>
        <v>被动效果：我方英雄暴击时，受到鼓舞，使自己恢复92%攻击等量生命</v>
      </c>
      <c r="T182" s="20" t="str">
        <f>IF(C182&lt;9,VLOOKUP(A182,基础技能!A:O,14,FALSE),VLOOKUP(A182,升星技能!A:O,10,FALSE))</f>
        <v>禁忌领域3</v>
      </c>
      <c r="U182" s="20" t="str">
        <f>IF(C182&lt;9,VLOOKUP(A182,基础技能!A:O,13,FALSE),VLOOKUP(A182,升星技能!A:O,11,FALSE))</f>
        <v>"4105a314","4105a324"</v>
      </c>
      <c r="V182" s="20" t="str">
        <f>IF(C182&lt;9,VLOOKUP(A182,基础技能!A:O,15,FALSE),VLOOKUP(A182,升星技能!A:O,12,FALSE))</f>
        <v>被动效果：创造出禁忌领域，受到攻击降低目标16%破防并燃烧，每回合造成48%攻击伤害，持续6回合</v>
      </c>
      <c r="W182" s="20" t="str">
        <f>IF(C182&lt;10,VLOOKUP(A182,基础技能!A:O,5,FALSE),VLOOKUP(A182,升星技能!A:O,13,FALSE))</f>
        <v>烈焰流星雨3</v>
      </c>
      <c r="X182" s="20" t="str">
        <f>IF(C182&lt;10,VLOOKUP(A182,基础技能!A:O,4,FALSE),VLOOKUP(A182,升星技能!A:O,14,FALSE))</f>
        <v>4105a012</v>
      </c>
      <c r="Y182" s="20" t="str">
        <f>IF(C182&lt;10,VLOOKUP(A182,基础技能!A:O,6,FALSE),VLOOKUP(A182,升星技能!A:O,15,FALSE))</f>
        <v>怒气技能：对敌方全体造成119%攻击伤害并燃烧，每回合额外造成51%攻击伤害，持续3回合，增加自己22%攻击和23%暴击，持续3回合</v>
      </c>
    </row>
    <row r="183" spans="1:25">
      <c r="A183" s="3">
        <v>41066</v>
      </c>
      <c r="B183" s="3" t="s">
        <v>56</v>
      </c>
      <c r="C183" s="20">
        <v>7</v>
      </c>
      <c r="D183" s="20">
        <f>VLOOKUP($C183,计算辅助表!$A:$E,2,FALSE)</f>
        <v>2.49</v>
      </c>
      <c r="E183" s="20">
        <f>VLOOKUP($C183,计算辅助表!$A:$E,3,FALSE)</f>
        <v>1</v>
      </c>
      <c r="F183" s="20">
        <f>VLOOKUP($C183,计算辅助表!$A:$E,4,FALSE)</f>
        <v>3.52</v>
      </c>
      <c r="G183" s="20">
        <f>VLOOKUP($C183,计算辅助表!$A:$E,5,FALSE)</f>
        <v>1.6</v>
      </c>
      <c r="H183" s="20">
        <f>VLOOKUP(C183,计算辅助表!A:I,9,FALSE)</f>
        <v>0</v>
      </c>
      <c r="I183" s="20">
        <f>VLOOKUP(C183,计算辅助表!A:K,10,FALSE)</f>
        <v>0</v>
      </c>
      <c r="J183" s="20">
        <f>VLOOKUP(C183,计算辅助表!A:K,11,FALSE)</f>
        <v>0</v>
      </c>
      <c r="K183" s="20">
        <f>VLOOKUP(C183,计算辅助表!A:H,8,FALSE)</f>
        <v>165</v>
      </c>
      <c r="L183" s="20" t="str">
        <f>VLOOKUP(C183,计算辅助表!A:F,6,FALSE)</f>
        <v>[{"a":"item","t":"2004","n":2000}]</v>
      </c>
      <c r="M183" s="20" t="str">
        <f>VLOOKUP(C183,计算辅助表!A:G,7,FALSE)</f>
        <v>[{"samezhongzu":1,"star":5,"num":4}]</v>
      </c>
      <c r="N183" s="20" t="str">
        <f>VLOOKUP(A183,升星技能!A:O,4,FALSE)</f>
        <v>牛头意志3</v>
      </c>
      <c r="O183" s="20" t="str">
        <f>VLOOKUP(A183,升星技能!A:O,5,FALSE)</f>
        <v>"4106a114","4106a124"</v>
      </c>
      <c r="P183" s="20" t="str">
        <f>VLOOKUP(A183,升星技能!A:O,6,FALSE)</f>
        <v>被动效果：身为酋长，拥有上位者的威严，受到攻击时降低目标16%攻击，25%暴击，持续2回合</v>
      </c>
      <c r="Q183" s="20" t="str">
        <f>IF(C183&lt;8,VLOOKUP(A183,基础技能!A:O,11,FALSE),VLOOKUP(A183,升星技能!A:O,7,FALSE))</f>
        <v>自然坚韧2</v>
      </c>
      <c r="R183" s="20" t="str">
        <f>IF(C183&lt;8,VLOOKUP(A183,基础技能!A:O,10,FALSE),VLOOKUP(A183,升星技能!A:O,8,FALSE))</f>
        <v>"41066211","41066221"</v>
      </c>
      <c r="S183" s="20" t="str">
        <f>IF(C183&lt;8,VLOOKUP(A183,基础技能!A:O,12,FALSE),VLOOKUP(A183,升星技能!A:O,9,FALSE))</f>
        <v>被动效果：自然坚韧的品性，使得自身生命增加33%，伤害减免增加20%</v>
      </c>
      <c r="T183" s="20" t="str">
        <f>IF(C183&lt;9,VLOOKUP(A183,基础技能!A:O,14,FALSE),VLOOKUP(A183,升星技能!A:O,10,FALSE))</f>
        <v>反击2</v>
      </c>
      <c r="U183" s="20" t="str">
        <f>IF(C183&lt;9,VLOOKUP(A183,基础技能!A:O,13,FALSE),VLOOKUP(A183,升星技能!A:O,11,FALSE))</f>
        <v>"41066314"</v>
      </c>
      <c r="V183" s="20" t="str">
        <f>IF(C183&lt;9,VLOOKUP(A183,基础技能!A:O,15,FALSE),VLOOKUP(A183,升星技能!A:O,12,FALSE))</f>
        <v>被动效果：来打我呀！受到攻击时72%概率发动一次反击，造成143%的攻击伤害</v>
      </c>
      <c r="W183" s="20" t="str">
        <f>IF(C183&lt;10,VLOOKUP(A183,基础技能!A:O,5,FALSE),VLOOKUP(A183,升星技能!A:O,13,FALSE))</f>
        <v>图腾爆裂2</v>
      </c>
      <c r="X183" s="20" t="str">
        <f>IF(C183&lt;10,VLOOKUP(A183,基础技能!A:O,4,FALSE),VLOOKUP(A183,升星技能!A:O,14,FALSE))</f>
        <v>41066012</v>
      </c>
      <c r="Y183" s="20" t="str">
        <f>IF(C183&lt;10,VLOOKUP(A183,基础技能!A:O,6,FALSE),VLOOKUP(A183,升星技能!A:O,15,FALSE))</f>
        <v>怒气技能：对敌方前排造成150%攻击伤害并吸取目标27%防御2回合</v>
      </c>
    </row>
    <row r="184" spans="1:25">
      <c r="A184" s="3">
        <v>41066</v>
      </c>
      <c r="B184" s="3" t="s">
        <v>56</v>
      </c>
      <c r="C184" s="20">
        <v>8</v>
      </c>
      <c r="D184" s="20">
        <f>VLOOKUP($C184,计算辅助表!$A:$E,2,FALSE)</f>
        <v>2.78</v>
      </c>
      <c r="E184" s="20">
        <f>VLOOKUP($C184,计算辅助表!$A:$E,3,FALSE)</f>
        <v>1</v>
      </c>
      <c r="F184" s="20">
        <f>VLOOKUP($C184,计算辅助表!$A:$E,4,FALSE)</f>
        <v>4.84</v>
      </c>
      <c r="G184" s="20">
        <f>VLOOKUP($C184,计算辅助表!$A:$E,5,FALSE)</f>
        <v>1.6</v>
      </c>
      <c r="H184" s="20">
        <f>VLOOKUP(C184,计算辅助表!A:I,9,FALSE)</f>
        <v>0</v>
      </c>
      <c r="I184" s="20">
        <f>VLOOKUP(C184,计算辅助表!A:K,10,FALSE)</f>
        <v>0</v>
      </c>
      <c r="J184" s="20">
        <f>VLOOKUP(C184,计算辅助表!A:K,11,FALSE)</f>
        <v>0</v>
      </c>
      <c r="K184" s="20">
        <f>VLOOKUP(C184,计算辅助表!A:H,8,FALSE)</f>
        <v>185</v>
      </c>
      <c r="L184" s="20" t="str">
        <f>VLOOKUP(C184,计算辅助表!A:F,6,FALSE)</f>
        <v>[{"a":"item","t":"2004","n":3000}]</v>
      </c>
      <c r="M184" s="20" t="str">
        <f>VLOOKUP(C184,计算辅助表!A:G,7,FALSE)</f>
        <v>[{"samezhongzu":1,"star":6,"num":1},{"samezhongzu":1,"star":5,"num":3}]</v>
      </c>
      <c r="N184" s="20" t="str">
        <f>VLOOKUP(A184,升星技能!A:O,4,FALSE)</f>
        <v>牛头意志3</v>
      </c>
      <c r="O184" s="20" t="str">
        <f>VLOOKUP(A184,升星技能!A:O,5,FALSE)</f>
        <v>"4106a114","4106a124"</v>
      </c>
      <c r="P184" s="20" t="str">
        <f>VLOOKUP(A184,升星技能!A:O,6,FALSE)</f>
        <v>被动效果：身为酋长，拥有上位者的威严，受到攻击时降低目标16%攻击，25%暴击，持续2回合</v>
      </c>
      <c r="Q184" s="20" t="str">
        <f>IF(C184&lt;8,VLOOKUP(A184,基础技能!A:O,11,FALSE),VLOOKUP(A184,升星技能!A:O,7,FALSE))</f>
        <v>自然坚韧3</v>
      </c>
      <c r="R184" s="20" t="str">
        <f>IF(C184&lt;8,VLOOKUP(A184,基础技能!A:O,10,FALSE),VLOOKUP(A184,升星技能!A:O,8,FALSE))</f>
        <v>"4106a211","4106a221"</v>
      </c>
      <c r="S184" s="20" t="str">
        <f>IF(C184&lt;8,VLOOKUP(A184,基础技能!A:O,12,FALSE),VLOOKUP(A184,升星技能!A:O,9,FALSE))</f>
        <v>被动效果：自然坚韧的品性，使得自身生命增加45%，伤害减免增加26%</v>
      </c>
      <c r="T184" s="20" t="str">
        <f>IF(C184&lt;9,VLOOKUP(A184,基础技能!A:O,14,FALSE),VLOOKUP(A184,升星技能!A:O,10,FALSE))</f>
        <v>反击2</v>
      </c>
      <c r="U184" s="20" t="str">
        <f>IF(C184&lt;9,VLOOKUP(A184,基础技能!A:O,13,FALSE),VLOOKUP(A184,升星技能!A:O,11,FALSE))</f>
        <v>"41066314"</v>
      </c>
      <c r="V184" s="20" t="str">
        <f>IF(C184&lt;9,VLOOKUP(A184,基础技能!A:O,15,FALSE),VLOOKUP(A184,升星技能!A:O,12,FALSE))</f>
        <v>被动效果：来打我呀！受到攻击时72%概率发动一次反击，造成143%的攻击伤害</v>
      </c>
      <c r="W184" s="20" t="str">
        <f>IF(C184&lt;10,VLOOKUP(A184,基础技能!A:O,5,FALSE),VLOOKUP(A184,升星技能!A:O,13,FALSE))</f>
        <v>图腾爆裂2</v>
      </c>
      <c r="X184" s="20" t="str">
        <f>IF(C184&lt;10,VLOOKUP(A184,基础技能!A:O,4,FALSE),VLOOKUP(A184,升星技能!A:O,14,FALSE))</f>
        <v>41066012</v>
      </c>
      <c r="Y184" s="20" t="str">
        <f>IF(C184&lt;10,VLOOKUP(A184,基础技能!A:O,6,FALSE),VLOOKUP(A184,升星技能!A:O,15,FALSE))</f>
        <v>怒气技能：对敌方前排造成150%攻击伤害并吸取目标27%防御2回合</v>
      </c>
    </row>
    <row r="185" spans="1:25">
      <c r="A185" s="3">
        <v>41066</v>
      </c>
      <c r="B185" s="3" t="s">
        <v>56</v>
      </c>
      <c r="C185" s="20">
        <v>9</v>
      </c>
      <c r="D185" s="20">
        <f>VLOOKUP($C185,计算辅助表!$A:$E,2,FALSE)</f>
        <v>3.07</v>
      </c>
      <c r="E185" s="20">
        <f>VLOOKUP($C185,计算辅助表!$A:$E,3,FALSE)</f>
        <v>1</v>
      </c>
      <c r="F185" s="20">
        <f>VLOOKUP($C185,计算辅助表!$A:$E,4,FALSE)</f>
        <v>6.16</v>
      </c>
      <c r="G185" s="20">
        <f>VLOOKUP($C185,计算辅助表!$A:$E,5,FALSE)</f>
        <v>1.6</v>
      </c>
      <c r="H185" s="20">
        <f>VLOOKUP(C185,计算辅助表!A:I,9,FALSE)</f>
        <v>0</v>
      </c>
      <c r="I185" s="20">
        <f>VLOOKUP(C185,计算辅助表!A:K,10,FALSE)</f>
        <v>0</v>
      </c>
      <c r="J185" s="20">
        <f>VLOOKUP(C185,计算辅助表!A:K,11,FALSE)</f>
        <v>0</v>
      </c>
      <c r="K185" s="20">
        <f>VLOOKUP(C185,计算辅助表!A:H,8,FALSE)</f>
        <v>205</v>
      </c>
      <c r="L185" s="20" t="str">
        <f>VLOOKUP(C185,计算辅助表!A:F,6,FALSE)</f>
        <v>[{"a":"item","t":"2004","n":4000}]</v>
      </c>
      <c r="M185" s="20" t="str">
        <f>VLOOKUP(C185,计算辅助表!A:G,7,FALSE)</f>
        <v>[{"sxhero":1,"num":1},{"samezhongzu":1,"star":6,"num":1},{"samezhongzu":1,"star":5,"num":2}]</v>
      </c>
      <c r="N185" s="20" t="str">
        <f>VLOOKUP(A185,升星技能!A:O,4,FALSE)</f>
        <v>牛头意志3</v>
      </c>
      <c r="O185" s="20" t="str">
        <f>VLOOKUP(A185,升星技能!A:O,5,FALSE)</f>
        <v>"4106a114","4106a124"</v>
      </c>
      <c r="P185" s="20" t="str">
        <f>VLOOKUP(A185,升星技能!A:O,6,FALSE)</f>
        <v>被动效果：身为酋长，拥有上位者的威严，受到攻击时降低目标16%攻击，25%暴击，持续2回合</v>
      </c>
      <c r="Q185" s="20" t="str">
        <f>IF(C185&lt;8,VLOOKUP(A185,基础技能!A:O,11,FALSE),VLOOKUP(A185,升星技能!A:O,7,FALSE))</f>
        <v>自然坚韧3</v>
      </c>
      <c r="R185" s="20" t="str">
        <f>IF(C185&lt;8,VLOOKUP(A185,基础技能!A:O,10,FALSE),VLOOKUP(A185,升星技能!A:O,8,FALSE))</f>
        <v>"4106a211","4106a221"</v>
      </c>
      <c r="S185" s="20" t="str">
        <f>IF(C185&lt;8,VLOOKUP(A185,基础技能!A:O,12,FALSE),VLOOKUP(A185,升星技能!A:O,9,FALSE))</f>
        <v>被动效果：自然坚韧的品性，使得自身生命增加45%，伤害减免增加26%</v>
      </c>
      <c r="T185" s="20" t="str">
        <f>IF(C185&lt;9,VLOOKUP(A185,基础技能!A:O,14,FALSE),VLOOKUP(A185,升星技能!A:O,10,FALSE))</f>
        <v>以牙还牙3</v>
      </c>
      <c r="U185" s="20" t="str">
        <f>IF(C185&lt;9,VLOOKUP(A185,基础技能!A:O,13,FALSE),VLOOKUP(A185,升星技能!A:O,11,FALSE))</f>
        <v>"4106a314"</v>
      </c>
      <c r="V185" s="20" t="str">
        <f>IF(C185&lt;9,VLOOKUP(A185,基础技能!A:O,15,FALSE),VLOOKUP(A185,升星技能!A:O,12,FALSE))</f>
        <v>被动效果：来打我呀！受到攻击时100%概率发动一次反击，造成201%的攻击伤害</v>
      </c>
      <c r="W185" s="20" t="str">
        <f>IF(C185&lt;10,VLOOKUP(A185,基础技能!A:O,5,FALSE),VLOOKUP(A185,升星技能!A:O,13,FALSE))</f>
        <v>图腾爆裂2</v>
      </c>
      <c r="X185" s="20" t="str">
        <f>IF(C185&lt;10,VLOOKUP(A185,基础技能!A:O,4,FALSE),VLOOKUP(A185,升星技能!A:O,14,FALSE))</f>
        <v>41066012</v>
      </c>
      <c r="Y185" s="20" t="str">
        <f>IF(C185&lt;10,VLOOKUP(A185,基础技能!A:O,6,FALSE),VLOOKUP(A185,升星技能!A:O,15,FALSE))</f>
        <v>怒气技能：对敌方前排造成150%攻击伤害并吸取目标27%防御2回合</v>
      </c>
    </row>
    <row r="186" spans="1:25">
      <c r="A186" s="3">
        <v>41066</v>
      </c>
      <c r="B186" s="3" t="s">
        <v>56</v>
      </c>
      <c r="C186" s="20">
        <v>10</v>
      </c>
      <c r="D186" s="20">
        <f>VLOOKUP($C186,计算辅助表!$A:$E,2,FALSE)</f>
        <v>3.51</v>
      </c>
      <c r="E186" s="20">
        <f>VLOOKUP($C186,计算辅助表!$A:$E,3,FALSE)</f>
        <v>1</v>
      </c>
      <c r="F186" s="20">
        <f>VLOOKUP($C186,计算辅助表!$A:$E,4,FALSE)</f>
        <v>8.14</v>
      </c>
      <c r="G186" s="20">
        <f>VLOOKUP($C186,计算辅助表!$A:$E,5,FALSE)</f>
        <v>1.6</v>
      </c>
      <c r="H186" s="20">
        <f>VLOOKUP(C186,计算辅助表!A:I,9,FALSE)</f>
        <v>0</v>
      </c>
      <c r="I186" s="20">
        <f>VLOOKUP(C186,计算辅助表!A:K,10,FALSE)</f>
        <v>0</v>
      </c>
      <c r="J186" s="20">
        <f>VLOOKUP(C186,计算辅助表!A:K,11,FALSE)</f>
        <v>0</v>
      </c>
      <c r="K186" s="20">
        <f>VLOOKUP(C186,计算辅助表!A:H,8,FALSE)</f>
        <v>255</v>
      </c>
      <c r="L186" s="20" t="str">
        <f>VLOOKUP(C186,计算辅助表!A:F,6,FALSE)</f>
        <v>[{"a":"item","t":"2004","n":10000}]</v>
      </c>
      <c r="M186" s="20" t="str">
        <f>VLOOKUP(C186,计算辅助表!A:G,7,FALSE)</f>
        <v>[{"sxhero":1,"num":2},{"samezhongzu":1,"star":6,"num":1},{"star":9,"num":1}]</v>
      </c>
      <c r="N186" s="20" t="str">
        <f>VLOOKUP(A186,升星技能!A:O,4,FALSE)</f>
        <v>牛头意志3</v>
      </c>
      <c r="O186" s="20" t="str">
        <f>VLOOKUP(A186,升星技能!A:O,5,FALSE)</f>
        <v>"4106a114","4106a124"</v>
      </c>
      <c r="P186" s="20" t="str">
        <f>VLOOKUP(A186,升星技能!A:O,6,FALSE)</f>
        <v>被动效果：身为酋长，拥有上位者的威严，受到攻击时降低目标16%攻击，25%暴击，持续2回合</v>
      </c>
      <c r="Q186" s="20" t="str">
        <f>IF(C186&lt;8,VLOOKUP(A186,基础技能!A:O,11,FALSE),VLOOKUP(A186,升星技能!A:O,7,FALSE))</f>
        <v>自然坚韧3</v>
      </c>
      <c r="R186" s="20" t="str">
        <f>IF(C186&lt;8,VLOOKUP(A186,基础技能!A:O,10,FALSE),VLOOKUP(A186,升星技能!A:O,8,FALSE))</f>
        <v>"4106a211","4106a221"</v>
      </c>
      <c r="S186" s="20" t="str">
        <f>IF(C186&lt;8,VLOOKUP(A186,基础技能!A:O,12,FALSE),VLOOKUP(A186,升星技能!A:O,9,FALSE))</f>
        <v>被动效果：自然坚韧的品性，使得自身生命增加45%，伤害减免增加26%</v>
      </c>
      <c r="T186" s="20" t="str">
        <f>IF(C186&lt;9,VLOOKUP(A186,基础技能!A:O,14,FALSE),VLOOKUP(A186,升星技能!A:O,10,FALSE))</f>
        <v>以牙还牙3</v>
      </c>
      <c r="U186" s="20" t="str">
        <f>IF(C186&lt;9,VLOOKUP(A186,基础技能!A:O,13,FALSE),VLOOKUP(A186,升星技能!A:O,11,FALSE))</f>
        <v>"4106a314"</v>
      </c>
      <c r="V186" s="20" t="str">
        <f>IF(C186&lt;9,VLOOKUP(A186,基础技能!A:O,15,FALSE),VLOOKUP(A186,升星技能!A:O,12,FALSE))</f>
        <v>被动效果：来打我呀！受到攻击时100%概率发动一次反击，造成201%的攻击伤害</v>
      </c>
      <c r="W186" s="20" t="str">
        <f>IF(C186&lt;10,VLOOKUP(A186,基础技能!A:O,5,FALSE),VLOOKUP(A186,升星技能!A:O,13,FALSE))</f>
        <v>图腾爆裂3</v>
      </c>
      <c r="X186" s="20" t="str">
        <f>IF(C186&lt;10,VLOOKUP(A186,基础技能!A:O,4,FALSE),VLOOKUP(A186,升星技能!A:O,14,FALSE))</f>
        <v>4106a012</v>
      </c>
      <c r="Y186" s="20" t="str">
        <f>IF(C186&lt;10,VLOOKUP(A186,基础技能!A:O,6,FALSE),VLOOKUP(A186,升星技能!A:O,15,FALSE))</f>
        <v>怒气技能：对敌方前排造成188%攻击伤害并吸取目标34%防御2回合，持续恢复自己158%攻击等量生命6回合</v>
      </c>
    </row>
    <row r="187" spans="1:25">
      <c r="A187" s="3">
        <v>41066</v>
      </c>
      <c r="B187" s="3" t="s">
        <v>56</v>
      </c>
      <c r="C187" s="20">
        <v>11</v>
      </c>
      <c r="D187" s="20">
        <f>VLOOKUP($C187,计算辅助表!$A:$E,2,FALSE)</f>
        <v>3.51</v>
      </c>
      <c r="E187" s="20">
        <f>VLOOKUP($C187,计算辅助表!$A:$E,3,FALSE)</f>
        <v>1</v>
      </c>
      <c r="F187" s="20">
        <f>VLOOKUP($C187,计算辅助表!$A:$E,4,FALSE)</f>
        <v>8.14</v>
      </c>
      <c r="G187" s="20">
        <f>VLOOKUP($C187,计算辅助表!$A:$E,5,FALSE)</f>
        <v>1.6</v>
      </c>
      <c r="H187" s="20">
        <f>VLOOKUP(C187,计算辅助表!A:I,9,FALSE)</f>
        <v>1</v>
      </c>
      <c r="I187" s="20">
        <f>VLOOKUP(C187,计算辅助表!A:K,10,FALSE)</f>
        <v>70</v>
      </c>
      <c r="J187" s="20">
        <f>VLOOKUP(C187,计算辅助表!A:K,11,FALSE)</f>
        <v>100</v>
      </c>
      <c r="K187" s="20">
        <f>VLOOKUP(C187,计算辅助表!A:H,8,FALSE)</f>
        <v>270</v>
      </c>
      <c r="L187" s="20" t="str">
        <f>VLOOKUP(C187,计算辅助表!A:F,6,FALSE)</f>
        <v>[{"a":"item","t":"2004","n":10000}]</v>
      </c>
      <c r="M187" s="20" t="str">
        <f>VLOOKUP(C187,计算辅助表!A:G,7,FALSE)</f>
        <v>[{"sxhero":1,"num":1},{"star":9,"num":1}]</v>
      </c>
      <c r="N187" s="20" t="str">
        <f>VLOOKUP(A187,升星技能!A:O,4,FALSE)</f>
        <v>牛头意志3</v>
      </c>
      <c r="O187" s="20" t="str">
        <f>VLOOKUP(A187,升星技能!A:O,5,FALSE)</f>
        <v>"4106a114","4106a124"</v>
      </c>
      <c r="P187" s="20" t="str">
        <f>VLOOKUP(A187,升星技能!A:O,6,FALSE)</f>
        <v>被动效果：身为酋长，拥有上位者的威严，受到攻击时降低目标16%攻击，25%暴击，持续2回合</v>
      </c>
      <c r="Q187" s="20" t="str">
        <f>IF(C187&lt;8,VLOOKUP(A187,基础技能!A:O,11,FALSE),VLOOKUP(A187,升星技能!A:O,7,FALSE))</f>
        <v>自然坚韧3</v>
      </c>
      <c r="R187" s="20" t="str">
        <f>IF(C187&lt;8,VLOOKUP(A187,基础技能!A:O,10,FALSE),VLOOKUP(A187,升星技能!A:O,8,FALSE))</f>
        <v>"4106a211","4106a221"</v>
      </c>
      <c r="S187" s="20" t="str">
        <f>IF(C187&lt;8,VLOOKUP(A187,基础技能!A:O,12,FALSE),VLOOKUP(A187,升星技能!A:O,9,FALSE))</f>
        <v>被动效果：自然坚韧的品性，使得自身生命增加45%，伤害减免增加26%</v>
      </c>
      <c r="T187" s="20" t="str">
        <f>IF(C187&lt;9,VLOOKUP(A187,基础技能!A:O,14,FALSE),VLOOKUP(A187,升星技能!A:O,10,FALSE))</f>
        <v>以牙还牙3</v>
      </c>
      <c r="U187" s="20" t="str">
        <f>IF(C187&lt;9,VLOOKUP(A187,基础技能!A:O,13,FALSE),VLOOKUP(A187,升星技能!A:O,11,FALSE))</f>
        <v>"4106a314"</v>
      </c>
      <c r="V187" s="20" t="str">
        <f>IF(C187&lt;9,VLOOKUP(A187,基础技能!A:O,15,FALSE),VLOOKUP(A187,升星技能!A:O,12,FALSE))</f>
        <v>被动效果：来打我呀！受到攻击时100%概率发动一次反击，造成201%的攻击伤害</v>
      </c>
      <c r="W187" s="20" t="str">
        <f>IF(C187&lt;10,VLOOKUP(A187,基础技能!A:O,5,FALSE),VLOOKUP(A187,升星技能!A:O,13,FALSE))</f>
        <v>图腾爆裂3</v>
      </c>
      <c r="X187" s="20" t="str">
        <f>IF(C187&lt;10,VLOOKUP(A187,基础技能!A:O,4,FALSE),VLOOKUP(A187,升星技能!A:O,14,FALSE))</f>
        <v>4106a012</v>
      </c>
      <c r="Y187" s="20" t="str">
        <f>IF(C187&lt;10,VLOOKUP(A187,基础技能!A:O,6,FALSE),VLOOKUP(A187,升星技能!A:O,15,FALSE))</f>
        <v>怒气技能：对敌方前排造成188%攻击伤害并吸取目标34%防御2回合，持续恢复自己158%攻击等量生命6回合</v>
      </c>
    </row>
    <row r="188" spans="1:25">
      <c r="A188" s="3">
        <v>41066</v>
      </c>
      <c r="B188" s="3" t="s">
        <v>56</v>
      </c>
      <c r="C188" s="20">
        <v>12</v>
      </c>
      <c r="D188" s="20">
        <f>VLOOKUP($C188,计算辅助表!$A:$E,2,FALSE)</f>
        <v>3.51</v>
      </c>
      <c r="E188" s="20">
        <f>VLOOKUP($C188,计算辅助表!$A:$E,3,FALSE)</f>
        <v>1</v>
      </c>
      <c r="F188" s="20">
        <f>VLOOKUP($C188,计算辅助表!$A:$E,4,FALSE)</f>
        <v>8.14</v>
      </c>
      <c r="G188" s="20">
        <f>VLOOKUP($C188,计算辅助表!$A:$E,5,FALSE)</f>
        <v>1.6</v>
      </c>
      <c r="H188" s="20">
        <f>VLOOKUP(C188,计算辅助表!A:I,9,FALSE)</f>
        <v>2</v>
      </c>
      <c r="I188" s="20">
        <f>VLOOKUP(C188,计算辅助表!A:K,10,FALSE)</f>
        <v>140</v>
      </c>
      <c r="J188" s="20">
        <f>VLOOKUP(C188,计算辅助表!A:K,11,FALSE)</f>
        <v>200</v>
      </c>
      <c r="K188" s="20">
        <f>VLOOKUP(C188,计算辅助表!A:H,8,FALSE)</f>
        <v>285</v>
      </c>
      <c r="L188" s="20" t="str">
        <f>VLOOKUP(C188,计算辅助表!A:F,6,FALSE)</f>
        <v>[{"a":"item","t":"2004","n":15000}]</v>
      </c>
      <c r="M188" s="20" t="str">
        <f>VLOOKUP(C188,计算辅助表!A:G,7,FALSE)</f>
        <v>[{"sxhero":1,"num":1},{"samezhongzu":1,"star":6,"num":1},{"star":9,"num":1}]</v>
      </c>
      <c r="N188" s="20" t="str">
        <f>VLOOKUP(A188,升星技能!A:O,4,FALSE)</f>
        <v>牛头意志3</v>
      </c>
      <c r="O188" s="20" t="str">
        <f>VLOOKUP(A188,升星技能!A:O,5,FALSE)</f>
        <v>"4106a114","4106a124"</v>
      </c>
      <c r="P188" s="20" t="str">
        <f>VLOOKUP(A188,升星技能!A:O,6,FALSE)</f>
        <v>被动效果：身为酋长，拥有上位者的威严，受到攻击时降低目标16%攻击，25%暴击，持续2回合</v>
      </c>
      <c r="Q188" s="20" t="str">
        <f>IF(C188&lt;8,VLOOKUP(A188,基础技能!A:O,11,FALSE),VLOOKUP(A188,升星技能!A:O,7,FALSE))</f>
        <v>自然坚韧3</v>
      </c>
      <c r="R188" s="20" t="str">
        <f>IF(C188&lt;8,VLOOKUP(A188,基础技能!A:O,10,FALSE),VLOOKUP(A188,升星技能!A:O,8,FALSE))</f>
        <v>"4106a211","4106a221"</v>
      </c>
      <c r="S188" s="20" t="str">
        <f>IF(C188&lt;8,VLOOKUP(A188,基础技能!A:O,12,FALSE),VLOOKUP(A188,升星技能!A:O,9,FALSE))</f>
        <v>被动效果：自然坚韧的品性，使得自身生命增加45%，伤害减免增加26%</v>
      </c>
      <c r="T188" s="20" t="str">
        <f>IF(C188&lt;9,VLOOKUP(A188,基础技能!A:O,14,FALSE),VLOOKUP(A188,升星技能!A:O,10,FALSE))</f>
        <v>以牙还牙3</v>
      </c>
      <c r="U188" s="20" t="str">
        <f>IF(C188&lt;9,VLOOKUP(A188,基础技能!A:O,13,FALSE),VLOOKUP(A188,升星技能!A:O,11,FALSE))</f>
        <v>"4106a314"</v>
      </c>
      <c r="V188" s="20" t="str">
        <f>IF(C188&lt;9,VLOOKUP(A188,基础技能!A:O,15,FALSE),VLOOKUP(A188,升星技能!A:O,12,FALSE))</f>
        <v>被动效果：来打我呀！受到攻击时100%概率发动一次反击，造成201%的攻击伤害</v>
      </c>
      <c r="W188" s="20" t="str">
        <f>IF(C188&lt;10,VLOOKUP(A188,基础技能!A:O,5,FALSE),VLOOKUP(A188,升星技能!A:O,13,FALSE))</f>
        <v>图腾爆裂3</v>
      </c>
      <c r="X188" s="20" t="str">
        <f>IF(C188&lt;10,VLOOKUP(A188,基础技能!A:O,4,FALSE),VLOOKUP(A188,升星技能!A:O,14,FALSE))</f>
        <v>4106a012</v>
      </c>
      <c r="Y188" s="20" t="str">
        <f>IF(C188&lt;10,VLOOKUP(A188,基础技能!A:O,6,FALSE),VLOOKUP(A188,升星技能!A:O,15,FALSE))</f>
        <v>怒气技能：对敌方前排造成188%攻击伤害并吸取目标34%防御2回合，持续恢复自己158%攻击等量生命6回合</v>
      </c>
    </row>
    <row r="189" spans="1:25">
      <c r="A189" s="3">
        <v>41066</v>
      </c>
      <c r="B189" s="3" t="s">
        <v>56</v>
      </c>
      <c r="C189" s="20">
        <v>13</v>
      </c>
      <c r="D189" s="20">
        <f>VLOOKUP($C189,计算辅助表!$A:$E,2,FALSE)</f>
        <v>3.51</v>
      </c>
      <c r="E189" s="20">
        <f>VLOOKUP($C189,计算辅助表!$A:$E,3,FALSE)</f>
        <v>1</v>
      </c>
      <c r="F189" s="20">
        <f>VLOOKUP($C189,计算辅助表!$A:$E,4,FALSE)</f>
        <v>8.14</v>
      </c>
      <c r="G189" s="20">
        <f>VLOOKUP($C189,计算辅助表!$A:$E,5,FALSE)</f>
        <v>1.6</v>
      </c>
      <c r="H189" s="20">
        <f>VLOOKUP(C189,计算辅助表!A:I,9,FALSE)</f>
        <v>3</v>
      </c>
      <c r="I189" s="20">
        <f>VLOOKUP(C189,计算辅助表!A:K,10,FALSE)</f>
        <v>210</v>
      </c>
      <c r="J189" s="20">
        <f>VLOOKUP(C189,计算辅助表!A:K,11,FALSE)</f>
        <v>300</v>
      </c>
      <c r="K189" s="20">
        <f>VLOOKUP(C189,计算辅助表!A:H,8,FALSE)</f>
        <v>300</v>
      </c>
      <c r="L189" s="20" t="str">
        <f>VLOOKUP(C189,计算辅助表!A:F,6,FALSE)</f>
        <v>[{"a":"item","t":"2004","n":20000}]</v>
      </c>
      <c r="M189" s="20" t="str">
        <f>VLOOKUP(C189,计算辅助表!A:G,7,FALSE)</f>
        <v>[{"sxhero":1,"num":2},{"star":10,"num":1}]</v>
      </c>
      <c r="N189" s="20" t="str">
        <f>VLOOKUP(A189,升星技能!A:O,4,FALSE)</f>
        <v>牛头意志3</v>
      </c>
      <c r="O189" s="20" t="str">
        <f>VLOOKUP(A189,升星技能!A:O,5,FALSE)</f>
        <v>"4106a114","4106a124"</v>
      </c>
      <c r="P189" s="20" t="str">
        <f>VLOOKUP(A189,升星技能!A:O,6,FALSE)</f>
        <v>被动效果：身为酋长，拥有上位者的威严，受到攻击时降低目标16%攻击，25%暴击，持续2回合</v>
      </c>
      <c r="Q189" s="20" t="str">
        <f>IF(C189&lt;8,VLOOKUP(A189,基础技能!A:O,11,FALSE),VLOOKUP(A189,升星技能!A:O,7,FALSE))</f>
        <v>自然坚韧3</v>
      </c>
      <c r="R189" s="20" t="str">
        <f>IF(C189&lt;8,VLOOKUP(A189,基础技能!A:O,10,FALSE),VLOOKUP(A189,升星技能!A:O,8,FALSE))</f>
        <v>"4106a211","4106a221"</v>
      </c>
      <c r="S189" s="20" t="str">
        <f>IF(C189&lt;8,VLOOKUP(A189,基础技能!A:O,12,FALSE),VLOOKUP(A189,升星技能!A:O,9,FALSE))</f>
        <v>被动效果：自然坚韧的品性，使得自身生命增加45%，伤害减免增加26%</v>
      </c>
      <c r="T189" s="20" t="str">
        <f>IF(C189&lt;9,VLOOKUP(A189,基础技能!A:O,14,FALSE),VLOOKUP(A189,升星技能!A:O,10,FALSE))</f>
        <v>以牙还牙3</v>
      </c>
      <c r="U189" s="20" t="str">
        <f>IF(C189&lt;9,VLOOKUP(A189,基础技能!A:O,13,FALSE),VLOOKUP(A189,升星技能!A:O,11,FALSE))</f>
        <v>"4106a314"</v>
      </c>
      <c r="V189" s="20" t="str">
        <f>IF(C189&lt;9,VLOOKUP(A189,基础技能!A:O,15,FALSE),VLOOKUP(A189,升星技能!A:O,12,FALSE))</f>
        <v>被动效果：来打我呀！受到攻击时100%概率发动一次反击，造成201%的攻击伤害</v>
      </c>
      <c r="W189" s="20" t="str">
        <f>IF(C189&lt;10,VLOOKUP(A189,基础技能!A:O,5,FALSE),VLOOKUP(A189,升星技能!A:O,13,FALSE))</f>
        <v>图腾爆裂3</v>
      </c>
      <c r="X189" s="20" t="str">
        <f>IF(C189&lt;10,VLOOKUP(A189,基础技能!A:O,4,FALSE),VLOOKUP(A189,升星技能!A:O,14,FALSE))</f>
        <v>4106a012</v>
      </c>
      <c r="Y189" s="20" t="str">
        <f>IF(C189&lt;10,VLOOKUP(A189,基础技能!A:O,6,FALSE),VLOOKUP(A189,升星技能!A:O,15,FALSE))</f>
        <v>怒气技能：对敌方前排造成188%攻击伤害并吸取目标34%防御2回合，持续恢复自己158%攻击等量生命6回合</v>
      </c>
    </row>
    <row r="190" spans="1:25">
      <c r="A190" s="3">
        <v>42016</v>
      </c>
      <c r="B190" s="3" t="s">
        <v>57</v>
      </c>
      <c r="C190" s="20">
        <v>7</v>
      </c>
      <c r="D190" s="20">
        <f>VLOOKUP($C190,计算辅助表!$A:$E,2,FALSE)</f>
        <v>2.49</v>
      </c>
      <c r="E190" s="20">
        <f>VLOOKUP($C190,计算辅助表!$A:$E,3,FALSE)</f>
        <v>1</v>
      </c>
      <c r="F190" s="20">
        <f>VLOOKUP($C190,计算辅助表!$A:$E,4,FALSE)</f>
        <v>3.52</v>
      </c>
      <c r="G190" s="20">
        <f>VLOOKUP($C190,计算辅助表!$A:$E,5,FALSE)</f>
        <v>1.6</v>
      </c>
      <c r="H190" s="20">
        <f>VLOOKUP(C190,计算辅助表!A:I,9,FALSE)</f>
        <v>0</v>
      </c>
      <c r="I190" s="20">
        <f>VLOOKUP(C190,计算辅助表!A:K,10,FALSE)</f>
        <v>0</v>
      </c>
      <c r="J190" s="20">
        <f>VLOOKUP(C190,计算辅助表!A:K,11,FALSE)</f>
        <v>0</v>
      </c>
      <c r="K190" s="20">
        <f>VLOOKUP(C190,计算辅助表!A:H,8,FALSE)</f>
        <v>165</v>
      </c>
      <c r="L190" s="20" t="str">
        <f>VLOOKUP(C190,计算辅助表!A:F,6,FALSE)</f>
        <v>[{"a":"item","t":"2004","n":2000}]</v>
      </c>
      <c r="M190" s="20" t="str">
        <f>VLOOKUP(C190,计算辅助表!A:G,7,FALSE)</f>
        <v>[{"samezhongzu":1,"star":5,"num":4}]</v>
      </c>
      <c r="N190" s="20" t="str">
        <f>VLOOKUP(A190,升星技能!A:O,4,FALSE)</f>
        <v>电流打击3</v>
      </c>
      <c r="O190" s="20" t="str">
        <f>VLOOKUP(A190,升星技能!A:O,5,FALSE)</f>
        <v>"4201a114"</v>
      </c>
      <c r="P190" s="20" t="str">
        <f>VLOOKUP(A190,升星技能!A:O,6,FALSE)</f>
        <v>被动效果：用电流打击敌人，普攻攻击变为对敌方随机2名目标造成112%攻击伤害，并有16%概率眩晕目标2回合</v>
      </c>
      <c r="Q190" s="20" t="str">
        <f>IF(C190&lt;8,VLOOKUP(A190,基础技能!A:O,11,FALSE),VLOOKUP(A190,升星技能!A:O,7,FALSE))</f>
        <v>兽族天赋2</v>
      </c>
      <c r="R190" s="20" t="str">
        <f>IF(C190&lt;8,VLOOKUP(A190,基础技能!A:O,10,FALSE),VLOOKUP(A190,升星技能!A:O,8,FALSE))</f>
        <v>"42016211","42016221","42016231"</v>
      </c>
      <c r="S190" s="20" t="str">
        <f>IF(C190&lt;8,VLOOKUP(A190,基础技能!A:O,12,FALSE),VLOOKUP(A190,升星技能!A:O,9,FALSE))</f>
        <v>被动效果：身为兽族，暴击增加30%，攻击增加36.5%，生命增加14.5%</v>
      </c>
      <c r="T190" s="20" t="str">
        <f>IF(C190&lt;9,VLOOKUP(A190,基础技能!A:O,14,FALSE),VLOOKUP(A190,升星技能!A:O,10,FALSE))</f>
        <v>灵魂共振2</v>
      </c>
      <c r="U190" s="20" t="str">
        <f>IF(C190&lt;9,VLOOKUP(A190,基础技能!A:O,13,FALSE),VLOOKUP(A190,升星技能!A:O,11,FALSE))</f>
        <v>"42016314"</v>
      </c>
      <c r="V190" s="20" t="str">
        <f>IF(C190&lt;9,VLOOKUP(A190,基础技能!A:O,15,FALSE),VLOOKUP(A190,升星技能!A:O,12,FALSE))</f>
        <v>被动效果：萨满掌握了灵魂的奥秘，当敌方英雄死亡时，恢复己方生命最低的单位19%生命上限的生命</v>
      </c>
      <c r="W190" s="20" t="str">
        <f>IF(C190&lt;10,VLOOKUP(A190,基础技能!A:O,5,FALSE),VLOOKUP(A190,升星技能!A:O,13,FALSE))</f>
        <v>闪电链2</v>
      </c>
      <c r="X190" s="20" t="str">
        <f>IF(C190&lt;10,VLOOKUP(A190,基础技能!A:O,4,FALSE),VLOOKUP(A190,升星技能!A:O,14,FALSE))</f>
        <v>42016012</v>
      </c>
      <c r="Y190" s="20" t="str">
        <f>IF(C190&lt;10,VLOOKUP(A190,基础技能!A:O,6,FALSE),VLOOKUP(A190,升星技能!A:O,15,FALSE))</f>
        <v>怒气技能：对敌方后排造成125%攻击伤害并有62%概率使战士类目标眩晕2回合</v>
      </c>
    </row>
    <row r="191" spans="1:25">
      <c r="A191" s="3">
        <v>42016</v>
      </c>
      <c r="B191" s="3" t="s">
        <v>57</v>
      </c>
      <c r="C191" s="20">
        <v>8</v>
      </c>
      <c r="D191" s="20">
        <f>VLOOKUP($C191,计算辅助表!$A:$E,2,FALSE)</f>
        <v>2.78</v>
      </c>
      <c r="E191" s="20">
        <f>VLOOKUP($C191,计算辅助表!$A:$E,3,FALSE)</f>
        <v>1</v>
      </c>
      <c r="F191" s="20">
        <f>VLOOKUP($C191,计算辅助表!$A:$E,4,FALSE)</f>
        <v>4.84</v>
      </c>
      <c r="G191" s="20">
        <f>VLOOKUP($C191,计算辅助表!$A:$E,5,FALSE)</f>
        <v>1.6</v>
      </c>
      <c r="H191" s="20">
        <f>VLOOKUP(C191,计算辅助表!A:I,9,FALSE)</f>
        <v>0</v>
      </c>
      <c r="I191" s="20">
        <f>VLOOKUP(C191,计算辅助表!A:K,10,FALSE)</f>
        <v>0</v>
      </c>
      <c r="J191" s="20">
        <f>VLOOKUP(C191,计算辅助表!A:K,11,FALSE)</f>
        <v>0</v>
      </c>
      <c r="K191" s="20">
        <f>VLOOKUP(C191,计算辅助表!A:H,8,FALSE)</f>
        <v>185</v>
      </c>
      <c r="L191" s="20" t="str">
        <f>VLOOKUP(C191,计算辅助表!A:F,6,FALSE)</f>
        <v>[{"a":"item","t":"2004","n":3000}]</v>
      </c>
      <c r="M191" s="20" t="str">
        <f>VLOOKUP(C191,计算辅助表!A:G,7,FALSE)</f>
        <v>[{"samezhongzu":1,"star":6,"num":1},{"samezhongzu":1,"star":5,"num":3}]</v>
      </c>
      <c r="N191" s="20" t="str">
        <f>VLOOKUP(A191,升星技能!A:O,4,FALSE)</f>
        <v>电流打击3</v>
      </c>
      <c r="O191" s="20" t="str">
        <f>VLOOKUP(A191,升星技能!A:O,5,FALSE)</f>
        <v>"4201a114"</v>
      </c>
      <c r="P191" s="20" t="str">
        <f>VLOOKUP(A191,升星技能!A:O,6,FALSE)</f>
        <v>被动效果：用电流打击敌人，普攻攻击变为对敌方随机2名目标造成112%攻击伤害，并有16%概率眩晕目标2回合</v>
      </c>
      <c r="Q191" s="20" t="str">
        <f>IF(C191&lt;8,VLOOKUP(A191,基础技能!A:O,11,FALSE),VLOOKUP(A191,升星技能!A:O,7,FALSE))</f>
        <v>兽族天赋3</v>
      </c>
      <c r="R191" s="20" t="str">
        <f>IF(C191&lt;8,VLOOKUP(A191,基础技能!A:O,10,FALSE),VLOOKUP(A191,升星技能!A:O,8,FALSE))</f>
        <v>"4201a211","4201a221","4201a231"</v>
      </c>
      <c r="S191" s="20" t="str">
        <f>IF(C191&lt;8,VLOOKUP(A191,基础技能!A:O,12,FALSE),VLOOKUP(A191,升星技能!A:O,9,FALSE))</f>
        <v>被动效果：身为兽族，暴击增加30%，攻击增加46%，生命增加21%</v>
      </c>
      <c r="T191" s="20" t="str">
        <f>IF(C191&lt;9,VLOOKUP(A191,基础技能!A:O,14,FALSE),VLOOKUP(A191,升星技能!A:O,10,FALSE))</f>
        <v>灵魂共振2</v>
      </c>
      <c r="U191" s="20" t="str">
        <f>IF(C191&lt;9,VLOOKUP(A191,基础技能!A:O,13,FALSE),VLOOKUP(A191,升星技能!A:O,11,FALSE))</f>
        <v>"42016314"</v>
      </c>
      <c r="V191" s="20" t="str">
        <f>IF(C191&lt;9,VLOOKUP(A191,基础技能!A:O,15,FALSE),VLOOKUP(A191,升星技能!A:O,12,FALSE))</f>
        <v>被动效果：萨满掌握了灵魂的奥秘，当敌方英雄死亡时，恢复己方生命最低的单位19%生命上限的生命</v>
      </c>
      <c r="W191" s="20" t="str">
        <f>IF(C191&lt;10,VLOOKUP(A191,基础技能!A:O,5,FALSE),VLOOKUP(A191,升星技能!A:O,13,FALSE))</f>
        <v>闪电链2</v>
      </c>
      <c r="X191" s="20" t="str">
        <f>IF(C191&lt;10,VLOOKUP(A191,基础技能!A:O,4,FALSE),VLOOKUP(A191,升星技能!A:O,14,FALSE))</f>
        <v>42016012</v>
      </c>
      <c r="Y191" s="20" t="str">
        <f>IF(C191&lt;10,VLOOKUP(A191,基础技能!A:O,6,FALSE),VLOOKUP(A191,升星技能!A:O,15,FALSE))</f>
        <v>怒气技能：对敌方后排造成125%攻击伤害并有62%概率使战士类目标眩晕2回合</v>
      </c>
    </row>
    <row r="192" spans="1:25">
      <c r="A192" s="3">
        <v>42016</v>
      </c>
      <c r="B192" s="3" t="s">
        <v>57</v>
      </c>
      <c r="C192" s="20">
        <v>9</v>
      </c>
      <c r="D192" s="20">
        <f>VLOOKUP($C192,计算辅助表!$A:$E,2,FALSE)</f>
        <v>3.07</v>
      </c>
      <c r="E192" s="20">
        <f>VLOOKUP($C192,计算辅助表!$A:$E,3,FALSE)</f>
        <v>1</v>
      </c>
      <c r="F192" s="20">
        <f>VLOOKUP($C192,计算辅助表!$A:$E,4,FALSE)</f>
        <v>6.16</v>
      </c>
      <c r="G192" s="20">
        <f>VLOOKUP($C192,计算辅助表!$A:$E,5,FALSE)</f>
        <v>1.6</v>
      </c>
      <c r="H192" s="20">
        <f>VLOOKUP(C192,计算辅助表!A:I,9,FALSE)</f>
        <v>0</v>
      </c>
      <c r="I192" s="20">
        <f>VLOOKUP(C192,计算辅助表!A:K,10,FALSE)</f>
        <v>0</v>
      </c>
      <c r="J192" s="20">
        <f>VLOOKUP(C192,计算辅助表!A:K,11,FALSE)</f>
        <v>0</v>
      </c>
      <c r="K192" s="20">
        <f>VLOOKUP(C192,计算辅助表!A:H,8,FALSE)</f>
        <v>205</v>
      </c>
      <c r="L192" s="20" t="str">
        <f>VLOOKUP(C192,计算辅助表!A:F,6,FALSE)</f>
        <v>[{"a":"item","t":"2004","n":4000}]</v>
      </c>
      <c r="M192" s="20" t="str">
        <f>VLOOKUP(C192,计算辅助表!A:G,7,FALSE)</f>
        <v>[{"sxhero":1,"num":1},{"samezhongzu":1,"star":6,"num":1},{"samezhongzu":1,"star":5,"num":2}]</v>
      </c>
      <c r="N192" s="20" t="str">
        <f>VLOOKUP(A192,升星技能!A:O,4,FALSE)</f>
        <v>电流打击3</v>
      </c>
      <c r="O192" s="20" t="str">
        <f>VLOOKUP(A192,升星技能!A:O,5,FALSE)</f>
        <v>"4201a114"</v>
      </c>
      <c r="P192" s="20" t="str">
        <f>VLOOKUP(A192,升星技能!A:O,6,FALSE)</f>
        <v>被动效果：用电流打击敌人，普攻攻击变为对敌方随机2名目标造成112%攻击伤害，并有16%概率眩晕目标2回合</v>
      </c>
      <c r="Q192" s="20" t="str">
        <f>IF(C192&lt;8,VLOOKUP(A192,基础技能!A:O,11,FALSE),VLOOKUP(A192,升星技能!A:O,7,FALSE))</f>
        <v>兽族天赋3</v>
      </c>
      <c r="R192" s="20" t="str">
        <f>IF(C192&lt;8,VLOOKUP(A192,基础技能!A:O,10,FALSE),VLOOKUP(A192,升星技能!A:O,8,FALSE))</f>
        <v>"4201a211","4201a221","4201a231"</v>
      </c>
      <c r="S192" s="20" t="str">
        <f>IF(C192&lt;8,VLOOKUP(A192,基础技能!A:O,12,FALSE),VLOOKUP(A192,升星技能!A:O,9,FALSE))</f>
        <v>被动效果：身为兽族，暴击增加30%，攻击增加46%，生命增加21%</v>
      </c>
      <c r="T192" s="20" t="str">
        <f>IF(C192&lt;9,VLOOKUP(A192,基础技能!A:O,14,FALSE),VLOOKUP(A192,升星技能!A:O,10,FALSE))</f>
        <v>人与自然3</v>
      </c>
      <c r="U192" s="20" t="str">
        <f>IF(C192&lt;9,VLOOKUP(A192,基础技能!A:O,13,FALSE),VLOOKUP(A192,升星技能!A:O,11,FALSE))</f>
        <v>"4201a314"</v>
      </c>
      <c r="V192" s="20" t="str">
        <f>IF(C192&lt;9,VLOOKUP(A192,基础技能!A:O,15,FALSE),VLOOKUP(A192,升星技能!A:O,12,FALSE))</f>
        <v>被动效果：萨满掌握了灵魂的奥秘，当敌方英雄死亡时，恢复己方生命最低的单位32%生命上限的生命</v>
      </c>
      <c r="W192" s="20" t="str">
        <f>IF(C192&lt;10,VLOOKUP(A192,基础技能!A:O,5,FALSE),VLOOKUP(A192,升星技能!A:O,13,FALSE))</f>
        <v>闪电链2</v>
      </c>
      <c r="X192" s="20" t="str">
        <f>IF(C192&lt;10,VLOOKUP(A192,基础技能!A:O,4,FALSE),VLOOKUP(A192,升星技能!A:O,14,FALSE))</f>
        <v>42016012</v>
      </c>
      <c r="Y192" s="20" t="str">
        <f>IF(C192&lt;10,VLOOKUP(A192,基础技能!A:O,6,FALSE),VLOOKUP(A192,升星技能!A:O,15,FALSE))</f>
        <v>怒气技能：对敌方后排造成125%攻击伤害并有62%概率使战士类目标眩晕2回合</v>
      </c>
    </row>
    <row r="193" spans="1:25">
      <c r="A193" s="3">
        <v>42016</v>
      </c>
      <c r="B193" s="3" t="s">
        <v>57</v>
      </c>
      <c r="C193" s="20">
        <v>10</v>
      </c>
      <c r="D193" s="20">
        <f>VLOOKUP($C193,计算辅助表!$A:$E,2,FALSE)</f>
        <v>3.51</v>
      </c>
      <c r="E193" s="20">
        <f>VLOOKUP($C193,计算辅助表!$A:$E,3,FALSE)</f>
        <v>1</v>
      </c>
      <c r="F193" s="20">
        <f>VLOOKUP($C193,计算辅助表!$A:$E,4,FALSE)</f>
        <v>8.14</v>
      </c>
      <c r="G193" s="20">
        <f>VLOOKUP($C193,计算辅助表!$A:$E,5,FALSE)</f>
        <v>1.6</v>
      </c>
      <c r="H193" s="20">
        <f>VLOOKUP(C193,计算辅助表!A:I,9,FALSE)</f>
        <v>0</v>
      </c>
      <c r="I193" s="20">
        <f>VLOOKUP(C193,计算辅助表!A:K,10,FALSE)</f>
        <v>0</v>
      </c>
      <c r="J193" s="20">
        <f>VLOOKUP(C193,计算辅助表!A:K,11,FALSE)</f>
        <v>0</v>
      </c>
      <c r="K193" s="20">
        <f>VLOOKUP(C193,计算辅助表!A:H,8,FALSE)</f>
        <v>255</v>
      </c>
      <c r="L193" s="20" t="str">
        <f>VLOOKUP(C193,计算辅助表!A:F,6,FALSE)</f>
        <v>[{"a":"item","t":"2004","n":10000}]</v>
      </c>
      <c r="M193" s="20" t="str">
        <f>VLOOKUP(C193,计算辅助表!A:G,7,FALSE)</f>
        <v>[{"sxhero":1,"num":2},{"samezhongzu":1,"star":6,"num":1},{"star":9,"num":1}]</v>
      </c>
      <c r="N193" s="20" t="str">
        <f>VLOOKUP(A193,升星技能!A:O,4,FALSE)</f>
        <v>电流打击3</v>
      </c>
      <c r="O193" s="20" t="str">
        <f>VLOOKUP(A193,升星技能!A:O,5,FALSE)</f>
        <v>"4201a114"</v>
      </c>
      <c r="P193" s="20" t="str">
        <f>VLOOKUP(A193,升星技能!A:O,6,FALSE)</f>
        <v>被动效果：用电流打击敌人，普攻攻击变为对敌方随机2名目标造成112%攻击伤害，并有16%概率眩晕目标2回合</v>
      </c>
      <c r="Q193" s="20" t="str">
        <f>IF(C193&lt;8,VLOOKUP(A193,基础技能!A:O,11,FALSE),VLOOKUP(A193,升星技能!A:O,7,FALSE))</f>
        <v>兽族天赋3</v>
      </c>
      <c r="R193" s="20" t="str">
        <f>IF(C193&lt;8,VLOOKUP(A193,基础技能!A:O,10,FALSE),VLOOKUP(A193,升星技能!A:O,8,FALSE))</f>
        <v>"4201a211","4201a221","4201a231"</v>
      </c>
      <c r="S193" s="20" t="str">
        <f>IF(C193&lt;8,VLOOKUP(A193,基础技能!A:O,12,FALSE),VLOOKUP(A193,升星技能!A:O,9,FALSE))</f>
        <v>被动效果：身为兽族，暴击增加30%，攻击增加46%，生命增加21%</v>
      </c>
      <c r="T193" s="20" t="str">
        <f>IF(C193&lt;9,VLOOKUP(A193,基础技能!A:O,14,FALSE),VLOOKUP(A193,升星技能!A:O,10,FALSE))</f>
        <v>人与自然3</v>
      </c>
      <c r="U193" s="20" t="str">
        <f>IF(C193&lt;9,VLOOKUP(A193,基础技能!A:O,13,FALSE),VLOOKUP(A193,升星技能!A:O,11,FALSE))</f>
        <v>"4201a314"</v>
      </c>
      <c r="V193" s="20" t="str">
        <f>IF(C193&lt;9,VLOOKUP(A193,基础技能!A:O,15,FALSE),VLOOKUP(A193,升星技能!A:O,12,FALSE))</f>
        <v>被动效果：萨满掌握了灵魂的奥秘，当敌方英雄死亡时，恢复己方生命最低的单位32%生命上限的生命</v>
      </c>
      <c r="W193" s="20" t="str">
        <f>IF(C193&lt;10,VLOOKUP(A193,基础技能!A:O,5,FALSE),VLOOKUP(A193,升星技能!A:O,13,FALSE))</f>
        <v>闪电链3</v>
      </c>
      <c r="X193" s="20" t="str">
        <f>IF(C193&lt;10,VLOOKUP(A193,基础技能!A:O,4,FALSE),VLOOKUP(A193,升星技能!A:O,14,FALSE))</f>
        <v>4201a012</v>
      </c>
      <c r="Y193" s="20" t="str">
        <f>IF(C193&lt;10,VLOOKUP(A193,基础技能!A:O,6,FALSE),VLOOKUP(A193,升星技能!A:O,15,FALSE))</f>
        <v>怒气技能：对敌方后排造成149%攻击伤害并有36%概率使游侠类目标眩晕2回合，52%概率使法师沉默2回合</v>
      </c>
    </row>
    <row r="194" spans="1:25">
      <c r="A194" s="3">
        <v>42016</v>
      </c>
      <c r="B194" s="3" t="s">
        <v>57</v>
      </c>
      <c r="C194" s="20">
        <v>11</v>
      </c>
      <c r="D194" s="20">
        <f>VLOOKUP($C194,计算辅助表!$A:$E,2,FALSE)</f>
        <v>3.51</v>
      </c>
      <c r="E194" s="20">
        <f>VLOOKUP($C194,计算辅助表!$A:$E,3,FALSE)</f>
        <v>1</v>
      </c>
      <c r="F194" s="20">
        <f>VLOOKUP($C194,计算辅助表!$A:$E,4,FALSE)</f>
        <v>8.14</v>
      </c>
      <c r="G194" s="20">
        <f>VLOOKUP($C194,计算辅助表!$A:$E,5,FALSE)</f>
        <v>1.6</v>
      </c>
      <c r="H194" s="20">
        <f>VLOOKUP(C194,计算辅助表!A:I,9,FALSE)</f>
        <v>1</v>
      </c>
      <c r="I194" s="20">
        <f>VLOOKUP(C194,计算辅助表!A:K,10,FALSE)</f>
        <v>70</v>
      </c>
      <c r="J194" s="20">
        <f>VLOOKUP(C194,计算辅助表!A:K,11,FALSE)</f>
        <v>100</v>
      </c>
      <c r="K194" s="20">
        <f>VLOOKUP(C194,计算辅助表!A:H,8,FALSE)</f>
        <v>270</v>
      </c>
      <c r="L194" s="20" t="str">
        <f>VLOOKUP(C194,计算辅助表!A:F,6,FALSE)</f>
        <v>[{"a":"item","t":"2004","n":10000}]</v>
      </c>
      <c r="M194" s="20" t="str">
        <f>VLOOKUP(C194,计算辅助表!A:G,7,FALSE)</f>
        <v>[{"sxhero":1,"num":1},{"star":9,"num":1}]</v>
      </c>
      <c r="N194" s="20" t="str">
        <f>VLOOKUP(A194,升星技能!A:O,4,FALSE)</f>
        <v>电流打击3</v>
      </c>
      <c r="O194" s="20" t="str">
        <f>VLOOKUP(A194,升星技能!A:O,5,FALSE)</f>
        <v>"4201a114"</v>
      </c>
      <c r="P194" s="20" t="str">
        <f>VLOOKUP(A194,升星技能!A:O,6,FALSE)</f>
        <v>被动效果：用电流打击敌人，普攻攻击变为对敌方随机2名目标造成112%攻击伤害，并有16%概率眩晕目标2回合</v>
      </c>
      <c r="Q194" s="20" t="str">
        <f>IF(C194&lt;8,VLOOKUP(A194,基础技能!A:O,11,FALSE),VLOOKUP(A194,升星技能!A:O,7,FALSE))</f>
        <v>兽族天赋3</v>
      </c>
      <c r="R194" s="20" t="str">
        <f>IF(C194&lt;8,VLOOKUP(A194,基础技能!A:O,10,FALSE),VLOOKUP(A194,升星技能!A:O,8,FALSE))</f>
        <v>"4201a211","4201a221","4201a231"</v>
      </c>
      <c r="S194" s="20" t="str">
        <f>IF(C194&lt;8,VLOOKUP(A194,基础技能!A:O,12,FALSE),VLOOKUP(A194,升星技能!A:O,9,FALSE))</f>
        <v>被动效果：身为兽族，暴击增加30%，攻击增加46%，生命增加21%</v>
      </c>
      <c r="T194" s="20" t="str">
        <f>IF(C194&lt;9,VLOOKUP(A194,基础技能!A:O,14,FALSE),VLOOKUP(A194,升星技能!A:O,10,FALSE))</f>
        <v>人与自然3</v>
      </c>
      <c r="U194" s="20" t="str">
        <f>IF(C194&lt;9,VLOOKUP(A194,基础技能!A:O,13,FALSE),VLOOKUP(A194,升星技能!A:O,11,FALSE))</f>
        <v>"4201a314"</v>
      </c>
      <c r="V194" s="20" t="str">
        <f>IF(C194&lt;9,VLOOKUP(A194,基础技能!A:O,15,FALSE),VLOOKUP(A194,升星技能!A:O,12,FALSE))</f>
        <v>被动效果：萨满掌握了灵魂的奥秘，当敌方英雄死亡时，恢复己方生命最低的单位32%生命上限的生命</v>
      </c>
      <c r="W194" s="20" t="str">
        <f>IF(C194&lt;10,VLOOKUP(A194,基础技能!A:O,5,FALSE),VLOOKUP(A194,升星技能!A:O,13,FALSE))</f>
        <v>闪电链3</v>
      </c>
      <c r="X194" s="20" t="str">
        <f>IF(C194&lt;10,VLOOKUP(A194,基础技能!A:O,4,FALSE),VLOOKUP(A194,升星技能!A:O,14,FALSE))</f>
        <v>4201a012</v>
      </c>
      <c r="Y194" s="20" t="str">
        <f>IF(C194&lt;10,VLOOKUP(A194,基础技能!A:O,6,FALSE),VLOOKUP(A194,升星技能!A:O,15,FALSE))</f>
        <v>怒气技能：对敌方后排造成149%攻击伤害并有36%概率使游侠类目标眩晕2回合，52%概率使法师沉默2回合</v>
      </c>
    </row>
    <row r="195" spans="1:25">
      <c r="A195" s="3">
        <v>42016</v>
      </c>
      <c r="B195" s="3" t="s">
        <v>57</v>
      </c>
      <c r="C195" s="20">
        <v>12</v>
      </c>
      <c r="D195" s="20">
        <f>VLOOKUP($C195,计算辅助表!$A:$E,2,FALSE)</f>
        <v>3.51</v>
      </c>
      <c r="E195" s="20">
        <f>VLOOKUP($C195,计算辅助表!$A:$E,3,FALSE)</f>
        <v>1</v>
      </c>
      <c r="F195" s="20">
        <f>VLOOKUP($C195,计算辅助表!$A:$E,4,FALSE)</f>
        <v>8.14</v>
      </c>
      <c r="G195" s="20">
        <f>VLOOKUP($C195,计算辅助表!$A:$E,5,FALSE)</f>
        <v>1.6</v>
      </c>
      <c r="H195" s="20">
        <f>VLOOKUP(C195,计算辅助表!A:I,9,FALSE)</f>
        <v>2</v>
      </c>
      <c r="I195" s="20">
        <f>VLOOKUP(C195,计算辅助表!A:K,10,FALSE)</f>
        <v>140</v>
      </c>
      <c r="J195" s="20">
        <f>VLOOKUP(C195,计算辅助表!A:K,11,FALSE)</f>
        <v>200</v>
      </c>
      <c r="K195" s="20">
        <f>VLOOKUP(C195,计算辅助表!A:H,8,FALSE)</f>
        <v>285</v>
      </c>
      <c r="L195" s="20" t="str">
        <f>VLOOKUP(C195,计算辅助表!A:F,6,FALSE)</f>
        <v>[{"a":"item","t":"2004","n":15000}]</v>
      </c>
      <c r="M195" s="20" t="str">
        <f>VLOOKUP(C195,计算辅助表!A:G,7,FALSE)</f>
        <v>[{"sxhero":1,"num":1},{"samezhongzu":1,"star":6,"num":1},{"star":9,"num":1}]</v>
      </c>
      <c r="N195" s="20" t="str">
        <f>VLOOKUP(A195,升星技能!A:O,4,FALSE)</f>
        <v>电流打击3</v>
      </c>
      <c r="O195" s="20" t="str">
        <f>VLOOKUP(A195,升星技能!A:O,5,FALSE)</f>
        <v>"4201a114"</v>
      </c>
      <c r="P195" s="20" t="str">
        <f>VLOOKUP(A195,升星技能!A:O,6,FALSE)</f>
        <v>被动效果：用电流打击敌人，普攻攻击变为对敌方随机2名目标造成112%攻击伤害，并有16%概率眩晕目标2回合</v>
      </c>
      <c r="Q195" s="20" t="str">
        <f>IF(C195&lt;8,VLOOKUP(A195,基础技能!A:O,11,FALSE),VLOOKUP(A195,升星技能!A:O,7,FALSE))</f>
        <v>兽族天赋3</v>
      </c>
      <c r="R195" s="20" t="str">
        <f>IF(C195&lt;8,VLOOKUP(A195,基础技能!A:O,10,FALSE),VLOOKUP(A195,升星技能!A:O,8,FALSE))</f>
        <v>"4201a211","4201a221","4201a231"</v>
      </c>
      <c r="S195" s="20" t="str">
        <f>IF(C195&lt;8,VLOOKUP(A195,基础技能!A:O,12,FALSE),VLOOKUP(A195,升星技能!A:O,9,FALSE))</f>
        <v>被动效果：身为兽族，暴击增加30%，攻击增加46%，生命增加21%</v>
      </c>
      <c r="T195" s="20" t="str">
        <f>IF(C195&lt;9,VLOOKUP(A195,基础技能!A:O,14,FALSE),VLOOKUP(A195,升星技能!A:O,10,FALSE))</f>
        <v>人与自然3</v>
      </c>
      <c r="U195" s="20" t="str">
        <f>IF(C195&lt;9,VLOOKUP(A195,基础技能!A:O,13,FALSE),VLOOKUP(A195,升星技能!A:O,11,FALSE))</f>
        <v>"4201a314"</v>
      </c>
      <c r="V195" s="20" t="str">
        <f>IF(C195&lt;9,VLOOKUP(A195,基础技能!A:O,15,FALSE),VLOOKUP(A195,升星技能!A:O,12,FALSE))</f>
        <v>被动效果：萨满掌握了灵魂的奥秘，当敌方英雄死亡时，恢复己方生命最低的单位32%生命上限的生命</v>
      </c>
      <c r="W195" s="20" t="str">
        <f>IF(C195&lt;10,VLOOKUP(A195,基础技能!A:O,5,FALSE),VLOOKUP(A195,升星技能!A:O,13,FALSE))</f>
        <v>闪电链3</v>
      </c>
      <c r="X195" s="20" t="str">
        <f>IF(C195&lt;10,VLOOKUP(A195,基础技能!A:O,4,FALSE),VLOOKUP(A195,升星技能!A:O,14,FALSE))</f>
        <v>4201a012</v>
      </c>
      <c r="Y195" s="20" t="str">
        <f>IF(C195&lt;10,VLOOKUP(A195,基础技能!A:O,6,FALSE),VLOOKUP(A195,升星技能!A:O,15,FALSE))</f>
        <v>怒气技能：对敌方后排造成149%攻击伤害并有36%概率使游侠类目标眩晕2回合，52%概率使法师沉默2回合</v>
      </c>
    </row>
    <row r="196" spans="1:25">
      <c r="A196" s="3">
        <v>42016</v>
      </c>
      <c r="B196" s="3" t="s">
        <v>57</v>
      </c>
      <c r="C196" s="20">
        <v>13</v>
      </c>
      <c r="D196" s="20">
        <f>VLOOKUP($C196,计算辅助表!$A:$E,2,FALSE)</f>
        <v>3.51</v>
      </c>
      <c r="E196" s="20">
        <f>VLOOKUP($C196,计算辅助表!$A:$E,3,FALSE)</f>
        <v>1</v>
      </c>
      <c r="F196" s="20">
        <f>VLOOKUP($C196,计算辅助表!$A:$E,4,FALSE)</f>
        <v>8.14</v>
      </c>
      <c r="G196" s="20">
        <f>VLOOKUP($C196,计算辅助表!$A:$E,5,FALSE)</f>
        <v>1.6</v>
      </c>
      <c r="H196" s="20">
        <f>VLOOKUP(C196,计算辅助表!A:I,9,FALSE)</f>
        <v>3</v>
      </c>
      <c r="I196" s="20">
        <f>VLOOKUP(C196,计算辅助表!A:K,10,FALSE)</f>
        <v>210</v>
      </c>
      <c r="J196" s="20">
        <f>VLOOKUP(C196,计算辅助表!A:K,11,FALSE)</f>
        <v>300</v>
      </c>
      <c r="K196" s="20">
        <f>VLOOKUP(C196,计算辅助表!A:H,8,FALSE)</f>
        <v>300</v>
      </c>
      <c r="L196" s="20" t="str">
        <f>VLOOKUP(C196,计算辅助表!A:F,6,FALSE)</f>
        <v>[{"a":"item","t":"2004","n":20000}]</v>
      </c>
      <c r="M196" s="20" t="str">
        <f>VLOOKUP(C196,计算辅助表!A:G,7,FALSE)</f>
        <v>[{"sxhero":1,"num":2},{"star":10,"num":1}]</v>
      </c>
      <c r="N196" s="20" t="str">
        <f>VLOOKUP(A196,升星技能!A:O,4,FALSE)</f>
        <v>电流打击3</v>
      </c>
      <c r="O196" s="20" t="str">
        <f>VLOOKUP(A196,升星技能!A:O,5,FALSE)</f>
        <v>"4201a114"</v>
      </c>
      <c r="P196" s="20" t="str">
        <f>VLOOKUP(A196,升星技能!A:O,6,FALSE)</f>
        <v>被动效果：用电流打击敌人，普攻攻击变为对敌方随机2名目标造成112%攻击伤害，并有16%概率眩晕目标2回合</v>
      </c>
      <c r="Q196" s="20" t="str">
        <f>IF(C196&lt;8,VLOOKUP(A196,基础技能!A:O,11,FALSE),VLOOKUP(A196,升星技能!A:O,7,FALSE))</f>
        <v>兽族天赋3</v>
      </c>
      <c r="R196" s="20" t="str">
        <f>IF(C196&lt;8,VLOOKUP(A196,基础技能!A:O,10,FALSE),VLOOKUP(A196,升星技能!A:O,8,FALSE))</f>
        <v>"4201a211","4201a221","4201a231"</v>
      </c>
      <c r="S196" s="20" t="str">
        <f>IF(C196&lt;8,VLOOKUP(A196,基础技能!A:O,12,FALSE),VLOOKUP(A196,升星技能!A:O,9,FALSE))</f>
        <v>被动效果：身为兽族，暴击增加30%，攻击增加46%，生命增加21%</v>
      </c>
      <c r="T196" s="20" t="str">
        <f>IF(C196&lt;9,VLOOKUP(A196,基础技能!A:O,14,FALSE),VLOOKUP(A196,升星技能!A:O,10,FALSE))</f>
        <v>人与自然3</v>
      </c>
      <c r="U196" s="20" t="str">
        <f>IF(C196&lt;9,VLOOKUP(A196,基础技能!A:O,13,FALSE),VLOOKUP(A196,升星技能!A:O,11,FALSE))</f>
        <v>"4201a314"</v>
      </c>
      <c r="V196" s="20" t="str">
        <f>IF(C196&lt;9,VLOOKUP(A196,基础技能!A:O,15,FALSE),VLOOKUP(A196,升星技能!A:O,12,FALSE))</f>
        <v>被动效果：萨满掌握了灵魂的奥秘，当敌方英雄死亡时，恢复己方生命最低的单位32%生命上限的生命</v>
      </c>
      <c r="W196" s="20" t="str">
        <f>IF(C196&lt;10,VLOOKUP(A196,基础技能!A:O,5,FALSE),VLOOKUP(A196,升星技能!A:O,13,FALSE))</f>
        <v>闪电链3</v>
      </c>
      <c r="X196" s="20" t="str">
        <f>IF(C196&lt;10,VLOOKUP(A196,基础技能!A:O,4,FALSE),VLOOKUP(A196,升星技能!A:O,14,FALSE))</f>
        <v>4201a012</v>
      </c>
      <c r="Y196" s="20" t="str">
        <f>IF(C196&lt;10,VLOOKUP(A196,基础技能!A:O,6,FALSE),VLOOKUP(A196,升星技能!A:O,15,FALSE))</f>
        <v>怒气技能：对敌方后排造成149%攻击伤害并有36%概率使游侠类目标眩晕2回合，52%概率使法师沉默2回合</v>
      </c>
    </row>
    <row r="197" spans="1:25">
      <c r="A197" s="3">
        <v>43046</v>
      </c>
      <c r="B197" s="3" t="s">
        <v>58</v>
      </c>
      <c r="C197" s="20">
        <v>7</v>
      </c>
      <c r="D197" s="20">
        <f>VLOOKUP($C197,计算辅助表!$A:$E,2,FALSE)</f>
        <v>2.49</v>
      </c>
      <c r="E197" s="20">
        <f>VLOOKUP($C197,计算辅助表!$A:$E,3,FALSE)</f>
        <v>1</v>
      </c>
      <c r="F197" s="20">
        <f>VLOOKUP($C197,计算辅助表!$A:$E,4,FALSE)</f>
        <v>3.52</v>
      </c>
      <c r="G197" s="20">
        <f>VLOOKUP($C197,计算辅助表!$A:$E,5,FALSE)</f>
        <v>1.6</v>
      </c>
      <c r="H197" s="20">
        <f>VLOOKUP(C197,计算辅助表!A:I,9,FALSE)</f>
        <v>0</v>
      </c>
      <c r="I197" s="20">
        <f>VLOOKUP(C197,计算辅助表!A:K,10,FALSE)</f>
        <v>0</v>
      </c>
      <c r="J197" s="20">
        <f>VLOOKUP(C197,计算辅助表!A:K,11,FALSE)</f>
        <v>0</v>
      </c>
      <c r="K197" s="20">
        <f>VLOOKUP(C197,计算辅助表!A:H,8,FALSE)</f>
        <v>165</v>
      </c>
      <c r="L197" s="20" t="str">
        <f>VLOOKUP(C197,计算辅助表!A:F,6,FALSE)</f>
        <v>[{"a":"item","t":"2004","n":2000}]</v>
      </c>
      <c r="M197" s="20" t="str">
        <f>VLOOKUP(C197,计算辅助表!A:G,7,FALSE)</f>
        <v>[{"samezhongzu":1,"star":5,"num":4}]</v>
      </c>
      <c r="N197" s="20" t="str">
        <f>VLOOKUP(A197,升星技能!A:O,4,FALSE)</f>
        <v>自然之力3</v>
      </c>
      <c r="O197" s="20" t="str">
        <f>VLOOKUP(A197,升星技能!A:O,5,FALSE)</f>
        <v>"4304a111","4304a121"</v>
      </c>
      <c r="P197" s="20" t="str">
        <f>VLOOKUP(A197,升星技能!A:O,6,FALSE)</f>
        <v>被动效果：掌握自然的力量，攻击增加41%，暴击增加40%</v>
      </c>
      <c r="Q197" s="20" t="str">
        <f>IF(C197&lt;8,VLOOKUP(A197,基础技能!A:O,11,FALSE),VLOOKUP(A197,升星技能!A:O,7,FALSE))</f>
        <v>法术掌握2</v>
      </c>
      <c r="R197" s="20" t="str">
        <f>IF(C197&lt;8,VLOOKUP(A197,基础技能!A:O,10,FALSE),VLOOKUP(A197,升星技能!A:O,8,FALSE))</f>
        <v>"43046214"</v>
      </c>
      <c r="S197" s="20" t="str">
        <f>IF(C197&lt;8,VLOOKUP(A197,基础技能!A:O,12,FALSE),VLOOKUP(A197,升星技能!A:O,9,FALSE))</f>
        <v>被动效果：每次普攻提升自己对法术的掌握，增加自己25%对敌人造成的伤害</v>
      </c>
      <c r="T197" s="20" t="str">
        <f>IF(C197&lt;9,VLOOKUP(A197,基础技能!A:O,14,FALSE),VLOOKUP(A197,升星技能!A:O,10,FALSE))</f>
        <v>暗月反击2</v>
      </c>
      <c r="U197" s="20" t="str">
        <f>IF(C197&lt;9,VLOOKUP(A197,基础技能!A:O,13,FALSE),VLOOKUP(A197,升星技能!A:O,11,FALSE))</f>
        <v>"43046314"</v>
      </c>
      <c r="V197" s="20" t="str">
        <f>IF(C197&lt;9,VLOOKUP(A197,基础技能!A:O,15,FALSE),VLOOKUP(A197,升星技能!A:O,12,FALSE))</f>
        <v>被动效果：当生命低于50%时，使用暗月反击敌人，给敌方全体附加暴击印记，印记暴击后触发造成58%攻击伤害（只触发一次）</v>
      </c>
      <c r="W197" s="20" t="str">
        <f>IF(C197&lt;10,VLOOKUP(A197,基础技能!A:O,5,FALSE),VLOOKUP(A197,升星技能!A:O,13,FALSE))</f>
        <v>治愈之光2</v>
      </c>
      <c r="X197" s="20" t="str">
        <f>IF(C197&lt;10,VLOOKUP(A197,基础技能!A:O,4,FALSE),VLOOKUP(A197,升星技能!A:O,14,FALSE))</f>
        <v>43046012</v>
      </c>
      <c r="Y197" s="20" t="str">
        <f>IF(C197&lt;10,VLOOKUP(A197,基础技能!A:O,6,FALSE),VLOOKUP(A197,升星技能!A:O,15,FALSE))</f>
        <v>怒气技能：对敌方全体造成55%攻击伤害并使我方英雄恢复63%攻击等量生命，持续3回合</v>
      </c>
    </row>
    <row r="198" spans="1:25">
      <c r="A198" s="3">
        <v>43046</v>
      </c>
      <c r="B198" s="3" t="s">
        <v>58</v>
      </c>
      <c r="C198" s="20">
        <v>8</v>
      </c>
      <c r="D198" s="20">
        <f>VLOOKUP($C198,计算辅助表!$A:$E,2,FALSE)</f>
        <v>2.78</v>
      </c>
      <c r="E198" s="20">
        <f>VLOOKUP($C198,计算辅助表!$A:$E,3,FALSE)</f>
        <v>1</v>
      </c>
      <c r="F198" s="20">
        <f>VLOOKUP($C198,计算辅助表!$A:$E,4,FALSE)</f>
        <v>4.84</v>
      </c>
      <c r="G198" s="20">
        <f>VLOOKUP($C198,计算辅助表!$A:$E,5,FALSE)</f>
        <v>1.6</v>
      </c>
      <c r="H198" s="20">
        <f>VLOOKUP(C198,计算辅助表!A:I,9,FALSE)</f>
        <v>0</v>
      </c>
      <c r="I198" s="20">
        <f>VLOOKUP(C198,计算辅助表!A:K,10,FALSE)</f>
        <v>0</v>
      </c>
      <c r="J198" s="20">
        <f>VLOOKUP(C198,计算辅助表!A:K,11,FALSE)</f>
        <v>0</v>
      </c>
      <c r="K198" s="20">
        <f>VLOOKUP(C198,计算辅助表!A:H,8,FALSE)</f>
        <v>185</v>
      </c>
      <c r="L198" s="20" t="str">
        <f>VLOOKUP(C198,计算辅助表!A:F,6,FALSE)</f>
        <v>[{"a":"item","t":"2004","n":3000}]</v>
      </c>
      <c r="M198" s="20" t="str">
        <f>VLOOKUP(C198,计算辅助表!A:G,7,FALSE)</f>
        <v>[{"samezhongzu":1,"star":6,"num":1},{"samezhongzu":1,"star":5,"num":3}]</v>
      </c>
      <c r="N198" s="20" t="str">
        <f>VLOOKUP(A198,升星技能!A:O,4,FALSE)</f>
        <v>自然之力3</v>
      </c>
      <c r="O198" s="20" t="str">
        <f>VLOOKUP(A198,升星技能!A:O,5,FALSE)</f>
        <v>"4304a111","4304a121"</v>
      </c>
      <c r="P198" s="20" t="str">
        <f>VLOOKUP(A198,升星技能!A:O,6,FALSE)</f>
        <v>被动效果：掌握自然的力量，攻击增加41%，暴击增加40%</v>
      </c>
      <c r="Q198" s="20" t="str">
        <f>IF(C198&lt;8,VLOOKUP(A198,基础技能!A:O,11,FALSE),VLOOKUP(A198,升星技能!A:O,7,FALSE))</f>
        <v>魔法精通3</v>
      </c>
      <c r="R198" s="20" t="str">
        <f>IF(C198&lt;8,VLOOKUP(A198,基础技能!A:O,10,FALSE),VLOOKUP(A198,升星技能!A:O,8,FALSE))</f>
        <v>"4304a214"</v>
      </c>
      <c r="S198" s="20" t="str">
        <f>IF(C198&lt;8,VLOOKUP(A198,基础技能!A:O,12,FALSE),VLOOKUP(A198,升星技能!A:O,9,FALSE))</f>
        <v>被动效果：每次普攻提升自己对法术的掌握，增加自己26%对敌人造成的伤害</v>
      </c>
      <c r="T198" s="20" t="str">
        <f>IF(C198&lt;9,VLOOKUP(A198,基础技能!A:O,14,FALSE),VLOOKUP(A198,升星技能!A:O,10,FALSE))</f>
        <v>暗月反击2</v>
      </c>
      <c r="U198" s="20" t="str">
        <f>IF(C198&lt;9,VLOOKUP(A198,基础技能!A:O,13,FALSE),VLOOKUP(A198,升星技能!A:O,11,FALSE))</f>
        <v>"43046314"</v>
      </c>
      <c r="V198" s="20" t="str">
        <f>IF(C198&lt;9,VLOOKUP(A198,基础技能!A:O,15,FALSE),VLOOKUP(A198,升星技能!A:O,12,FALSE))</f>
        <v>被动效果：当生命低于50%时，使用暗月反击敌人，给敌方全体附加暴击印记，印记暴击后触发造成58%攻击伤害（只触发一次）</v>
      </c>
      <c r="W198" s="20" t="str">
        <f>IF(C198&lt;10,VLOOKUP(A198,基础技能!A:O,5,FALSE),VLOOKUP(A198,升星技能!A:O,13,FALSE))</f>
        <v>治愈之光2</v>
      </c>
      <c r="X198" s="20" t="str">
        <f>IF(C198&lt;10,VLOOKUP(A198,基础技能!A:O,4,FALSE),VLOOKUP(A198,升星技能!A:O,14,FALSE))</f>
        <v>43046012</v>
      </c>
      <c r="Y198" s="20" t="str">
        <f>IF(C198&lt;10,VLOOKUP(A198,基础技能!A:O,6,FALSE),VLOOKUP(A198,升星技能!A:O,15,FALSE))</f>
        <v>怒气技能：对敌方全体造成55%攻击伤害并使我方英雄恢复63%攻击等量生命，持续3回合</v>
      </c>
    </row>
    <row r="199" spans="1:25">
      <c r="A199" s="3">
        <v>43046</v>
      </c>
      <c r="B199" s="3" t="s">
        <v>58</v>
      </c>
      <c r="C199" s="20">
        <v>9</v>
      </c>
      <c r="D199" s="20">
        <f>VLOOKUP($C199,计算辅助表!$A:$E,2,FALSE)</f>
        <v>3.07</v>
      </c>
      <c r="E199" s="20">
        <f>VLOOKUP($C199,计算辅助表!$A:$E,3,FALSE)</f>
        <v>1</v>
      </c>
      <c r="F199" s="20">
        <f>VLOOKUP($C199,计算辅助表!$A:$E,4,FALSE)</f>
        <v>6.16</v>
      </c>
      <c r="G199" s="20">
        <f>VLOOKUP($C199,计算辅助表!$A:$E,5,FALSE)</f>
        <v>1.6</v>
      </c>
      <c r="H199" s="20">
        <f>VLOOKUP(C199,计算辅助表!A:I,9,FALSE)</f>
        <v>0</v>
      </c>
      <c r="I199" s="20">
        <f>VLOOKUP(C199,计算辅助表!A:K,10,FALSE)</f>
        <v>0</v>
      </c>
      <c r="J199" s="20">
        <f>VLOOKUP(C199,计算辅助表!A:K,11,FALSE)</f>
        <v>0</v>
      </c>
      <c r="K199" s="20">
        <f>VLOOKUP(C199,计算辅助表!A:H,8,FALSE)</f>
        <v>205</v>
      </c>
      <c r="L199" s="20" t="str">
        <f>VLOOKUP(C199,计算辅助表!A:F,6,FALSE)</f>
        <v>[{"a":"item","t":"2004","n":4000}]</v>
      </c>
      <c r="M199" s="20" t="str">
        <f>VLOOKUP(C199,计算辅助表!A:G,7,FALSE)</f>
        <v>[{"sxhero":1,"num":1},{"samezhongzu":1,"star":6,"num":1},{"samezhongzu":1,"star":5,"num":2}]</v>
      </c>
      <c r="N199" s="20" t="str">
        <f>VLOOKUP(A199,升星技能!A:O,4,FALSE)</f>
        <v>自然之力3</v>
      </c>
      <c r="O199" s="20" t="str">
        <f>VLOOKUP(A199,升星技能!A:O,5,FALSE)</f>
        <v>"4304a111","4304a121"</v>
      </c>
      <c r="P199" s="20" t="str">
        <f>VLOOKUP(A199,升星技能!A:O,6,FALSE)</f>
        <v>被动效果：掌握自然的力量，攻击增加41%，暴击增加40%</v>
      </c>
      <c r="Q199" s="20" t="str">
        <f>IF(C199&lt;8,VLOOKUP(A199,基础技能!A:O,11,FALSE),VLOOKUP(A199,升星技能!A:O,7,FALSE))</f>
        <v>魔法精通3</v>
      </c>
      <c r="R199" s="20" t="str">
        <f>IF(C199&lt;8,VLOOKUP(A199,基础技能!A:O,10,FALSE),VLOOKUP(A199,升星技能!A:O,8,FALSE))</f>
        <v>"4304a214"</v>
      </c>
      <c r="S199" s="20" t="str">
        <f>IF(C199&lt;8,VLOOKUP(A199,基础技能!A:O,12,FALSE),VLOOKUP(A199,升星技能!A:O,9,FALSE))</f>
        <v>被动效果：每次普攻提升自己对法术的掌握，增加自己26%对敌人造成的伤害</v>
      </c>
      <c r="T199" s="20" t="str">
        <f>IF(C199&lt;9,VLOOKUP(A199,基础技能!A:O,14,FALSE),VLOOKUP(A199,升星技能!A:O,10,FALSE))</f>
        <v>暗月反击3</v>
      </c>
      <c r="U199" s="20" t="str">
        <f>IF(C199&lt;9,VLOOKUP(A199,基础技能!A:O,13,FALSE),VLOOKUP(A199,升星技能!A:O,11,FALSE))</f>
        <v>"4304a314"</v>
      </c>
      <c r="V199" s="20" t="str">
        <f>IF(C199&lt;9,VLOOKUP(A199,基础技能!A:O,15,FALSE),VLOOKUP(A199,升星技能!A:O,12,FALSE))</f>
        <v>被动效果：当生命低于50%时，使用暗月反击敌人，给敌方全体附加暴击印记，印记暴击后触发造成70%攻击伤害（只触发一次）</v>
      </c>
      <c r="W199" s="20" t="str">
        <f>IF(C199&lt;10,VLOOKUP(A199,基础技能!A:O,5,FALSE),VLOOKUP(A199,升星技能!A:O,13,FALSE))</f>
        <v>治愈之光2</v>
      </c>
      <c r="X199" s="20" t="str">
        <f>IF(C199&lt;10,VLOOKUP(A199,基础技能!A:O,4,FALSE),VLOOKUP(A199,升星技能!A:O,14,FALSE))</f>
        <v>43046012</v>
      </c>
      <c r="Y199" s="20" t="str">
        <f>IF(C199&lt;10,VLOOKUP(A199,基础技能!A:O,6,FALSE),VLOOKUP(A199,升星技能!A:O,15,FALSE))</f>
        <v>怒气技能：对敌方全体造成55%攻击伤害并使我方英雄恢复63%攻击等量生命，持续3回合</v>
      </c>
    </row>
    <row r="200" spans="1:25">
      <c r="A200" s="3">
        <v>43056</v>
      </c>
      <c r="B200" s="3" t="s">
        <v>59</v>
      </c>
      <c r="C200" s="20">
        <v>7</v>
      </c>
      <c r="D200" s="20">
        <f>VLOOKUP($C200,计算辅助表!$A:$E,2,FALSE)</f>
        <v>2.49</v>
      </c>
      <c r="E200" s="20">
        <f>VLOOKUP($C200,计算辅助表!$A:$E,3,FALSE)</f>
        <v>1</v>
      </c>
      <c r="F200" s="20">
        <f>VLOOKUP($C200,计算辅助表!$A:$E,4,FALSE)</f>
        <v>3.52</v>
      </c>
      <c r="G200" s="20">
        <f>VLOOKUP($C200,计算辅助表!$A:$E,5,FALSE)</f>
        <v>1.6</v>
      </c>
      <c r="H200" s="20">
        <f>VLOOKUP(C200,计算辅助表!A:I,9,FALSE)</f>
        <v>0</v>
      </c>
      <c r="I200" s="20">
        <f>VLOOKUP(C200,计算辅助表!A:K,10,FALSE)</f>
        <v>0</v>
      </c>
      <c r="J200" s="20">
        <f>VLOOKUP(C200,计算辅助表!A:K,11,FALSE)</f>
        <v>0</v>
      </c>
      <c r="K200" s="20">
        <f>VLOOKUP(C200,计算辅助表!A:H,8,FALSE)</f>
        <v>165</v>
      </c>
      <c r="L200" s="20" t="str">
        <f>VLOOKUP(C200,计算辅助表!A:F,6,FALSE)</f>
        <v>[{"a":"item","t":"2004","n":2000}]</v>
      </c>
      <c r="M200" s="20" t="str">
        <f>VLOOKUP(C200,计算辅助表!A:G,7,FALSE)</f>
        <v>[{"samezhongzu":1,"star":5,"num":4}]</v>
      </c>
      <c r="N200" s="20" t="str">
        <f>VLOOKUP(A200,升星技能!A:O,4,FALSE)</f>
        <v>治疗3</v>
      </c>
      <c r="O200" s="20" t="str">
        <f>VLOOKUP(A200,升星技能!A:O,5,FALSE)</f>
        <v>"4305a114"</v>
      </c>
      <c r="P200" s="20" t="str">
        <f>VLOOKUP(A200,升星技能!A:O,6,FALSE)</f>
        <v>被动效果：掌控着大自然的力量，普攻有100%概率使前排友军恢复105%攻击等量生命</v>
      </c>
      <c r="Q200" s="20" t="str">
        <f>IF(C200&lt;8,VLOOKUP(A200,基础技能!A:O,11,FALSE),VLOOKUP(A200,升星技能!A:O,7,FALSE))</f>
        <v>灵魂助力2</v>
      </c>
      <c r="R200" s="20" t="str">
        <f>IF(C200&lt;8,VLOOKUP(A200,基础技能!A:O,10,FALSE),VLOOKUP(A200,升星技能!A:O,8,FALSE))</f>
        <v>"43056214","43056224"</v>
      </c>
      <c r="S200" s="20" t="str">
        <f>IF(C200&lt;8,VLOOKUP(A200,基础技能!A:O,12,FALSE),VLOOKUP(A200,升星技能!A:O,9,FALSE))</f>
        <v>被动效果：英雄死亡时，借助灵魂的力量，使己方全体恢复122%攻击量生命并增加12%的暴击3回合</v>
      </c>
      <c r="T200" s="20" t="str">
        <f>IF(C200&lt;9,VLOOKUP(A200,基础技能!A:O,14,FALSE),VLOOKUP(A200,升星技能!A:O,10,FALSE))</f>
        <v>生命2</v>
      </c>
      <c r="U200" s="20" t="str">
        <f>IF(C200&lt;9,VLOOKUP(A200,基础技能!A:O,13,FALSE),VLOOKUP(A200,升星技能!A:O,11,FALSE))</f>
        <v>"43056311"</v>
      </c>
      <c r="V200" s="20" t="str">
        <f>IF(C200&lt;9,VLOOKUP(A200,基础技能!A:O,15,FALSE),VLOOKUP(A200,升星技能!A:O,12,FALSE))</f>
        <v>被动效果：集合了自然生物的信仰之力，使得自身生命增加32%</v>
      </c>
      <c r="W200" s="20" t="str">
        <f>IF(C200&lt;10,VLOOKUP(A200,基础技能!A:O,5,FALSE),VLOOKUP(A200,升星技能!A:O,13,FALSE))</f>
        <v>光能爆破2</v>
      </c>
      <c r="X200" s="20" t="str">
        <f>IF(C200&lt;10,VLOOKUP(A200,基础技能!A:O,4,FALSE),VLOOKUP(A200,升星技能!A:O,14,FALSE))</f>
        <v>43056012</v>
      </c>
      <c r="Y200" s="20" t="str">
        <f>IF(C200&lt;10,VLOOKUP(A200,基础技能!A:O,6,FALSE),VLOOKUP(A200,升星技能!A:O,15,FALSE))</f>
        <v>怒气技能：对敌方全体造成75%攻击伤害并使我方英雄恢复186%攻击等量生命</v>
      </c>
    </row>
    <row r="201" spans="1:25">
      <c r="A201" s="3">
        <v>43056</v>
      </c>
      <c r="B201" s="3" t="s">
        <v>59</v>
      </c>
      <c r="C201" s="20">
        <v>8</v>
      </c>
      <c r="D201" s="20">
        <f>VLOOKUP($C201,计算辅助表!$A:$E,2,FALSE)</f>
        <v>2.78</v>
      </c>
      <c r="E201" s="20">
        <f>VLOOKUP($C201,计算辅助表!$A:$E,3,FALSE)</f>
        <v>1</v>
      </c>
      <c r="F201" s="20">
        <f>VLOOKUP($C201,计算辅助表!$A:$E,4,FALSE)</f>
        <v>4.84</v>
      </c>
      <c r="G201" s="20">
        <f>VLOOKUP($C201,计算辅助表!$A:$E,5,FALSE)</f>
        <v>1.6</v>
      </c>
      <c r="H201" s="20">
        <f>VLOOKUP(C201,计算辅助表!A:I,9,FALSE)</f>
        <v>0</v>
      </c>
      <c r="I201" s="20">
        <f>VLOOKUP(C201,计算辅助表!A:K,10,FALSE)</f>
        <v>0</v>
      </c>
      <c r="J201" s="20">
        <f>VLOOKUP(C201,计算辅助表!A:K,11,FALSE)</f>
        <v>0</v>
      </c>
      <c r="K201" s="20">
        <f>VLOOKUP(C201,计算辅助表!A:H,8,FALSE)</f>
        <v>185</v>
      </c>
      <c r="L201" s="20" t="str">
        <f>VLOOKUP(C201,计算辅助表!A:F,6,FALSE)</f>
        <v>[{"a":"item","t":"2004","n":3000}]</v>
      </c>
      <c r="M201" s="20" t="str">
        <f>VLOOKUP(C201,计算辅助表!A:G,7,FALSE)</f>
        <v>[{"samezhongzu":1,"star":6,"num":1},{"samezhongzu":1,"star":5,"num":3}]</v>
      </c>
      <c r="N201" s="20" t="str">
        <f>VLOOKUP(A201,升星技能!A:O,4,FALSE)</f>
        <v>治疗3</v>
      </c>
      <c r="O201" s="20" t="str">
        <f>VLOOKUP(A201,升星技能!A:O,5,FALSE)</f>
        <v>"4305a114"</v>
      </c>
      <c r="P201" s="20" t="str">
        <f>VLOOKUP(A201,升星技能!A:O,6,FALSE)</f>
        <v>被动效果：掌控着大自然的力量，普攻有100%概率使前排友军恢复105%攻击等量生命</v>
      </c>
      <c r="Q201" s="20" t="str">
        <f>IF(C201&lt;8,VLOOKUP(A201,基础技能!A:O,11,FALSE),VLOOKUP(A201,升星技能!A:O,7,FALSE))</f>
        <v>灵魂助力3</v>
      </c>
      <c r="R201" s="20" t="str">
        <f>IF(C201&lt;8,VLOOKUP(A201,基础技能!A:O,10,FALSE),VLOOKUP(A201,升星技能!A:O,8,FALSE))</f>
        <v>"4305a214","4305a224"</v>
      </c>
      <c r="S201" s="20" t="str">
        <f>IF(C201&lt;8,VLOOKUP(A201,基础技能!A:O,12,FALSE),VLOOKUP(A201,升星技能!A:O,9,FALSE))</f>
        <v>被动效果：英雄死亡时，借助灵魂的力量，使己方全体恢复151%攻击量生命并增加15%的暴击3回合</v>
      </c>
      <c r="T201" s="20" t="str">
        <f>IF(C201&lt;9,VLOOKUP(A201,基础技能!A:O,14,FALSE),VLOOKUP(A201,升星技能!A:O,10,FALSE))</f>
        <v>生命2</v>
      </c>
      <c r="U201" s="20" t="str">
        <f>IF(C201&lt;9,VLOOKUP(A201,基础技能!A:O,13,FALSE),VLOOKUP(A201,升星技能!A:O,11,FALSE))</f>
        <v>"43056311"</v>
      </c>
      <c r="V201" s="20" t="str">
        <f>IF(C201&lt;9,VLOOKUP(A201,基础技能!A:O,15,FALSE),VLOOKUP(A201,升星技能!A:O,12,FALSE))</f>
        <v>被动效果：集合了自然生物的信仰之力，使得自身生命增加32%</v>
      </c>
      <c r="W201" s="20" t="str">
        <f>IF(C201&lt;10,VLOOKUP(A201,基础技能!A:O,5,FALSE),VLOOKUP(A201,升星技能!A:O,13,FALSE))</f>
        <v>光能爆破2</v>
      </c>
      <c r="X201" s="20" t="str">
        <f>IF(C201&lt;10,VLOOKUP(A201,基础技能!A:O,4,FALSE),VLOOKUP(A201,升星技能!A:O,14,FALSE))</f>
        <v>43056012</v>
      </c>
      <c r="Y201" s="20" t="str">
        <f>IF(C201&lt;10,VLOOKUP(A201,基础技能!A:O,6,FALSE),VLOOKUP(A201,升星技能!A:O,15,FALSE))</f>
        <v>怒气技能：对敌方全体造成75%攻击伤害并使我方英雄恢复186%攻击等量生命</v>
      </c>
    </row>
    <row r="202" spans="1:25">
      <c r="A202" s="3">
        <v>43056</v>
      </c>
      <c r="B202" s="3" t="s">
        <v>59</v>
      </c>
      <c r="C202" s="20">
        <v>9</v>
      </c>
      <c r="D202" s="20">
        <f>VLOOKUP($C202,计算辅助表!$A:$E,2,FALSE)</f>
        <v>3.07</v>
      </c>
      <c r="E202" s="20">
        <f>VLOOKUP($C202,计算辅助表!$A:$E,3,FALSE)</f>
        <v>1</v>
      </c>
      <c r="F202" s="20">
        <f>VLOOKUP($C202,计算辅助表!$A:$E,4,FALSE)</f>
        <v>6.16</v>
      </c>
      <c r="G202" s="20">
        <f>VLOOKUP($C202,计算辅助表!$A:$E,5,FALSE)</f>
        <v>1.6</v>
      </c>
      <c r="H202" s="20">
        <f>VLOOKUP(C202,计算辅助表!A:I,9,FALSE)</f>
        <v>0</v>
      </c>
      <c r="I202" s="20">
        <f>VLOOKUP(C202,计算辅助表!A:K,10,FALSE)</f>
        <v>0</v>
      </c>
      <c r="J202" s="20">
        <f>VLOOKUP(C202,计算辅助表!A:K,11,FALSE)</f>
        <v>0</v>
      </c>
      <c r="K202" s="20">
        <f>VLOOKUP(C202,计算辅助表!A:H,8,FALSE)</f>
        <v>205</v>
      </c>
      <c r="L202" s="20" t="str">
        <f>VLOOKUP(C202,计算辅助表!A:F,6,FALSE)</f>
        <v>[{"a":"item","t":"2004","n":4000}]</v>
      </c>
      <c r="M202" s="20" t="str">
        <f>VLOOKUP(C202,计算辅助表!A:G,7,FALSE)</f>
        <v>[{"sxhero":1,"num":1},{"samezhongzu":1,"star":6,"num":1},{"samezhongzu":1,"star":5,"num":2}]</v>
      </c>
      <c r="N202" s="20" t="str">
        <f>VLOOKUP(A202,升星技能!A:O,4,FALSE)</f>
        <v>治疗3</v>
      </c>
      <c r="O202" s="20" t="str">
        <f>VLOOKUP(A202,升星技能!A:O,5,FALSE)</f>
        <v>"4305a114"</v>
      </c>
      <c r="P202" s="20" t="str">
        <f>VLOOKUP(A202,升星技能!A:O,6,FALSE)</f>
        <v>被动效果：掌控着大自然的力量，普攻有100%概率使前排友军恢复105%攻击等量生命</v>
      </c>
      <c r="Q202" s="20" t="str">
        <f>IF(C202&lt;8,VLOOKUP(A202,基础技能!A:O,11,FALSE),VLOOKUP(A202,升星技能!A:O,7,FALSE))</f>
        <v>灵魂助力3</v>
      </c>
      <c r="R202" s="20" t="str">
        <f>IF(C202&lt;8,VLOOKUP(A202,基础技能!A:O,10,FALSE),VLOOKUP(A202,升星技能!A:O,8,FALSE))</f>
        <v>"4305a214","4305a224"</v>
      </c>
      <c r="S202" s="20" t="str">
        <f>IF(C202&lt;8,VLOOKUP(A202,基础技能!A:O,12,FALSE),VLOOKUP(A202,升星技能!A:O,9,FALSE))</f>
        <v>被动效果：英雄死亡时，借助灵魂的力量，使己方全体恢复151%攻击量生命并增加15%的暴击3回合</v>
      </c>
      <c r="T202" s="20" t="str">
        <f>IF(C202&lt;9,VLOOKUP(A202,基础技能!A:O,14,FALSE),VLOOKUP(A202,升星技能!A:O,10,FALSE))</f>
        <v>生命3</v>
      </c>
      <c r="U202" s="20" t="str">
        <f>IF(C202&lt;9,VLOOKUP(A202,基础技能!A:O,13,FALSE),VLOOKUP(A202,升星技能!A:O,11,FALSE))</f>
        <v>"4305a311"</v>
      </c>
      <c r="V202" s="20" t="str">
        <f>IF(C202&lt;9,VLOOKUP(A202,基础技能!A:O,15,FALSE),VLOOKUP(A202,升星技能!A:O,12,FALSE))</f>
        <v>被动效果：集合了自然生物的信仰之力，使得自身生命增加41%</v>
      </c>
      <c r="W202" s="20" t="str">
        <f>IF(C202&lt;10,VLOOKUP(A202,基础技能!A:O,5,FALSE),VLOOKUP(A202,升星技能!A:O,13,FALSE))</f>
        <v>光能爆破2</v>
      </c>
      <c r="X202" s="20" t="str">
        <f>IF(C202&lt;10,VLOOKUP(A202,基础技能!A:O,4,FALSE),VLOOKUP(A202,升星技能!A:O,14,FALSE))</f>
        <v>43056012</v>
      </c>
      <c r="Y202" s="20" t="str">
        <f>IF(C202&lt;10,VLOOKUP(A202,基础技能!A:O,6,FALSE),VLOOKUP(A202,升星技能!A:O,15,FALSE))</f>
        <v>怒气技能：对敌方全体造成75%攻击伤害并使我方英雄恢复186%攻击等量生命</v>
      </c>
    </row>
    <row r="203" s="10" customFormat="1" spans="1:25">
      <c r="A203" s="10">
        <v>43066</v>
      </c>
      <c r="B203" s="10" t="s">
        <v>60</v>
      </c>
      <c r="C203" s="10">
        <v>7</v>
      </c>
      <c r="D203" s="10">
        <f>VLOOKUP($C203,计算辅助表!$A:$E,2,FALSE)</f>
        <v>2.49</v>
      </c>
      <c r="E203" s="10">
        <f>VLOOKUP($C203,计算辅助表!$A:$E,3,FALSE)</f>
        <v>1</v>
      </c>
      <c r="F203" s="10">
        <f>VLOOKUP($C203,计算辅助表!$A:$E,4,FALSE)</f>
        <v>3.52</v>
      </c>
      <c r="G203" s="10">
        <f>VLOOKUP($C203,计算辅助表!$A:$E,5,FALSE)</f>
        <v>1.6</v>
      </c>
      <c r="H203" s="20">
        <f>VLOOKUP(C203,计算辅助表!A:I,9,FALSE)</f>
        <v>0</v>
      </c>
      <c r="I203" s="20">
        <f>VLOOKUP(C203,计算辅助表!A:K,10,FALSE)</f>
        <v>0</v>
      </c>
      <c r="J203" s="20">
        <f>VLOOKUP(C203,计算辅助表!A:K,11,FALSE)</f>
        <v>0</v>
      </c>
      <c r="K203" s="10">
        <f>VLOOKUP(C203,计算辅助表!A:H,8,FALSE)</f>
        <v>165</v>
      </c>
      <c r="L203" s="10" t="str">
        <f>VLOOKUP(C203,计算辅助表!A:F,6,FALSE)</f>
        <v>[{"a":"item","t":"2004","n":2000}]</v>
      </c>
      <c r="M203" s="10" t="str">
        <f>VLOOKUP(C203,计算辅助表!A:G,7,FALSE)</f>
        <v>[{"samezhongzu":1,"star":5,"num":4}]</v>
      </c>
      <c r="N203" s="10" t="str">
        <f>VLOOKUP(A203,升星技能!A:O,4,FALSE)</f>
        <v>祝福与诅咒3</v>
      </c>
      <c r="O203" s="10" t="str">
        <f>VLOOKUP(A203,升星技能!A:O,5,FALSE)</f>
        <v>"4306a114","4306a124"</v>
      </c>
      <c r="P203" s="10" t="str">
        <f>VLOOKUP(A203,升星技能!A:O,6,FALSE)</f>
        <v>被动效果：每次普攻释放祝福与诅咒，全体友军破防增加18%，降低全体敌人16%攻击，持续3回合</v>
      </c>
      <c r="Q203" s="10" t="str">
        <f>IF(C203&lt;8,VLOOKUP(A203,基础技能!A:O,11,FALSE),VLOOKUP(A203,升星技能!A:O,7,FALSE))</f>
        <v>自然守护2</v>
      </c>
      <c r="R203" s="10" t="str">
        <f>IF(C203&lt;8,VLOOKUP(A203,基础技能!A:O,10,FALSE),VLOOKUP(A203,升星技能!A:O,8,FALSE))</f>
        <v>"43066214"</v>
      </c>
      <c r="S203" s="10" t="str">
        <f>IF(C203&lt;8,VLOOKUP(A203,基础技能!A:O,12,FALSE),VLOOKUP(A203,升星技能!A:O,9,FALSE))</f>
        <v>被动效果：每次出手增加自己15%格挡，持续3回合</v>
      </c>
      <c r="T203" s="10" t="str">
        <f>IF(C203&lt;9,VLOOKUP(A203,基础技能!A:O,14,FALSE),VLOOKUP(A203,升星技能!A:O,10,FALSE))</f>
        <v>生命誓言2</v>
      </c>
      <c r="U203" s="10" t="str">
        <f>IF(C203&lt;9,VLOOKUP(A203,基础技能!A:O,13,FALSE),VLOOKUP(A203,升星技能!A:O,11,FALSE))</f>
        <v>"43066311","43066314"</v>
      </c>
      <c r="V203" s="10" t="str">
        <f>IF(C203&lt;9,VLOOKUP(A203,基础技能!A:O,15,FALSE),VLOOKUP(A203,升星技能!A:O,12,FALSE))</f>
        <v>被动效果：生命永久增加30%；当生命低于60%时，提升我方友军35%护甲，持续3回合（只触发一次）</v>
      </c>
      <c r="W203" s="10" t="str">
        <f>IF(C203&lt;10,VLOOKUP(A203,基础技能!A:O,5,FALSE),VLOOKUP(A203,升星技能!A:O,13,FALSE))</f>
        <v>自然律动2</v>
      </c>
      <c r="X203" s="10">
        <f>IF(C203&lt;10,VLOOKUP(A203,基础技能!A:O,4,FALSE),VLOOKUP(A203,升星技能!A:O,14,FALSE))</f>
        <v>43066012</v>
      </c>
      <c r="Y203" s="10" t="str">
        <f>IF(C203&lt;10,VLOOKUP(A203,基础技能!A:O,6,FALSE),VLOOKUP(A203,升星技能!A:O,15,FALSE))</f>
        <v>怒气技能：对所有敌人造成65%攻击伤害，增加全体友军18.5%攻击3回合。</v>
      </c>
    </row>
    <row r="204" s="10" customFormat="1" spans="1:25">
      <c r="A204" s="10">
        <v>43066</v>
      </c>
      <c r="B204" s="10" t="s">
        <v>60</v>
      </c>
      <c r="C204" s="10">
        <v>8</v>
      </c>
      <c r="D204" s="10">
        <f>VLOOKUP($C204,计算辅助表!$A:$E,2,FALSE)</f>
        <v>2.78</v>
      </c>
      <c r="E204" s="10">
        <f>VLOOKUP($C204,计算辅助表!$A:$E,3,FALSE)</f>
        <v>1</v>
      </c>
      <c r="F204" s="10">
        <f>VLOOKUP($C204,计算辅助表!$A:$E,4,FALSE)</f>
        <v>4.84</v>
      </c>
      <c r="G204" s="10">
        <f>VLOOKUP($C204,计算辅助表!$A:$E,5,FALSE)</f>
        <v>1.6</v>
      </c>
      <c r="H204" s="20">
        <f>VLOOKUP(C204,计算辅助表!A:I,9,FALSE)</f>
        <v>0</v>
      </c>
      <c r="I204" s="20">
        <f>VLOOKUP(C204,计算辅助表!A:K,10,FALSE)</f>
        <v>0</v>
      </c>
      <c r="J204" s="20">
        <f>VLOOKUP(C204,计算辅助表!A:K,11,FALSE)</f>
        <v>0</v>
      </c>
      <c r="K204" s="10">
        <f>VLOOKUP(C204,计算辅助表!A:H,8,FALSE)</f>
        <v>185</v>
      </c>
      <c r="L204" s="10" t="str">
        <f>VLOOKUP(C204,计算辅助表!A:F,6,FALSE)</f>
        <v>[{"a":"item","t":"2004","n":3000}]</v>
      </c>
      <c r="M204" s="10" t="str">
        <f>VLOOKUP(C204,计算辅助表!A:G,7,FALSE)</f>
        <v>[{"samezhongzu":1,"star":6,"num":1},{"samezhongzu":1,"star":5,"num":3}]</v>
      </c>
      <c r="N204" s="10" t="str">
        <f>VLOOKUP(A204,升星技能!A:O,4,FALSE)</f>
        <v>祝福与诅咒3</v>
      </c>
      <c r="O204" s="10" t="str">
        <f>VLOOKUP(A204,升星技能!A:O,5,FALSE)</f>
        <v>"4306a114","4306a124"</v>
      </c>
      <c r="P204" s="10" t="str">
        <f>VLOOKUP(A204,升星技能!A:O,6,FALSE)</f>
        <v>被动效果：每次普攻释放祝福与诅咒，全体友军破防增加18%，降低全体敌人16%攻击，持续3回合</v>
      </c>
      <c r="Q204" s="10" t="str">
        <f>IF(C204&lt;8,VLOOKUP(A204,基础技能!A:O,11,FALSE),VLOOKUP(A204,升星技能!A:O,7,FALSE))</f>
        <v>自然守护3</v>
      </c>
      <c r="R204" s="10" t="str">
        <f>IF(C204&lt;8,VLOOKUP(A204,基础技能!A:O,10,FALSE),VLOOKUP(A204,升星技能!A:O,8,FALSE))</f>
        <v>"4306a214"</v>
      </c>
      <c r="S204" s="10" t="str">
        <f>IF(C204&lt;8,VLOOKUP(A204,基础技能!A:O,12,FALSE),VLOOKUP(A204,升星技能!A:O,9,FALSE))</f>
        <v>被动效果：每次出手增加自己25%格挡，持续3回合</v>
      </c>
      <c r="T204" s="10" t="str">
        <f>IF(C204&lt;9,VLOOKUP(A204,基础技能!A:O,14,FALSE),VLOOKUP(A204,升星技能!A:O,10,FALSE))</f>
        <v>生命誓言2</v>
      </c>
      <c r="U204" s="10" t="str">
        <f>IF(C204&lt;9,VLOOKUP(A204,基础技能!A:O,13,FALSE),VLOOKUP(A204,升星技能!A:O,11,FALSE))</f>
        <v>"43066311","43066314"</v>
      </c>
      <c r="V204" s="10" t="str">
        <f>IF(C204&lt;9,VLOOKUP(A204,基础技能!A:O,15,FALSE),VLOOKUP(A204,升星技能!A:O,12,FALSE))</f>
        <v>被动效果：生命永久增加30%；当生命低于60%时，提升我方友军35%护甲，持续3回合（只触发一次）</v>
      </c>
      <c r="W204" s="10" t="str">
        <f>IF(C204&lt;10,VLOOKUP(A204,基础技能!A:O,5,FALSE),VLOOKUP(A204,升星技能!A:O,13,FALSE))</f>
        <v>自然律动2</v>
      </c>
      <c r="X204" s="10">
        <f>IF(C204&lt;10,VLOOKUP(A204,基础技能!A:O,4,FALSE),VLOOKUP(A204,升星技能!A:O,14,FALSE))</f>
        <v>43066012</v>
      </c>
      <c r="Y204" s="10" t="str">
        <f>IF(C204&lt;10,VLOOKUP(A204,基础技能!A:O,6,FALSE),VLOOKUP(A204,升星技能!A:O,15,FALSE))</f>
        <v>怒气技能：对所有敌人造成65%攻击伤害，增加全体友军18.5%攻击3回合。</v>
      </c>
    </row>
    <row r="205" s="10" customFormat="1" spans="1:25">
      <c r="A205" s="10">
        <v>43066</v>
      </c>
      <c r="B205" s="10" t="s">
        <v>60</v>
      </c>
      <c r="C205" s="10">
        <v>9</v>
      </c>
      <c r="D205" s="10">
        <f>VLOOKUP($C205,计算辅助表!$A:$E,2,FALSE)</f>
        <v>3.07</v>
      </c>
      <c r="E205" s="10">
        <f>VLOOKUP($C205,计算辅助表!$A:$E,3,FALSE)</f>
        <v>1</v>
      </c>
      <c r="F205" s="10">
        <f>VLOOKUP($C205,计算辅助表!$A:$E,4,FALSE)</f>
        <v>6.16</v>
      </c>
      <c r="G205" s="10">
        <f>VLOOKUP($C205,计算辅助表!$A:$E,5,FALSE)</f>
        <v>1.6</v>
      </c>
      <c r="H205" s="20">
        <f>VLOOKUP(C205,计算辅助表!A:I,9,FALSE)</f>
        <v>0</v>
      </c>
      <c r="I205" s="20">
        <f>VLOOKUP(C205,计算辅助表!A:K,10,FALSE)</f>
        <v>0</v>
      </c>
      <c r="J205" s="20">
        <f>VLOOKUP(C205,计算辅助表!A:K,11,FALSE)</f>
        <v>0</v>
      </c>
      <c r="K205" s="10">
        <f>VLOOKUP(C205,计算辅助表!A:H,8,FALSE)</f>
        <v>205</v>
      </c>
      <c r="L205" s="10" t="str">
        <f>VLOOKUP(C205,计算辅助表!A:F,6,FALSE)</f>
        <v>[{"a":"item","t":"2004","n":4000}]</v>
      </c>
      <c r="M205" s="10" t="str">
        <f>VLOOKUP(C205,计算辅助表!A:G,7,FALSE)</f>
        <v>[{"sxhero":1,"num":1},{"samezhongzu":1,"star":6,"num":1},{"samezhongzu":1,"star":5,"num":2}]</v>
      </c>
      <c r="N205" s="10" t="str">
        <f>VLOOKUP(A205,升星技能!A:O,4,FALSE)</f>
        <v>祝福与诅咒3</v>
      </c>
      <c r="O205" s="10" t="str">
        <f>VLOOKUP(A205,升星技能!A:O,5,FALSE)</f>
        <v>"4306a114","4306a124"</v>
      </c>
      <c r="P205" s="10" t="str">
        <f>VLOOKUP(A205,升星技能!A:O,6,FALSE)</f>
        <v>被动效果：每次普攻释放祝福与诅咒，全体友军破防增加18%，降低全体敌人16%攻击，持续3回合</v>
      </c>
      <c r="Q205" s="10" t="str">
        <f>IF(C205&lt;8,VLOOKUP(A205,基础技能!A:O,11,FALSE),VLOOKUP(A205,升星技能!A:O,7,FALSE))</f>
        <v>自然守护3</v>
      </c>
      <c r="R205" s="10" t="str">
        <f>IF(C205&lt;8,VLOOKUP(A205,基础技能!A:O,10,FALSE),VLOOKUP(A205,升星技能!A:O,8,FALSE))</f>
        <v>"4306a214"</v>
      </c>
      <c r="S205" s="10" t="str">
        <f>IF(C205&lt;8,VLOOKUP(A205,基础技能!A:O,12,FALSE),VLOOKUP(A205,升星技能!A:O,9,FALSE))</f>
        <v>被动效果：每次出手增加自己25%格挡，持续3回合</v>
      </c>
      <c r="T205" s="10" t="str">
        <f>IF(C205&lt;9,VLOOKUP(A205,基础技能!A:O,14,FALSE),VLOOKUP(A205,升星技能!A:O,10,FALSE))</f>
        <v>生命誓言3</v>
      </c>
      <c r="U205" s="10" t="str">
        <f>IF(C205&lt;9,VLOOKUP(A205,基础技能!A:O,13,FALSE),VLOOKUP(A205,升星技能!A:O,11,FALSE))</f>
        <v>"4306a311","4306a314"</v>
      </c>
      <c r="V205" s="10" t="str">
        <f>IF(C205&lt;9,VLOOKUP(A205,基础技能!A:O,15,FALSE),VLOOKUP(A205,升星技能!A:O,12,FALSE))</f>
        <v>被动效果：生命永久增加40%；当生命低于60%时，提升我方友军45%护甲，持续3回合（只触发一次）</v>
      </c>
      <c r="W205" s="10" t="str">
        <f>IF(C205&lt;10,VLOOKUP(A205,基础技能!A:O,5,FALSE),VLOOKUP(A205,升星技能!A:O,13,FALSE))</f>
        <v>自然律动2</v>
      </c>
      <c r="X205" s="10">
        <f>IF(C205&lt;10,VLOOKUP(A205,基础技能!A:O,4,FALSE),VLOOKUP(A205,升星技能!A:O,14,FALSE))</f>
        <v>43066012</v>
      </c>
      <c r="Y205" s="10" t="str">
        <f>IF(C205&lt;10,VLOOKUP(A205,基础技能!A:O,6,FALSE),VLOOKUP(A205,升星技能!A:O,15,FALSE))</f>
        <v>怒气技能：对所有敌人造成65%攻击伤害，增加全体友军18.5%攻击3回合。</v>
      </c>
    </row>
    <row r="206" s="10" customFormat="1" spans="1:25">
      <c r="A206" s="10">
        <v>43066</v>
      </c>
      <c r="B206" s="10" t="s">
        <v>60</v>
      </c>
      <c r="C206" s="10">
        <v>10</v>
      </c>
      <c r="D206" s="10">
        <f>VLOOKUP($C206,计算辅助表!$A:$E,2,FALSE)</f>
        <v>3.51</v>
      </c>
      <c r="E206" s="10">
        <f>VLOOKUP($C206,计算辅助表!$A:$E,3,FALSE)</f>
        <v>1</v>
      </c>
      <c r="F206" s="10">
        <f>VLOOKUP($C206,计算辅助表!$A:$E,4,FALSE)</f>
        <v>8.14</v>
      </c>
      <c r="G206" s="10">
        <f>VLOOKUP($C206,计算辅助表!$A:$E,5,FALSE)</f>
        <v>1.6</v>
      </c>
      <c r="H206" s="20">
        <f>VLOOKUP(C206,计算辅助表!A:I,9,FALSE)</f>
        <v>0</v>
      </c>
      <c r="I206" s="20">
        <f>VLOOKUP(C206,计算辅助表!A:K,10,FALSE)</f>
        <v>0</v>
      </c>
      <c r="J206" s="20">
        <f>VLOOKUP(C206,计算辅助表!A:K,11,FALSE)</f>
        <v>0</v>
      </c>
      <c r="K206" s="10">
        <f>VLOOKUP(C206,计算辅助表!A:H,8,FALSE)</f>
        <v>255</v>
      </c>
      <c r="L206" s="10" t="str">
        <f>VLOOKUP(C206,计算辅助表!A:F,6,FALSE)</f>
        <v>[{"a":"item","t":"2004","n":10000}]</v>
      </c>
      <c r="M206" s="10" t="str">
        <f>VLOOKUP(C206,计算辅助表!A:G,7,FALSE)</f>
        <v>[{"sxhero":1,"num":2},{"samezhongzu":1,"star":6,"num":1},{"star":9,"num":1}]</v>
      </c>
      <c r="N206" s="10" t="str">
        <f>VLOOKUP(A206,升星技能!A:O,4,FALSE)</f>
        <v>祝福与诅咒3</v>
      </c>
      <c r="O206" s="10" t="str">
        <f>VLOOKUP(A206,升星技能!A:O,5,FALSE)</f>
        <v>"4306a114","4306a124"</v>
      </c>
      <c r="P206" s="10" t="str">
        <f>VLOOKUP(A206,升星技能!A:O,6,FALSE)</f>
        <v>被动效果：每次普攻释放祝福与诅咒，全体友军破防增加18%，降低全体敌人16%攻击，持续3回合</v>
      </c>
      <c r="Q206" s="10" t="str">
        <f>IF(C206&lt;8,VLOOKUP(A206,基础技能!A:O,11,FALSE),VLOOKUP(A206,升星技能!A:O,7,FALSE))</f>
        <v>自然守护3</v>
      </c>
      <c r="R206" s="10" t="str">
        <f>IF(C206&lt;8,VLOOKUP(A206,基础技能!A:O,10,FALSE),VLOOKUP(A206,升星技能!A:O,8,FALSE))</f>
        <v>"4306a214"</v>
      </c>
      <c r="S206" s="10" t="str">
        <f>IF(C206&lt;8,VLOOKUP(A206,基础技能!A:O,12,FALSE),VLOOKUP(A206,升星技能!A:O,9,FALSE))</f>
        <v>被动效果：每次出手增加自己25%格挡，持续3回合</v>
      </c>
      <c r="T206" s="10" t="str">
        <f>IF(C206&lt;9,VLOOKUP(A206,基础技能!A:O,14,FALSE),VLOOKUP(A206,升星技能!A:O,10,FALSE))</f>
        <v>生命誓言3</v>
      </c>
      <c r="U206" s="10" t="str">
        <f>IF(C206&lt;9,VLOOKUP(A206,基础技能!A:O,13,FALSE),VLOOKUP(A206,升星技能!A:O,11,FALSE))</f>
        <v>"4306a311","4306a314"</v>
      </c>
      <c r="V206" s="10" t="str">
        <f>IF(C206&lt;9,VLOOKUP(A206,基础技能!A:O,15,FALSE),VLOOKUP(A206,升星技能!A:O,12,FALSE))</f>
        <v>被动效果：生命永久增加40%；当生命低于60%时，提升我方友军45%护甲，持续3回合（只触发一次）</v>
      </c>
      <c r="W206" s="10" t="str">
        <f>IF(C206&lt;10,VLOOKUP(A206,基础技能!A:O,5,FALSE),VLOOKUP(A206,升星技能!A:O,13,FALSE))</f>
        <v>自然律动3</v>
      </c>
      <c r="X206" s="10" t="str">
        <f>IF(C206&lt;10,VLOOKUP(A206,基础技能!A:O,4,FALSE),VLOOKUP(A206,升星技能!A:O,14,FALSE))</f>
        <v>4306a012</v>
      </c>
      <c r="Y206" s="10" t="str">
        <f>IF(C206&lt;10,VLOOKUP(A206,基础技能!A:O,6,FALSE),VLOOKUP(A206,升星技能!A:O,15,FALSE))</f>
        <v>怒气技能：对所有敌人造成100%攻击伤害，增加全体友军25%攻击4回合，并有65%概率附加一个150%攻击的回合印记，1回合后触发。</v>
      </c>
    </row>
    <row r="207" s="10" customFormat="1" spans="1:25">
      <c r="A207" s="10">
        <v>43066</v>
      </c>
      <c r="B207" s="10" t="s">
        <v>60</v>
      </c>
      <c r="C207" s="10">
        <v>11</v>
      </c>
      <c r="D207" s="10">
        <f>VLOOKUP($C207,计算辅助表!$A:$E,2,FALSE)</f>
        <v>3.51</v>
      </c>
      <c r="E207" s="10">
        <f>VLOOKUP($C207,计算辅助表!$A:$E,3,FALSE)</f>
        <v>1</v>
      </c>
      <c r="F207" s="10">
        <f>VLOOKUP($C207,计算辅助表!$A:$E,4,FALSE)</f>
        <v>8.14</v>
      </c>
      <c r="G207" s="10">
        <f>VLOOKUP($C207,计算辅助表!$A:$E,5,FALSE)</f>
        <v>1.6</v>
      </c>
      <c r="H207" s="20">
        <f>VLOOKUP(C207,计算辅助表!A:I,9,FALSE)</f>
        <v>1</v>
      </c>
      <c r="I207" s="20">
        <f>VLOOKUP(C207,计算辅助表!A:K,10,FALSE)</f>
        <v>70</v>
      </c>
      <c r="J207" s="20">
        <f>VLOOKUP(C207,计算辅助表!A:K,11,FALSE)</f>
        <v>100</v>
      </c>
      <c r="K207" s="10">
        <f>VLOOKUP(C207,计算辅助表!A:H,8,FALSE)</f>
        <v>270</v>
      </c>
      <c r="L207" s="10" t="str">
        <f>VLOOKUP(C207,计算辅助表!A:F,6,FALSE)</f>
        <v>[{"a":"item","t":"2004","n":10000}]</v>
      </c>
      <c r="M207" s="10" t="str">
        <f>VLOOKUP(C207,计算辅助表!A:G,7,FALSE)</f>
        <v>[{"sxhero":1,"num":1},{"star":9,"num":1}]</v>
      </c>
      <c r="N207" s="10" t="str">
        <f>VLOOKUP(A207,升星技能!A:O,4,FALSE)</f>
        <v>祝福与诅咒3</v>
      </c>
      <c r="O207" s="10" t="str">
        <f>VLOOKUP(A207,升星技能!A:O,5,FALSE)</f>
        <v>"4306a114","4306a124"</v>
      </c>
      <c r="P207" s="10" t="str">
        <f>VLOOKUP(A207,升星技能!A:O,6,FALSE)</f>
        <v>被动效果：每次普攻释放祝福与诅咒，全体友军破防增加18%，降低全体敌人16%攻击，持续3回合</v>
      </c>
      <c r="Q207" s="10" t="str">
        <f>IF(C207&lt;8,VLOOKUP(A207,基础技能!A:O,11,FALSE),VLOOKUP(A207,升星技能!A:O,7,FALSE))</f>
        <v>自然守护3</v>
      </c>
      <c r="R207" s="10" t="str">
        <f>IF(C207&lt;8,VLOOKUP(A207,基础技能!A:O,10,FALSE),VLOOKUP(A207,升星技能!A:O,8,FALSE))</f>
        <v>"4306a214"</v>
      </c>
      <c r="S207" s="10" t="str">
        <f>IF(C207&lt;8,VLOOKUP(A207,基础技能!A:O,12,FALSE),VLOOKUP(A207,升星技能!A:O,9,FALSE))</f>
        <v>被动效果：每次出手增加自己25%格挡，持续3回合</v>
      </c>
      <c r="T207" s="10" t="str">
        <f>IF(C207&lt;9,VLOOKUP(A207,基础技能!A:O,14,FALSE),VLOOKUP(A207,升星技能!A:O,10,FALSE))</f>
        <v>生命誓言3</v>
      </c>
      <c r="U207" s="10" t="str">
        <f>IF(C207&lt;9,VLOOKUP(A207,基础技能!A:O,13,FALSE),VLOOKUP(A207,升星技能!A:O,11,FALSE))</f>
        <v>"4306a311","4306a314"</v>
      </c>
      <c r="V207" s="10" t="str">
        <f>IF(C207&lt;9,VLOOKUP(A207,基础技能!A:O,15,FALSE),VLOOKUP(A207,升星技能!A:O,12,FALSE))</f>
        <v>被动效果：生命永久增加40%；当生命低于60%时，提升我方友军45%护甲，持续3回合（只触发一次）</v>
      </c>
      <c r="W207" s="10" t="str">
        <f>IF(C207&lt;10,VLOOKUP(A207,基础技能!A:O,5,FALSE),VLOOKUP(A207,升星技能!A:O,13,FALSE))</f>
        <v>自然律动3</v>
      </c>
      <c r="X207" s="10" t="str">
        <f>IF(C207&lt;10,VLOOKUP(A207,基础技能!A:O,4,FALSE),VLOOKUP(A207,升星技能!A:O,14,FALSE))</f>
        <v>4306a012</v>
      </c>
      <c r="Y207" s="10" t="str">
        <f>IF(C207&lt;10,VLOOKUP(A207,基础技能!A:O,6,FALSE),VLOOKUP(A207,升星技能!A:O,15,FALSE))</f>
        <v>怒气技能：对所有敌人造成100%攻击伤害，增加全体友军25%攻击4回合，并有65%概率附加一个150%攻击的回合印记，1回合后触发。</v>
      </c>
    </row>
    <row r="208" s="10" customFormat="1" spans="1:25">
      <c r="A208" s="10">
        <v>43066</v>
      </c>
      <c r="B208" s="10" t="s">
        <v>60</v>
      </c>
      <c r="C208" s="10">
        <v>12</v>
      </c>
      <c r="D208" s="10">
        <f>VLOOKUP($C208,计算辅助表!$A:$E,2,FALSE)</f>
        <v>3.51</v>
      </c>
      <c r="E208" s="10">
        <f>VLOOKUP($C208,计算辅助表!$A:$E,3,FALSE)</f>
        <v>1</v>
      </c>
      <c r="F208" s="10">
        <f>VLOOKUP($C208,计算辅助表!$A:$E,4,FALSE)</f>
        <v>8.14</v>
      </c>
      <c r="G208" s="10">
        <f>VLOOKUP($C208,计算辅助表!$A:$E,5,FALSE)</f>
        <v>1.6</v>
      </c>
      <c r="H208" s="20">
        <f>VLOOKUP(C208,计算辅助表!A:I,9,FALSE)</f>
        <v>2</v>
      </c>
      <c r="I208" s="20">
        <f>VLOOKUP(C208,计算辅助表!A:K,10,FALSE)</f>
        <v>140</v>
      </c>
      <c r="J208" s="20">
        <f>VLOOKUP(C208,计算辅助表!A:K,11,FALSE)</f>
        <v>200</v>
      </c>
      <c r="K208" s="10">
        <f>VLOOKUP(C208,计算辅助表!A:H,8,FALSE)</f>
        <v>285</v>
      </c>
      <c r="L208" s="10" t="str">
        <f>VLOOKUP(C208,计算辅助表!A:F,6,FALSE)</f>
        <v>[{"a":"item","t":"2004","n":15000}]</v>
      </c>
      <c r="M208" s="10" t="str">
        <f>VLOOKUP(C208,计算辅助表!A:G,7,FALSE)</f>
        <v>[{"sxhero":1,"num":1},{"samezhongzu":1,"star":6,"num":1},{"star":9,"num":1}]</v>
      </c>
      <c r="N208" s="10" t="str">
        <f>VLOOKUP(A208,升星技能!A:O,4,FALSE)</f>
        <v>祝福与诅咒3</v>
      </c>
      <c r="O208" s="10" t="str">
        <f>VLOOKUP(A208,升星技能!A:O,5,FALSE)</f>
        <v>"4306a114","4306a124"</v>
      </c>
      <c r="P208" s="10" t="str">
        <f>VLOOKUP(A208,升星技能!A:O,6,FALSE)</f>
        <v>被动效果：每次普攻释放祝福与诅咒，全体友军破防增加18%，降低全体敌人16%攻击，持续3回合</v>
      </c>
      <c r="Q208" s="10" t="str">
        <f>IF(C208&lt;8,VLOOKUP(A208,基础技能!A:O,11,FALSE),VLOOKUP(A208,升星技能!A:O,7,FALSE))</f>
        <v>自然守护3</v>
      </c>
      <c r="R208" s="10" t="str">
        <f>IF(C208&lt;8,VLOOKUP(A208,基础技能!A:O,10,FALSE),VLOOKUP(A208,升星技能!A:O,8,FALSE))</f>
        <v>"4306a214"</v>
      </c>
      <c r="S208" s="10" t="str">
        <f>IF(C208&lt;8,VLOOKUP(A208,基础技能!A:O,12,FALSE),VLOOKUP(A208,升星技能!A:O,9,FALSE))</f>
        <v>被动效果：每次出手增加自己25%格挡，持续3回合</v>
      </c>
      <c r="T208" s="10" t="str">
        <f>IF(C208&lt;9,VLOOKUP(A208,基础技能!A:O,14,FALSE),VLOOKUP(A208,升星技能!A:O,10,FALSE))</f>
        <v>生命誓言3</v>
      </c>
      <c r="U208" s="10" t="str">
        <f>IF(C208&lt;9,VLOOKUP(A208,基础技能!A:O,13,FALSE),VLOOKUP(A208,升星技能!A:O,11,FALSE))</f>
        <v>"4306a311","4306a314"</v>
      </c>
      <c r="V208" s="10" t="str">
        <f>IF(C208&lt;9,VLOOKUP(A208,基础技能!A:O,15,FALSE),VLOOKUP(A208,升星技能!A:O,12,FALSE))</f>
        <v>被动效果：生命永久增加40%；当生命低于60%时，提升我方友军45%护甲，持续3回合（只触发一次）</v>
      </c>
      <c r="W208" s="10" t="str">
        <f>IF(C208&lt;10,VLOOKUP(A208,基础技能!A:O,5,FALSE),VLOOKUP(A208,升星技能!A:O,13,FALSE))</f>
        <v>自然律动3</v>
      </c>
      <c r="X208" s="10" t="str">
        <f>IF(C208&lt;10,VLOOKUP(A208,基础技能!A:O,4,FALSE),VLOOKUP(A208,升星技能!A:O,14,FALSE))</f>
        <v>4306a012</v>
      </c>
      <c r="Y208" s="10" t="str">
        <f>IF(C208&lt;10,VLOOKUP(A208,基础技能!A:O,6,FALSE),VLOOKUP(A208,升星技能!A:O,15,FALSE))</f>
        <v>怒气技能：对所有敌人造成100%攻击伤害，增加全体友军25%攻击4回合，并有65%概率附加一个150%攻击的回合印记，1回合后触发。</v>
      </c>
    </row>
    <row r="209" s="10" customFormat="1" spans="1:25">
      <c r="A209" s="10">
        <v>43066</v>
      </c>
      <c r="B209" s="10" t="s">
        <v>60</v>
      </c>
      <c r="C209" s="10">
        <v>13</v>
      </c>
      <c r="D209" s="10">
        <f>VLOOKUP($C209,计算辅助表!$A:$E,2,FALSE)</f>
        <v>3.51</v>
      </c>
      <c r="E209" s="10">
        <f>VLOOKUP($C209,计算辅助表!$A:$E,3,FALSE)</f>
        <v>1</v>
      </c>
      <c r="F209" s="10">
        <f>VLOOKUP($C209,计算辅助表!$A:$E,4,FALSE)</f>
        <v>8.14</v>
      </c>
      <c r="G209" s="10">
        <f>VLOOKUP($C209,计算辅助表!$A:$E,5,FALSE)</f>
        <v>1.6</v>
      </c>
      <c r="H209" s="20">
        <f>VLOOKUP(C209,计算辅助表!A:I,9,FALSE)</f>
        <v>3</v>
      </c>
      <c r="I209" s="20">
        <f>VLOOKUP(C209,计算辅助表!A:K,10,FALSE)</f>
        <v>210</v>
      </c>
      <c r="J209" s="20">
        <f>VLOOKUP(C209,计算辅助表!A:K,11,FALSE)</f>
        <v>300</v>
      </c>
      <c r="K209" s="10">
        <f>VLOOKUP(C209,计算辅助表!A:H,8,FALSE)</f>
        <v>300</v>
      </c>
      <c r="L209" s="10" t="str">
        <f>VLOOKUP(C209,计算辅助表!A:F,6,FALSE)</f>
        <v>[{"a":"item","t":"2004","n":20000}]</v>
      </c>
      <c r="M209" s="10" t="str">
        <f>VLOOKUP(C209,计算辅助表!A:G,7,FALSE)</f>
        <v>[{"sxhero":1,"num":2},{"star":10,"num":1}]</v>
      </c>
      <c r="N209" s="10" t="str">
        <f>VLOOKUP(A209,升星技能!A:O,4,FALSE)</f>
        <v>祝福与诅咒3</v>
      </c>
      <c r="O209" s="10" t="str">
        <f>VLOOKUP(A209,升星技能!A:O,5,FALSE)</f>
        <v>"4306a114","4306a124"</v>
      </c>
      <c r="P209" s="10" t="str">
        <f>VLOOKUP(A209,升星技能!A:O,6,FALSE)</f>
        <v>被动效果：每次普攻释放祝福与诅咒，全体友军破防增加18%，降低全体敌人16%攻击，持续3回合</v>
      </c>
      <c r="Q209" s="10" t="str">
        <f>IF(C209&lt;8,VLOOKUP(A209,基础技能!A:O,11,FALSE),VLOOKUP(A209,升星技能!A:O,7,FALSE))</f>
        <v>自然守护3</v>
      </c>
      <c r="R209" s="10" t="str">
        <f>IF(C209&lt;8,VLOOKUP(A209,基础技能!A:O,10,FALSE),VLOOKUP(A209,升星技能!A:O,8,FALSE))</f>
        <v>"4306a214"</v>
      </c>
      <c r="S209" s="10" t="str">
        <f>IF(C209&lt;8,VLOOKUP(A209,基础技能!A:O,12,FALSE),VLOOKUP(A209,升星技能!A:O,9,FALSE))</f>
        <v>被动效果：每次出手增加自己25%格挡，持续3回合</v>
      </c>
      <c r="T209" s="10" t="str">
        <f>IF(C209&lt;9,VLOOKUP(A209,基础技能!A:O,14,FALSE),VLOOKUP(A209,升星技能!A:O,10,FALSE))</f>
        <v>生命誓言3</v>
      </c>
      <c r="U209" s="10" t="str">
        <f>IF(C209&lt;9,VLOOKUP(A209,基础技能!A:O,13,FALSE),VLOOKUP(A209,升星技能!A:O,11,FALSE))</f>
        <v>"4306a311","4306a314"</v>
      </c>
      <c r="V209" s="10" t="str">
        <f>IF(C209&lt;9,VLOOKUP(A209,基础技能!A:O,15,FALSE),VLOOKUP(A209,升星技能!A:O,12,FALSE))</f>
        <v>被动效果：生命永久增加40%；当生命低于60%时，提升我方友军45%护甲，持续3回合（只触发一次）</v>
      </c>
      <c r="W209" s="10" t="str">
        <f>IF(C209&lt;10,VLOOKUP(A209,基础技能!A:O,5,FALSE),VLOOKUP(A209,升星技能!A:O,13,FALSE))</f>
        <v>自然律动3</v>
      </c>
      <c r="X209" s="10" t="str">
        <f>IF(C209&lt;10,VLOOKUP(A209,基础技能!A:O,4,FALSE),VLOOKUP(A209,升星技能!A:O,14,FALSE))</f>
        <v>4306a012</v>
      </c>
      <c r="Y209" s="10" t="str">
        <f>IF(C209&lt;10,VLOOKUP(A209,基础技能!A:O,6,FALSE),VLOOKUP(A209,升星技能!A:O,15,FALSE))</f>
        <v>怒气技能：对所有敌人造成100%攻击伤害，增加全体友军25%攻击4回合，并有65%概率附加一个150%攻击的回合印记，1回合后触发。</v>
      </c>
    </row>
    <row r="210" spans="1:25">
      <c r="A210" s="3">
        <v>44036</v>
      </c>
      <c r="B210" s="3" t="s">
        <v>61</v>
      </c>
      <c r="C210" s="20">
        <v>7</v>
      </c>
      <c r="D210" s="20">
        <f>VLOOKUP($C210,计算辅助表!$A:$E,2,FALSE)</f>
        <v>2.49</v>
      </c>
      <c r="E210" s="20">
        <f>VLOOKUP($C210,计算辅助表!$A:$E,3,FALSE)</f>
        <v>1</v>
      </c>
      <c r="F210" s="20">
        <f>VLOOKUP($C210,计算辅助表!$A:$E,4,FALSE)</f>
        <v>3.52</v>
      </c>
      <c r="G210" s="20">
        <f>VLOOKUP($C210,计算辅助表!$A:$E,5,FALSE)</f>
        <v>1.6</v>
      </c>
      <c r="H210" s="20">
        <f>VLOOKUP(C210,计算辅助表!A:I,9,FALSE)</f>
        <v>0</v>
      </c>
      <c r="I210" s="20">
        <f>VLOOKUP(C210,计算辅助表!A:K,10,FALSE)</f>
        <v>0</v>
      </c>
      <c r="J210" s="20">
        <f>VLOOKUP(C210,计算辅助表!A:K,11,FALSE)</f>
        <v>0</v>
      </c>
      <c r="K210" s="20">
        <f>VLOOKUP(C210,计算辅助表!A:H,8,FALSE)</f>
        <v>165</v>
      </c>
      <c r="L210" s="20" t="str">
        <f>VLOOKUP(C210,计算辅助表!A:F,6,FALSE)</f>
        <v>[{"a":"item","t":"2004","n":2000}]</v>
      </c>
      <c r="M210" s="20" t="str">
        <f>VLOOKUP(C210,计算辅助表!A:G,7,FALSE)</f>
        <v>[{"samezhongzu":1,"star":5,"num":4}]</v>
      </c>
      <c r="N210" s="20" t="str">
        <f>VLOOKUP(A210,升星技能!A:O,4,FALSE)</f>
        <v>魔量转移3</v>
      </c>
      <c r="O210" s="20" t="str">
        <f>VLOOKUP(A210,升星技能!A:O,5,FALSE)</f>
        <v>"4403a114","4403a124","4403a134"</v>
      </c>
      <c r="P210" s="20" t="str">
        <f>VLOOKUP(A210,升星技能!A:O,6,FALSE)</f>
        <v>被动效果：善于偷袭的刺客，普攻有100%概率偷取目标51点怒气并增加自己对敌人造成的伤害36%</v>
      </c>
      <c r="Q210" s="20" t="str">
        <f>IF(C210&lt;8,VLOOKUP(A210,基础技能!A:O,11,FALSE),VLOOKUP(A210,升星技能!A:O,7,FALSE))</f>
        <v>后排打击2</v>
      </c>
      <c r="R210" s="20" t="str">
        <f>IF(C210&lt;8,VLOOKUP(A210,基础技能!A:O,10,FALSE),VLOOKUP(A210,升星技能!A:O,8,FALSE))</f>
        <v>"44036214"</v>
      </c>
      <c r="S210" s="20" t="str">
        <f>IF(C210&lt;8,VLOOKUP(A210,基础技能!A:O,12,FALSE),VLOOKUP(A210,升星技能!A:O,9,FALSE))</f>
        <v>被动效果：专治不敢露头的远程英雄，普通攻击变为攻击敌方随机1名后排目标，伤害为115%</v>
      </c>
      <c r="T210" s="20" t="str">
        <f>IF(C210&lt;9,VLOOKUP(A210,基础技能!A:O,14,FALSE),VLOOKUP(A210,升星技能!A:O,10,FALSE))</f>
        <v>灰眼之力2</v>
      </c>
      <c r="U210" s="20" t="str">
        <f>IF(C210&lt;9,VLOOKUP(A210,基础技能!A:O,13,FALSE),VLOOKUP(A210,升星技能!A:O,11,FALSE))</f>
        <v>"44036311","44036321"</v>
      </c>
      <c r="V210" s="20" t="str">
        <f>IF(C210&lt;9,VLOOKUP(A210,基础技能!A:O,15,FALSE),VLOOKUP(A210,升星技能!A:O,12,FALSE))</f>
        <v>被动效果：影袭刺客的灰眼具有特别的力量，命中增加15%，攻击增加19.5%</v>
      </c>
      <c r="W210" s="20" t="str">
        <f>IF(C210&lt;10,VLOOKUP(A210,基础技能!A:O,5,FALSE),VLOOKUP(A210,升星技能!A:O,13,FALSE))</f>
        <v>暗影瞬杀2</v>
      </c>
      <c r="X210" s="20" t="str">
        <f>IF(C210&lt;10,VLOOKUP(A210,基础技能!A:O,4,FALSE),VLOOKUP(A210,升星技能!A:O,14,FALSE))</f>
        <v>44036012</v>
      </c>
      <c r="Y210" s="20" t="str">
        <f>IF(C210&lt;10,VLOOKUP(A210,基础技能!A:O,6,FALSE),VLOOKUP(A210,升星技能!A:O,15,FALSE))</f>
        <v>怒气技能：对敌方生命最少的目标造成218%攻击伤害并对法师类目标造成85%额外伤害，持续2回合</v>
      </c>
    </row>
    <row r="211" spans="1:25">
      <c r="A211" s="3">
        <v>44036</v>
      </c>
      <c r="B211" s="3" t="s">
        <v>61</v>
      </c>
      <c r="C211" s="20">
        <v>8</v>
      </c>
      <c r="D211" s="20">
        <f>VLOOKUP($C211,计算辅助表!$A:$E,2,FALSE)</f>
        <v>2.78</v>
      </c>
      <c r="E211" s="20">
        <f>VLOOKUP($C211,计算辅助表!$A:$E,3,FALSE)</f>
        <v>1</v>
      </c>
      <c r="F211" s="20">
        <f>VLOOKUP($C211,计算辅助表!$A:$E,4,FALSE)</f>
        <v>4.84</v>
      </c>
      <c r="G211" s="20">
        <f>VLOOKUP($C211,计算辅助表!$A:$E,5,FALSE)</f>
        <v>1.6</v>
      </c>
      <c r="H211" s="20">
        <f>VLOOKUP(C211,计算辅助表!A:I,9,FALSE)</f>
        <v>0</v>
      </c>
      <c r="I211" s="20">
        <f>VLOOKUP(C211,计算辅助表!A:K,10,FALSE)</f>
        <v>0</v>
      </c>
      <c r="J211" s="20">
        <f>VLOOKUP(C211,计算辅助表!A:K,11,FALSE)</f>
        <v>0</v>
      </c>
      <c r="K211" s="20">
        <f>VLOOKUP(C211,计算辅助表!A:H,8,FALSE)</f>
        <v>185</v>
      </c>
      <c r="L211" s="20" t="str">
        <f>VLOOKUP(C211,计算辅助表!A:F,6,FALSE)</f>
        <v>[{"a":"item","t":"2004","n":3000}]</v>
      </c>
      <c r="M211" s="20" t="str">
        <f>VLOOKUP(C211,计算辅助表!A:G,7,FALSE)</f>
        <v>[{"samezhongzu":1,"star":6,"num":1},{"samezhongzu":1,"star":5,"num":3}]</v>
      </c>
      <c r="N211" s="20" t="str">
        <f>VLOOKUP(A211,升星技能!A:O,4,FALSE)</f>
        <v>魔量转移3</v>
      </c>
      <c r="O211" s="20" t="str">
        <f>VLOOKUP(A211,升星技能!A:O,5,FALSE)</f>
        <v>"4403a114","4403a124","4403a134"</v>
      </c>
      <c r="P211" s="20" t="str">
        <f>VLOOKUP(A211,升星技能!A:O,6,FALSE)</f>
        <v>被动效果：善于偷袭的刺客，普攻有100%概率偷取目标51点怒气并增加自己对敌人造成的伤害36%</v>
      </c>
      <c r="Q211" s="20" t="str">
        <f>IF(C211&lt;8,VLOOKUP(A211,基础技能!A:O,11,FALSE),VLOOKUP(A211,升星技能!A:O,7,FALSE))</f>
        <v>脆皮杀手3</v>
      </c>
      <c r="R211" s="20" t="str">
        <f>IF(C211&lt;8,VLOOKUP(A211,基础技能!A:O,10,FALSE),VLOOKUP(A211,升星技能!A:O,8,FALSE))</f>
        <v>"4403a214"</v>
      </c>
      <c r="S211" s="20" t="str">
        <f>IF(C211&lt;8,VLOOKUP(A211,基础技能!A:O,12,FALSE),VLOOKUP(A211,升星技能!A:O,9,FALSE))</f>
        <v>被动效果：专治不敢露头的远程英雄，普通攻击变为攻击敌方随机1名后排目标，造成123%攻击伤害</v>
      </c>
      <c r="T211" s="20" t="str">
        <f>IF(C211&lt;9,VLOOKUP(A211,基础技能!A:O,14,FALSE),VLOOKUP(A211,升星技能!A:O,10,FALSE))</f>
        <v>灰眼之力2</v>
      </c>
      <c r="U211" s="20" t="str">
        <f>IF(C211&lt;9,VLOOKUP(A211,基础技能!A:O,13,FALSE),VLOOKUP(A211,升星技能!A:O,11,FALSE))</f>
        <v>"44036311","44036321"</v>
      </c>
      <c r="V211" s="20" t="str">
        <f>IF(C211&lt;9,VLOOKUP(A211,基础技能!A:O,15,FALSE),VLOOKUP(A211,升星技能!A:O,12,FALSE))</f>
        <v>被动效果：影袭刺客的灰眼具有特别的力量，命中增加15%，攻击增加19.5%</v>
      </c>
      <c r="W211" s="20" t="str">
        <f>IF(C211&lt;10,VLOOKUP(A211,基础技能!A:O,5,FALSE),VLOOKUP(A211,升星技能!A:O,13,FALSE))</f>
        <v>暗影瞬杀2</v>
      </c>
      <c r="X211" s="20" t="str">
        <f>IF(C211&lt;10,VLOOKUP(A211,基础技能!A:O,4,FALSE),VLOOKUP(A211,升星技能!A:O,14,FALSE))</f>
        <v>44036012</v>
      </c>
      <c r="Y211" s="20" t="str">
        <f>IF(C211&lt;10,VLOOKUP(A211,基础技能!A:O,6,FALSE),VLOOKUP(A211,升星技能!A:O,15,FALSE))</f>
        <v>怒气技能：对敌方生命最少的目标造成218%攻击伤害并对法师类目标造成85%额外伤害，持续2回合</v>
      </c>
    </row>
    <row r="212" spans="1:25">
      <c r="A212" s="3">
        <v>44036</v>
      </c>
      <c r="B212" s="3" t="s">
        <v>61</v>
      </c>
      <c r="C212" s="20">
        <v>9</v>
      </c>
      <c r="D212" s="20">
        <f>VLOOKUP($C212,计算辅助表!$A:$E,2,FALSE)</f>
        <v>3.07</v>
      </c>
      <c r="E212" s="20">
        <f>VLOOKUP($C212,计算辅助表!$A:$E,3,FALSE)</f>
        <v>1</v>
      </c>
      <c r="F212" s="20">
        <f>VLOOKUP($C212,计算辅助表!$A:$E,4,FALSE)</f>
        <v>6.16</v>
      </c>
      <c r="G212" s="20">
        <f>VLOOKUP($C212,计算辅助表!$A:$E,5,FALSE)</f>
        <v>1.6</v>
      </c>
      <c r="H212" s="20">
        <f>VLOOKUP(C212,计算辅助表!A:I,9,FALSE)</f>
        <v>0</v>
      </c>
      <c r="I212" s="20">
        <f>VLOOKUP(C212,计算辅助表!A:K,10,FALSE)</f>
        <v>0</v>
      </c>
      <c r="J212" s="20">
        <f>VLOOKUP(C212,计算辅助表!A:K,11,FALSE)</f>
        <v>0</v>
      </c>
      <c r="K212" s="20">
        <f>VLOOKUP(C212,计算辅助表!A:H,8,FALSE)</f>
        <v>205</v>
      </c>
      <c r="L212" s="20" t="str">
        <f>VLOOKUP(C212,计算辅助表!A:F,6,FALSE)</f>
        <v>[{"a":"item","t":"2004","n":4000}]</v>
      </c>
      <c r="M212" s="20" t="str">
        <f>VLOOKUP(C212,计算辅助表!A:G,7,FALSE)</f>
        <v>[{"sxhero":1,"num":1},{"samezhongzu":1,"star":6,"num":1},{"samezhongzu":1,"star":5,"num":2}]</v>
      </c>
      <c r="N212" s="20" t="str">
        <f>VLOOKUP(A212,升星技能!A:O,4,FALSE)</f>
        <v>魔量转移3</v>
      </c>
      <c r="O212" s="20" t="str">
        <f>VLOOKUP(A212,升星技能!A:O,5,FALSE)</f>
        <v>"4403a114","4403a124","4403a134"</v>
      </c>
      <c r="P212" s="20" t="str">
        <f>VLOOKUP(A212,升星技能!A:O,6,FALSE)</f>
        <v>被动效果：善于偷袭的刺客，普攻有100%概率偷取目标51点怒气并增加自己对敌人造成的伤害36%</v>
      </c>
      <c r="Q212" s="20" t="str">
        <f>IF(C212&lt;8,VLOOKUP(A212,基础技能!A:O,11,FALSE),VLOOKUP(A212,升星技能!A:O,7,FALSE))</f>
        <v>脆皮杀手3</v>
      </c>
      <c r="R212" s="20" t="str">
        <f>IF(C212&lt;8,VLOOKUP(A212,基础技能!A:O,10,FALSE),VLOOKUP(A212,升星技能!A:O,8,FALSE))</f>
        <v>"4403a214"</v>
      </c>
      <c r="S212" s="20" t="str">
        <f>IF(C212&lt;8,VLOOKUP(A212,基础技能!A:O,12,FALSE),VLOOKUP(A212,升星技能!A:O,9,FALSE))</f>
        <v>被动效果：专治不敢露头的远程英雄，普通攻击变为攻击敌方随机1名后排目标，造成123%攻击伤害</v>
      </c>
      <c r="T212" s="20" t="str">
        <f>IF(C212&lt;9,VLOOKUP(A212,基础技能!A:O,14,FALSE),VLOOKUP(A212,升星技能!A:O,10,FALSE))</f>
        <v>刺客之眼3</v>
      </c>
      <c r="U212" s="20" t="str">
        <f>IF(C212&lt;9,VLOOKUP(A212,基础技能!A:O,13,FALSE),VLOOKUP(A212,升星技能!A:O,11,FALSE))</f>
        <v>"4403a311","4403a321"</v>
      </c>
      <c r="V212" s="20" t="str">
        <f>IF(C212&lt;9,VLOOKUP(A212,基础技能!A:O,15,FALSE),VLOOKUP(A212,升星技能!A:O,12,FALSE))</f>
        <v>被动效果：影袭刺客的灰眼具有特别的力量，命中增加20%，攻击增加24%</v>
      </c>
      <c r="W212" s="20" t="str">
        <f>IF(C212&lt;10,VLOOKUP(A212,基础技能!A:O,5,FALSE),VLOOKUP(A212,升星技能!A:O,13,FALSE))</f>
        <v>暗影瞬杀2</v>
      </c>
      <c r="X212" s="20" t="str">
        <f>IF(C212&lt;10,VLOOKUP(A212,基础技能!A:O,4,FALSE),VLOOKUP(A212,升星技能!A:O,14,FALSE))</f>
        <v>44036012</v>
      </c>
      <c r="Y212" s="20" t="str">
        <f>IF(C212&lt;10,VLOOKUP(A212,基础技能!A:O,6,FALSE),VLOOKUP(A212,升星技能!A:O,15,FALSE))</f>
        <v>怒气技能：对敌方生命最少的目标造成218%攻击伤害并对法师类目标造成85%额外伤害，持续2回合</v>
      </c>
    </row>
    <row r="213" spans="1:25">
      <c r="A213" s="3">
        <v>44046</v>
      </c>
      <c r="B213" s="3" t="s">
        <v>62</v>
      </c>
      <c r="C213" s="20">
        <v>7</v>
      </c>
      <c r="D213" s="20">
        <f>VLOOKUP($C213,计算辅助表!$A:$E,2,FALSE)</f>
        <v>2.49</v>
      </c>
      <c r="E213" s="20">
        <f>VLOOKUP($C213,计算辅助表!$A:$E,3,FALSE)</f>
        <v>1</v>
      </c>
      <c r="F213" s="20">
        <f>VLOOKUP($C213,计算辅助表!$A:$E,4,FALSE)</f>
        <v>3.52</v>
      </c>
      <c r="G213" s="20">
        <f>VLOOKUP($C213,计算辅助表!$A:$E,5,FALSE)</f>
        <v>1.6</v>
      </c>
      <c r="H213" s="20">
        <f>VLOOKUP(C213,计算辅助表!A:I,9,FALSE)</f>
        <v>0</v>
      </c>
      <c r="I213" s="20">
        <f>VLOOKUP(C213,计算辅助表!A:K,10,FALSE)</f>
        <v>0</v>
      </c>
      <c r="J213" s="20">
        <f>VLOOKUP(C213,计算辅助表!A:K,11,FALSE)</f>
        <v>0</v>
      </c>
      <c r="K213" s="20">
        <f>VLOOKUP(C213,计算辅助表!A:H,8,FALSE)</f>
        <v>165</v>
      </c>
      <c r="L213" s="20" t="str">
        <f>VLOOKUP(C213,计算辅助表!A:F,6,FALSE)</f>
        <v>[{"a":"item","t":"2004","n":2000}]</v>
      </c>
      <c r="M213" s="20" t="str">
        <f>VLOOKUP(C213,计算辅助表!A:G,7,FALSE)</f>
        <v>[{"samezhongzu":1,"star":5,"num":4}]</v>
      </c>
      <c r="N213" s="20" t="str">
        <f>VLOOKUP(A213,升星技能!A:O,4,FALSE)</f>
        <v>神秘力量3</v>
      </c>
      <c r="O213" s="20" t="str">
        <f>VLOOKUP(A213,升星技能!A:O,5,FALSE)</f>
        <v>"4404a111","4404a121"</v>
      </c>
      <c r="P213" s="20" t="str">
        <f>VLOOKUP(A213,升星技能!A:O,6,FALSE)</f>
        <v>被动效果：长期深山苦修，使得自身暴击增加30%，暴击伤害增加50%</v>
      </c>
      <c r="Q213" s="20" t="str">
        <f>IF(C213&lt;8,VLOOKUP(A213,基础技能!A:O,11,FALSE),VLOOKUP(A213,升星技能!A:O,7,FALSE))</f>
        <v>虚弱打击2</v>
      </c>
      <c r="R213" s="20" t="str">
        <f>IF(C213&lt;8,VLOOKUP(A213,基础技能!A:O,10,FALSE),VLOOKUP(A213,升星技能!A:O,8,FALSE))</f>
        <v>"44046214"</v>
      </c>
      <c r="S213" s="20" t="str">
        <f>IF(C213&lt;8,VLOOKUP(A213,基础技能!A:O,12,FALSE),VLOOKUP(A213,升星技能!A:O,9,FALSE))</f>
        <v>被动效果：僧侣善于找到敌方的弱点，普通攻击变成攻击敌方生命最少的英雄，效果为106%，并降低目标16%攻击3回合</v>
      </c>
      <c r="T213" s="20" t="str">
        <f>IF(C213&lt;9,VLOOKUP(A213,基础技能!A:O,14,FALSE),VLOOKUP(A213,升星技能!A:O,10,FALSE))</f>
        <v>毒性攻击2</v>
      </c>
      <c r="U213" s="20" t="str">
        <f>IF(C213&lt;9,VLOOKUP(A213,基础技能!A:O,13,FALSE),VLOOKUP(A213,升星技能!A:O,11,FALSE))</f>
        <v>"44046314"</v>
      </c>
      <c r="V213" s="20" t="str">
        <f>IF(C213&lt;9,VLOOKUP(A213,基础技能!A:O,15,FALSE),VLOOKUP(A213,升星技能!A:O,12,FALSE))</f>
        <v>被动效果：僧侣通过艰苦的修炼，使得普攻有52%概率使目标中毒，每回合造成85%攻击伤害，持续2回合</v>
      </c>
      <c r="W213" s="20" t="str">
        <f>IF(C213&lt;10,VLOOKUP(A213,基础技能!A:O,5,FALSE),VLOOKUP(A213,升星技能!A:O,13,FALSE))</f>
        <v>死亡瞬斩2</v>
      </c>
      <c r="X213" s="20" t="str">
        <f>IF(C213&lt;10,VLOOKUP(A213,基础技能!A:O,4,FALSE),VLOOKUP(A213,升星技能!A:O,14,FALSE))</f>
        <v>44046012</v>
      </c>
      <c r="Y213" s="20" t="str">
        <f>IF(C213&lt;10,VLOOKUP(A213,基础技能!A:O,6,FALSE),VLOOKUP(A213,升星技能!A:O,15,FALSE))</f>
        <v>怒气技能：对敌方随机3名后排目标造成203%攻击伤害，如果是法师，每回合额外造成42%攻击伤害，持续2回合</v>
      </c>
    </row>
    <row r="214" spans="1:25">
      <c r="A214" s="3">
        <v>44046</v>
      </c>
      <c r="B214" s="3" t="s">
        <v>62</v>
      </c>
      <c r="C214" s="20">
        <v>8</v>
      </c>
      <c r="D214" s="20">
        <f>VLOOKUP($C214,计算辅助表!$A:$E,2,FALSE)</f>
        <v>2.78</v>
      </c>
      <c r="E214" s="20">
        <f>VLOOKUP($C214,计算辅助表!$A:$E,3,FALSE)</f>
        <v>1</v>
      </c>
      <c r="F214" s="20">
        <f>VLOOKUP($C214,计算辅助表!$A:$E,4,FALSE)</f>
        <v>4.84</v>
      </c>
      <c r="G214" s="20">
        <f>VLOOKUP($C214,计算辅助表!$A:$E,5,FALSE)</f>
        <v>1.6</v>
      </c>
      <c r="H214" s="20">
        <f>VLOOKUP(C214,计算辅助表!A:I,9,FALSE)</f>
        <v>0</v>
      </c>
      <c r="I214" s="20">
        <f>VLOOKUP(C214,计算辅助表!A:K,10,FALSE)</f>
        <v>0</v>
      </c>
      <c r="J214" s="20">
        <f>VLOOKUP(C214,计算辅助表!A:K,11,FALSE)</f>
        <v>0</v>
      </c>
      <c r="K214" s="20">
        <f>VLOOKUP(C214,计算辅助表!A:H,8,FALSE)</f>
        <v>185</v>
      </c>
      <c r="L214" s="20" t="str">
        <f>VLOOKUP(C214,计算辅助表!A:F,6,FALSE)</f>
        <v>[{"a":"item","t":"2004","n":3000}]</v>
      </c>
      <c r="M214" s="20" t="str">
        <f>VLOOKUP(C214,计算辅助表!A:G,7,FALSE)</f>
        <v>[{"samezhongzu":1,"star":6,"num":1},{"samezhongzu":1,"star":5,"num":3}]</v>
      </c>
      <c r="N214" s="20" t="str">
        <f>VLOOKUP(A214,升星技能!A:O,4,FALSE)</f>
        <v>神秘力量3</v>
      </c>
      <c r="O214" s="20" t="str">
        <f>VLOOKUP(A214,升星技能!A:O,5,FALSE)</f>
        <v>"4404a111","4404a121"</v>
      </c>
      <c r="P214" s="20" t="str">
        <f>VLOOKUP(A214,升星技能!A:O,6,FALSE)</f>
        <v>被动效果：长期深山苦修，使得自身暴击增加30%，暴击伤害增加50%</v>
      </c>
      <c r="Q214" s="20" t="str">
        <f>IF(C214&lt;8,VLOOKUP(A214,基础技能!A:O,11,FALSE),VLOOKUP(A214,升星技能!A:O,7,FALSE))</f>
        <v>打击弱点3</v>
      </c>
      <c r="R214" s="20" t="str">
        <f>IF(C214&lt;8,VLOOKUP(A214,基础技能!A:O,10,FALSE),VLOOKUP(A214,升星技能!A:O,8,FALSE))</f>
        <v>"4404a214"</v>
      </c>
      <c r="S214" s="20" t="str">
        <f>IF(C214&lt;8,VLOOKUP(A214,基础技能!A:O,12,FALSE),VLOOKUP(A214,升星技能!A:O,9,FALSE))</f>
        <v>被动效果：僧侣善于找到敌方的弱点，普通攻击变成攻击敌方生命最少的英雄，造成122%攻击伤害，并降低目标16%攻击3回合</v>
      </c>
      <c r="T214" s="20" t="str">
        <f>IF(C214&lt;9,VLOOKUP(A214,基础技能!A:O,14,FALSE),VLOOKUP(A214,升星技能!A:O,10,FALSE))</f>
        <v>毒性攻击2</v>
      </c>
      <c r="U214" s="20" t="str">
        <f>IF(C214&lt;9,VLOOKUP(A214,基础技能!A:O,13,FALSE),VLOOKUP(A214,升星技能!A:O,11,FALSE))</f>
        <v>"44046314"</v>
      </c>
      <c r="V214" s="20" t="str">
        <f>IF(C214&lt;9,VLOOKUP(A214,基础技能!A:O,15,FALSE),VLOOKUP(A214,升星技能!A:O,12,FALSE))</f>
        <v>被动效果：僧侣通过艰苦的修炼，使得普攻有52%概率使目标中毒，每回合造成85%攻击伤害，持续2回合</v>
      </c>
      <c r="W214" s="20" t="str">
        <f>IF(C214&lt;10,VLOOKUP(A214,基础技能!A:O,5,FALSE),VLOOKUP(A214,升星技能!A:O,13,FALSE))</f>
        <v>死亡瞬斩2</v>
      </c>
      <c r="X214" s="20" t="str">
        <f>IF(C214&lt;10,VLOOKUP(A214,基础技能!A:O,4,FALSE),VLOOKUP(A214,升星技能!A:O,14,FALSE))</f>
        <v>44046012</v>
      </c>
      <c r="Y214" s="20" t="str">
        <f>IF(C214&lt;10,VLOOKUP(A214,基础技能!A:O,6,FALSE),VLOOKUP(A214,升星技能!A:O,15,FALSE))</f>
        <v>怒气技能：对敌方随机3名后排目标造成203%攻击伤害，如果是法师，每回合额外造成42%攻击伤害，持续2回合</v>
      </c>
    </row>
    <row r="215" spans="1:25">
      <c r="A215" s="3">
        <v>44046</v>
      </c>
      <c r="B215" s="3" t="s">
        <v>62</v>
      </c>
      <c r="C215" s="20">
        <v>9</v>
      </c>
      <c r="D215" s="20">
        <f>VLOOKUP($C215,计算辅助表!$A:$E,2,FALSE)</f>
        <v>3.07</v>
      </c>
      <c r="E215" s="20">
        <f>VLOOKUP($C215,计算辅助表!$A:$E,3,FALSE)</f>
        <v>1</v>
      </c>
      <c r="F215" s="20">
        <f>VLOOKUP($C215,计算辅助表!$A:$E,4,FALSE)</f>
        <v>6.16</v>
      </c>
      <c r="G215" s="20">
        <f>VLOOKUP($C215,计算辅助表!$A:$E,5,FALSE)</f>
        <v>1.6</v>
      </c>
      <c r="H215" s="20">
        <f>VLOOKUP(C215,计算辅助表!A:I,9,FALSE)</f>
        <v>0</v>
      </c>
      <c r="I215" s="20">
        <f>VLOOKUP(C215,计算辅助表!A:K,10,FALSE)</f>
        <v>0</v>
      </c>
      <c r="J215" s="20">
        <f>VLOOKUP(C215,计算辅助表!A:K,11,FALSE)</f>
        <v>0</v>
      </c>
      <c r="K215" s="20">
        <f>VLOOKUP(C215,计算辅助表!A:H,8,FALSE)</f>
        <v>205</v>
      </c>
      <c r="L215" s="20" t="str">
        <f>VLOOKUP(C215,计算辅助表!A:F,6,FALSE)</f>
        <v>[{"a":"item","t":"2004","n":4000}]</v>
      </c>
      <c r="M215" s="20" t="str">
        <f>VLOOKUP(C215,计算辅助表!A:G,7,FALSE)</f>
        <v>[{"sxhero":1,"num":1},{"samezhongzu":1,"star":6,"num":1},{"samezhongzu":1,"star":5,"num":2}]</v>
      </c>
      <c r="N215" s="20" t="str">
        <f>VLOOKUP(A215,升星技能!A:O,4,FALSE)</f>
        <v>神秘力量3</v>
      </c>
      <c r="O215" s="20" t="str">
        <f>VLOOKUP(A215,升星技能!A:O,5,FALSE)</f>
        <v>"4404a111","4404a121"</v>
      </c>
      <c r="P215" s="20" t="str">
        <f>VLOOKUP(A215,升星技能!A:O,6,FALSE)</f>
        <v>被动效果：长期深山苦修，使得自身暴击增加30%，暴击伤害增加50%</v>
      </c>
      <c r="Q215" s="20" t="str">
        <f>IF(C215&lt;8,VLOOKUP(A215,基础技能!A:O,11,FALSE),VLOOKUP(A215,升星技能!A:O,7,FALSE))</f>
        <v>打击弱点3</v>
      </c>
      <c r="R215" s="20" t="str">
        <f>IF(C215&lt;8,VLOOKUP(A215,基础技能!A:O,10,FALSE),VLOOKUP(A215,升星技能!A:O,8,FALSE))</f>
        <v>"4404a214"</v>
      </c>
      <c r="S215" s="20" t="str">
        <f>IF(C215&lt;8,VLOOKUP(A215,基础技能!A:O,12,FALSE),VLOOKUP(A215,升星技能!A:O,9,FALSE))</f>
        <v>被动效果：僧侣善于找到敌方的弱点，普通攻击变成攻击敌方生命最少的英雄，造成122%攻击伤害，并降低目标16%攻击3回合</v>
      </c>
      <c r="T215" s="20" t="str">
        <f>IF(C215&lt;9,VLOOKUP(A215,基础技能!A:O,14,FALSE),VLOOKUP(A215,升星技能!A:O,10,FALSE))</f>
        <v>毒念3</v>
      </c>
      <c r="U215" s="20" t="str">
        <f>IF(C215&lt;9,VLOOKUP(A215,基础技能!A:O,13,FALSE),VLOOKUP(A215,升星技能!A:O,11,FALSE))</f>
        <v>"4404a314"</v>
      </c>
      <c r="V215" s="20" t="str">
        <f>IF(C215&lt;9,VLOOKUP(A215,基础技能!A:O,15,FALSE),VLOOKUP(A215,升星技能!A:O,12,FALSE))</f>
        <v>被动效果：僧侣通过艰苦的修炼，使得普攻有52%概率使目标中毒，每回合造成124%攻击伤害，持续2回合</v>
      </c>
      <c r="W215" s="20" t="str">
        <f>IF(C215&lt;10,VLOOKUP(A215,基础技能!A:O,5,FALSE),VLOOKUP(A215,升星技能!A:O,13,FALSE))</f>
        <v>死亡瞬斩2</v>
      </c>
      <c r="X215" s="20" t="str">
        <f>IF(C215&lt;10,VLOOKUP(A215,基础技能!A:O,4,FALSE),VLOOKUP(A215,升星技能!A:O,14,FALSE))</f>
        <v>44046012</v>
      </c>
      <c r="Y215" s="20" t="str">
        <f>IF(C215&lt;10,VLOOKUP(A215,基础技能!A:O,6,FALSE),VLOOKUP(A215,升星技能!A:O,15,FALSE))</f>
        <v>怒气技能：对敌方随机3名后排目标造成203%攻击伤害，如果是法师，每回合额外造成42%攻击伤害，持续2回合</v>
      </c>
    </row>
    <row r="216" spans="1:25">
      <c r="A216" s="3">
        <v>44046</v>
      </c>
      <c r="B216" s="3" t="s">
        <v>62</v>
      </c>
      <c r="C216" s="20">
        <v>10</v>
      </c>
      <c r="D216" s="20">
        <f>VLOOKUP($C216,计算辅助表!$A:$E,2,FALSE)</f>
        <v>3.51</v>
      </c>
      <c r="E216" s="20">
        <f>VLOOKUP($C216,计算辅助表!$A:$E,3,FALSE)</f>
        <v>1</v>
      </c>
      <c r="F216" s="20">
        <f>VLOOKUP($C216,计算辅助表!$A:$E,4,FALSE)</f>
        <v>8.14</v>
      </c>
      <c r="G216" s="20">
        <f>VLOOKUP($C216,计算辅助表!$A:$E,5,FALSE)</f>
        <v>1.6</v>
      </c>
      <c r="H216" s="20">
        <f>VLOOKUP(C216,计算辅助表!A:I,9,FALSE)</f>
        <v>0</v>
      </c>
      <c r="I216" s="20">
        <f>VLOOKUP(C216,计算辅助表!A:K,10,FALSE)</f>
        <v>0</v>
      </c>
      <c r="J216" s="20">
        <f>VLOOKUP(C216,计算辅助表!A:K,11,FALSE)</f>
        <v>0</v>
      </c>
      <c r="K216" s="20">
        <f>VLOOKUP(C216,计算辅助表!A:H,8,FALSE)</f>
        <v>255</v>
      </c>
      <c r="L216" s="20" t="str">
        <f>VLOOKUP(C216,计算辅助表!A:F,6,FALSE)</f>
        <v>[{"a":"item","t":"2004","n":10000}]</v>
      </c>
      <c r="M216" s="20" t="str">
        <f>VLOOKUP(C216,计算辅助表!A:G,7,FALSE)</f>
        <v>[{"sxhero":1,"num":2},{"samezhongzu":1,"star":6,"num":1},{"star":9,"num":1}]</v>
      </c>
      <c r="N216" s="20" t="str">
        <f>VLOOKUP(A216,升星技能!A:O,4,FALSE)</f>
        <v>神秘力量3</v>
      </c>
      <c r="O216" s="20" t="str">
        <f>VLOOKUP(A216,升星技能!A:O,5,FALSE)</f>
        <v>"4404a111","4404a121"</v>
      </c>
      <c r="P216" s="20" t="str">
        <f>VLOOKUP(A216,升星技能!A:O,6,FALSE)</f>
        <v>被动效果：长期深山苦修，使得自身暴击增加30%，暴击伤害增加50%</v>
      </c>
      <c r="Q216" s="20" t="str">
        <f>IF(C216&lt;8,VLOOKUP(A216,基础技能!A:O,11,FALSE),VLOOKUP(A216,升星技能!A:O,7,FALSE))</f>
        <v>打击弱点3</v>
      </c>
      <c r="R216" s="20" t="str">
        <f>IF(C216&lt;8,VLOOKUP(A216,基础技能!A:O,10,FALSE),VLOOKUP(A216,升星技能!A:O,8,FALSE))</f>
        <v>"4404a214"</v>
      </c>
      <c r="S216" s="20" t="str">
        <f>IF(C216&lt;8,VLOOKUP(A216,基础技能!A:O,12,FALSE),VLOOKUP(A216,升星技能!A:O,9,FALSE))</f>
        <v>被动效果：僧侣善于找到敌方的弱点，普通攻击变成攻击敌方生命最少的英雄，造成122%攻击伤害，并降低目标16%攻击3回合</v>
      </c>
      <c r="T216" s="20" t="str">
        <f>IF(C216&lt;9,VLOOKUP(A216,基础技能!A:O,14,FALSE),VLOOKUP(A216,升星技能!A:O,10,FALSE))</f>
        <v>毒念3</v>
      </c>
      <c r="U216" s="20" t="str">
        <f>IF(C216&lt;9,VLOOKUP(A216,基础技能!A:O,13,FALSE),VLOOKUP(A216,升星技能!A:O,11,FALSE))</f>
        <v>"4404a314"</v>
      </c>
      <c r="V216" s="20" t="str">
        <f>IF(C216&lt;9,VLOOKUP(A216,基础技能!A:O,15,FALSE),VLOOKUP(A216,升星技能!A:O,12,FALSE))</f>
        <v>被动效果：僧侣通过艰苦的修炼，使得普攻有52%概率使目标中毒，每回合造成124%攻击伤害，持续2回合</v>
      </c>
      <c r="W216" s="20" t="str">
        <f>IF(C216&lt;10,VLOOKUP(A216,基础技能!A:O,5,FALSE),VLOOKUP(A216,升星技能!A:O,13,FALSE))</f>
        <v>死亡瞬斩3</v>
      </c>
      <c r="X216" s="20" t="str">
        <f>IF(C216&lt;10,VLOOKUP(A216,基础技能!A:O,4,FALSE),VLOOKUP(A216,升星技能!A:O,14,FALSE))</f>
        <v>4404a012</v>
      </c>
      <c r="Y216" s="20" t="str">
        <f>IF(C216&lt;10,VLOOKUP(A216,基础技能!A:O,6,FALSE),VLOOKUP(A216,升星技能!A:O,15,FALSE))</f>
        <v>怒气技能：对敌方后排全体敌人造成215%攻击伤害，如果是法师，每回合额外造成51%攻击流血伤害，持续3回合</v>
      </c>
    </row>
    <row r="217" spans="1:25">
      <c r="A217" s="3">
        <v>44046</v>
      </c>
      <c r="B217" s="3" t="s">
        <v>62</v>
      </c>
      <c r="C217" s="20">
        <v>11</v>
      </c>
      <c r="D217" s="20">
        <f>VLOOKUP($C217,计算辅助表!$A:$E,2,FALSE)</f>
        <v>3.51</v>
      </c>
      <c r="E217" s="20">
        <f>VLOOKUP($C217,计算辅助表!$A:$E,3,FALSE)</f>
        <v>1</v>
      </c>
      <c r="F217" s="20">
        <f>VLOOKUP($C217,计算辅助表!$A:$E,4,FALSE)</f>
        <v>8.14</v>
      </c>
      <c r="G217" s="20">
        <f>VLOOKUP($C217,计算辅助表!$A:$E,5,FALSE)</f>
        <v>1.6</v>
      </c>
      <c r="H217" s="20">
        <f>VLOOKUP(C217,计算辅助表!A:I,9,FALSE)</f>
        <v>1</v>
      </c>
      <c r="I217" s="20">
        <f>VLOOKUP(C217,计算辅助表!A:K,10,FALSE)</f>
        <v>70</v>
      </c>
      <c r="J217" s="20">
        <f>VLOOKUP(C217,计算辅助表!A:K,11,FALSE)</f>
        <v>100</v>
      </c>
      <c r="K217" s="20">
        <f>VLOOKUP(C217,计算辅助表!A:H,8,FALSE)</f>
        <v>270</v>
      </c>
      <c r="L217" s="20" t="str">
        <f>VLOOKUP(C217,计算辅助表!A:F,6,FALSE)</f>
        <v>[{"a":"item","t":"2004","n":10000}]</v>
      </c>
      <c r="M217" s="20" t="str">
        <f>VLOOKUP(C217,计算辅助表!A:G,7,FALSE)</f>
        <v>[{"sxhero":1,"num":1},{"star":9,"num":1}]</v>
      </c>
      <c r="N217" s="20" t="str">
        <f>VLOOKUP(A217,升星技能!A:O,4,FALSE)</f>
        <v>神秘力量3</v>
      </c>
      <c r="O217" s="20" t="str">
        <f>VLOOKUP(A217,升星技能!A:O,5,FALSE)</f>
        <v>"4404a111","4404a121"</v>
      </c>
      <c r="P217" s="20" t="str">
        <f>VLOOKUP(A217,升星技能!A:O,6,FALSE)</f>
        <v>被动效果：长期深山苦修，使得自身暴击增加30%，暴击伤害增加50%</v>
      </c>
      <c r="Q217" s="20" t="str">
        <f>IF(C217&lt;8,VLOOKUP(A217,基础技能!A:O,11,FALSE),VLOOKUP(A217,升星技能!A:O,7,FALSE))</f>
        <v>打击弱点3</v>
      </c>
      <c r="R217" s="20" t="str">
        <f>IF(C217&lt;8,VLOOKUP(A217,基础技能!A:O,10,FALSE),VLOOKUP(A217,升星技能!A:O,8,FALSE))</f>
        <v>"4404a214"</v>
      </c>
      <c r="S217" s="20" t="str">
        <f>IF(C217&lt;8,VLOOKUP(A217,基础技能!A:O,12,FALSE),VLOOKUP(A217,升星技能!A:O,9,FALSE))</f>
        <v>被动效果：僧侣善于找到敌方的弱点，普通攻击变成攻击敌方生命最少的英雄，造成122%攻击伤害，并降低目标16%攻击3回合</v>
      </c>
      <c r="T217" s="20" t="str">
        <f>IF(C217&lt;9,VLOOKUP(A217,基础技能!A:O,14,FALSE),VLOOKUP(A217,升星技能!A:O,10,FALSE))</f>
        <v>毒念3</v>
      </c>
      <c r="U217" s="20" t="str">
        <f>IF(C217&lt;9,VLOOKUP(A217,基础技能!A:O,13,FALSE),VLOOKUP(A217,升星技能!A:O,11,FALSE))</f>
        <v>"4404a314"</v>
      </c>
      <c r="V217" s="20" t="str">
        <f>IF(C217&lt;9,VLOOKUP(A217,基础技能!A:O,15,FALSE),VLOOKUP(A217,升星技能!A:O,12,FALSE))</f>
        <v>被动效果：僧侣通过艰苦的修炼，使得普攻有52%概率使目标中毒，每回合造成124%攻击伤害，持续2回合</v>
      </c>
      <c r="W217" s="20" t="str">
        <f>IF(C217&lt;10,VLOOKUP(A217,基础技能!A:O,5,FALSE),VLOOKUP(A217,升星技能!A:O,13,FALSE))</f>
        <v>死亡瞬斩3</v>
      </c>
      <c r="X217" s="20" t="str">
        <f>IF(C217&lt;10,VLOOKUP(A217,基础技能!A:O,4,FALSE),VLOOKUP(A217,升星技能!A:O,14,FALSE))</f>
        <v>4404a012</v>
      </c>
      <c r="Y217" s="20" t="str">
        <f>IF(C217&lt;10,VLOOKUP(A217,基础技能!A:O,6,FALSE),VLOOKUP(A217,升星技能!A:O,15,FALSE))</f>
        <v>怒气技能：对敌方后排全体敌人造成215%攻击伤害，如果是法师，每回合额外造成51%攻击流血伤害，持续3回合</v>
      </c>
    </row>
    <row r="218" spans="1:25">
      <c r="A218" s="3">
        <v>44046</v>
      </c>
      <c r="B218" s="3" t="s">
        <v>62</v>
      </c>
      <c r="C218" s="20">
        <v>12</v>
      </c>
      <c r="D218" s="20">
        <f>VLOOKUP($C218,计算辅助表!$A:$E,2,FALSE)</f>
        <v>3.51</v>
      </c>
      <c r="E218" s="20">
        <f>VLOOKUP($C218,计算辅助表!$A:$E,3,FALSE)</f>
        <v>1</v>
      </c>
      <c r="F218" s="20">
        <f>VLOOKUP($C218,计算辅助表!$A:$E,4,FALSE)</f>
        <v>8.14</v>
      </c>
      <c r="G218" s="20">
        <f>VLOOKUP($C218,计算辅助表!$A:$E,5,FALSE)</f>
        <v>1.6</v>
      </c>
      <c r="H218" s="20">
        <f>VLOOKUP(C218,计算辅助表!A:I,9,FALSE)</f>
        <v>2</v>
      </c>
      <c r="I218" s="20">
        <f>VLOOKUP(C218,计算辅助表!A:K,10,FALSE)</f>
        <v>140</v>
      </c>
      <c r="J218" s="20">
        <f>VLOOKUP(C218,计算辅助表!A:K,11,FALSE)</f>
        <v>200</v>
      </c>
      <c r="K218" s="20">
        <f>VLOOKUP(C218,计算辅助表!A:H,8,FALSE)</f>
        <v>285</v>
      </c>
      <c r="L218" s="20" t="str">
        <f>VLOOKUP(C218,计算辅助表!A:F,6,FALSE)</f>
        <v>[{"a":"item","t":"2004","n":15000}]</v>
      </c>
      <c r="M218" s="20" t="str">
        <f>VLOOKUP(C218,计算辅助表!A:G,7,FALSE)</f>
        <v>[{"sxhero":1,"num":1},{"samezhongzu":1,"star":6,"num":1},{"star":9,"num":1}]</v>
      </c>
      <c r="N218" s="20" t="str">
        <f>VLOOKUP(A218,升星技能!A:O,4,FALSE)</f>
        <v>神秘力量3</v>
      </c>
      <c r="O218" s="20" t="str">
        <f>VLOOKUP(A218,升星技能!A:O,5,FALSE)</f>
        <v>"4404a111","4404a121"</v>
      </c>
      <c r="P218" s="20" t="str">
        <f>VLOOKUP(A218,升星技能!A:O,6,FALSE)</f>
        <v>被动效果：长期深山苦修，使得自身暴击增加30%，暴击伤害增加50%</v>
      </c>
      <c r="Q218" s="20" t="str">
        <f>IF(C218&lt;8,VLOOKUP(A218,基础技能!A:O,11,FALSE),VLOOKUP(A218,升星技能!A:O,7,FALSE))</f>
        <v>打击弱点3</v>
      </c>
      <c r="R218" s="20" t="str">
        <f>IF(C218&lt;8,VLOOKUP(A218,基础技能!A:O,10,FALSE),VLOOKUP(A218,升星技能!A:O,8,FALSE))</f>
        <v>"4404a214"</v>
      </c>
      <c r="S218" s="20" t="str">
        <f>IF(C218&lt;8,VLOOKUP(A218,基础技能!A:O,12,FALSE),VLOOKUP(A218,升星技能!A:O,9,FALSE))</f>
        <v>被动效果：僧侣善于找到敌方的弱点，普通攻击变成攻击敌方生命最少的英雄，造成122%攻击伤害，并降低目标16%攻击3回合</v>
      </c>
      <c r="T218" s="20" t="str">
        <f>IF(C218&lt;9,VLOOKUP(A218,基础技能!A:O,14,FALSE),VLOOKUP(A218,升星技能!A:O,10,FALSE))</f>
        <v>毒念3</v>
      </c>
      <c r="U218" s="20" t="str">
        <f>IF(C218&lt;9,VLOOKUP(A218,基础技能!A:O,13,FALSE),VLOOKUP(A218,升星技能!A:O,11,FALSE))</f>
        <v>"4404a314"</v>
      </c>
      <c r="V218" s="20" t="str">
        <f>IF(C218&lt;9,VLOOKUP(A218,基础技能!A:O,15,FALSE),VLOOKUP(A218,升星技能!A:O,12,FALSE))</f>
        <v>被动效果：僧侣通过艰苦的修炼，使得普攻有52%概率使目标中毒，每回合造成124%攻击伤害，持续2回合</v>
      </c>
      <c r="W218" s="20" t="str">
        <f>IF(C218&lt;10,VLOOKUP(A218,基础技能!A:O,5,FALSE),VLOOKUP(A218,升星技能!A:O,13,FALSE))</f>
        <v>死亡瞬斩3</v>
      </c>
      <c r="X218" s="20" t="str">
        <f>IF(C218&lt;10,VLOOKUP(A218,基础技能!A:O,4,FALSE),VLOOKUP(A218,升星技能!A:O,14,FALSE))</f>
        <v>4404a012</v>
      </c>
      <c r="Y218" s="20" t="str">
        <f>IF(C218&lt;10,VLOOKUP(A218,基础技能!A:O,6,FALSE),VLOOKUP(A218,升星技能!A:O,15,FALSE))</f>
        <v>怒气技能：对敌方后排全体敌人造成215%攻击伤害，如果是法师，每回合额外造成51%攻击流血伤害，持续3回合</v>
      </c>
    </row>
    <row r="219" spans="1:25">
      <c r="A219" s="3">
        <v>44046</v>
      </c>
      <c r="B219" s="3" t="s">
        <v>62</v>
      </c>
      <c r="C219" s="20">
        <v>13</v>
      </c>
      <c r="D219" s="20">
        <f>VLOOKUP($C219,计算辅助表!$A:$E,2,FALSE)</f>
        <v>3.51</v>
      </c>
      <c r="E219" s="20">
        <f>VLOOKUP($C219,计算辅助表!$A:$E,3,FALSE)</f>
        <v>1</v>
      </c>
      <c r="F219" s="20">
        <f>VLOOKUP($C219,计算辅助表!$A:$E,4,FALSE)</f>
        <v>8.14</v>
      </c>
      <c r="G219" s="20">
        <f>VLOOKUP($C219,计算辅助表!$A:$E,5,FALSE)</f>
        <v>1.6</v>
      </c>
      <c r="H219" s="20">
        <f>VLOOKUP(C219,计算辅助表!A:I,9,FALSE)</f>
        <v>3</v>
      </c>
      <c r="I219" s="20">
        <f>VLOOKUP(C219,计算辅助表!A:K,10,FALSE)</f>
        <v>210</v>
      </c>
      <c r="J219" s="20">
        <f>VLOOKUP(C219,计算辅助表!A:K,11,FALSE)</f>
        <v>300</v>
      </c>
      <c r="K219" s="20">
        <f>VLOOKUP(C219,计算辅助表!A:H,8,FALSE)</f>
        <v>300</v>
      </c>
      <c r="L219" s="20" t="str">
        <f>VLOOKUP(C219,计算辅助表!A:F,6,FALSE)</f>
        <v>[{"a":"item","t":"2004","n":20000}]</v>
      </c>
      <c r="M219" s="20" t="str">
        <f>VLOOKUP(C219,计算辅助表!A:G,7,FALSE)</f>
        <v>[{"sxhero":1,"num":2},{"star":10,"num":1}]</v>
      </c>
      <c r="N219" s="20" t="str">
        <f>VLOOKUP(A219,升星技能!A:O,4,FALSE)</f>
        <v>神秘力量3</v>
      </c>
      <c r="O219" s="20" t="str">
        <f>VLOOKUP(A219,升星技能!A:O,5,FALSE)</f>
        <v>"4404a111","4404a121"</v>
      </c>
      <c r="P219" s="20" t="str">
        <f>VLOOKUP(A219,升星技能!A:O,6,FALSE)</f>
        <v>被动效果：长期深山苦修，使得自身暴击增加30%，暴击伤害增加50%</v>
      </c>
      <c r="Q219" s="20" t="str">
        <f>IF(C219&lt;8,VLOOKUP(A219,基础技能!A:O,11,FALSE),VLOOKUP(A219,升星技能!A:O,7,FALSE))</f>
        <v>打击弱点3</v>
      </c>
      <c r="R219" s="20" t="str">
        <f>IF(C219&lt;8,VLOOKUP(A219,基础技能!A:O,10,FALSE),VLOOKUP(A219,升星技能!A:O,8,FALSE))</f>
        <v>"4404a214"</v>
      </c>
      <c r="S219" s="20" t="str">
        <f>IF(C219&lt;8,VLOOKUP(A219,基础技能!A:O,12,FALSE),VLOOKUP(A219,升星技能!A:O,9,FALSE))</f>
        <v>被动效果：僧侣善于找到敌方的弱点，普通攻击变成攻击敌方生命最少的英雄，造成122%攻击伤害，并降低目标16%攻击3回合</v>
      </c>
      <c r="T219" s="20" t="str">
        <f>IF(C219&lt;9,VLOOKUP(A219,基础技能!A:O,14,FALSE),VLOOKUP(A219,升星技能!A:O,10,FALSE))</f>
        <v>毒念3</v>
      </c>
      <c r="U219" s="20" t="str">
        <f>IF(C219&lt;9,VLOOKUP(A219,基础技能!A:O,13,FALSE),VLOOKUP(A219,升星技能!A:O,11,FALSE))</f>
        <v>"4404a314"</v>
      </c>
      <c r="V219" s="20" t="str">
        <f>IF(C219&lt;9,VLOOKUP(A219,基础技能!A:O,15,FALSE),VLOOKUP(A219,升星技能!A:O,12,FALSE))</f>
        <v>被动效果：僧侣通过艰苦的修炼，使得普攻有52%概率使目标中毒，每回合造成124%攻击伤害，持续2回合</v>
      </c>
      <c r="W219" s="20" t="str">
        <f>IF(C219&lt;10,VLOOKUP(A219,基础技能!A:O,5,FALSE),VLOOKUP(A219,升星技能!A:O,13,FALSE))</f>
        <v>死亡瞬斩3</v>
      </c>
      <c r="X219" s="20" t="str">
        <f>IF(C219&lt;10,VLOOKUP(A219,基础技能!A:O,4,FALSE),VLOOKUP(A219,升星技能!A:O,14,FALSE))</f>
        <v>4404a012</v>
      </c>
      <c r="Y219" s="20" t="str">
        <f>IF(C219&lt;10,VLOOKUP(A219,基础技能!A:O,6,FALSE),VLOOKUP(A219,升星技能!A:O,15,FALSE))</f>
        <v>怒气技能：对敌方后排全体敌人造成215%攻击伤害，如果是法师，每回合额外造成51%攻击流血伤害，持续3回合</v>
      </c>
    </row>
    <row r="220" spans="1:25">
      <c r="A220" s="3">
        <v>45046</v>
      </c>
      <c r="B220" s="3" t="s">
        <v>63</v>
      </c>
      <c r="C220" s="20">
        <v>7</v>
      </c>
      <c r="D220" s="20">
        <f>VLOOKUP($C220,计算辅助表!$A:$E,2,FALSE)</f>
        <v>2.49</v>
      </c>
      <c r="E220" s="20">
        <f>VLOOKUP($C220,计算辅助表!$A:$E,3,FALSE)</f>
        <v>1</v>
      </c>
      <c r="F220" s="20">
        <f>VLOOKUP($C220,计算辅助表!$A:$E,4,FALSE)</f>
        <v>3.52</v>
      </c>
      <c r="G220" s="20">
        <f>VLOOKUP($C220,计算辅助表!$A:$E,5,FALSE)</f>
        <v>1.6</v>
      </c>
      <c r="H220" s="20">
        <f>VLOOKUP(C220,计算辅助表!A:I,9,FALSE)</f>
        <v>0</v>
      </c>
      <c r="I220" s="20">
        <f>VLOOKUP(C220,计算辅助表!A:K,10,FALSE)</f>
        <v>0</v>
      </c>
      <c r="J220" s="20">
        <f>VLOOKUP(C220,计算辅助表!A:K,11,FALSE)</f>
        <v>0</v>
      </c>
      <c r="K220" s="20">
        <f>VLOOKUP(C220,计算辅助表!A:H,8,FALSE)</f>
        <v>165</v>
      </c>
      <c r="L220" s="20" t="str">
        <f>VLOOKUP(C220,计算辅助表!A:F,6,FALSE)</f>
        <v>[{"a":"item","t":"2004","n":2000}]</v>
      </c>
      <c r="M220" s="20" t="str">
        <f>VLOOKUP(C220,计算辅助表!A:G,7,FALSE)</f>
        <v>[{"samezhongzu":1,"star":5,"num":4}]</v>
      </c>
      <c r="N220" s="20" t="str">
        <f>VLOOKUP(A220,升星技能!A:O,4,FALSE)</f>
        <v>猎手本能3</v>
      </c>
      <c r="O220" s="20" t="str">
        <f>VLOOKUP(A220,升星技能!A:O,5,FALSE)</f>
        <v>"4504a111","4504a121","4504a131"</v>
      </c>
      <c r="P220" s="20" t="str">
        <f>VLOOKUP(A220,升星技能!A:O,6,FALSE)</f>
        <v>被动效果：猎手的本能使得自身暴击增加30%，暴击伤害增加30%，攻击增加32%</v>
      </c>
      <c r="Q220" s="20" t="str">
        <f>IF(C220&lt;8,VLOOKUP(A220,基础技能!A:O,11,FALSE),VLOOKUP(A220,升星技能!A:O,7,FALSE))</f>
        <v>杀戮本能2</v>
      </c>
      <c r="R220" s="20" t="str">
        <f>IF(C220&lt;8,VLOOKUP(A220,基础技能!A:O,10,FALSE),VLOOKUP(A220,升星技能!A:O,8,FALSE))</f>
        <v>"45046214","45046224"</v>
      </c>
      <c r="S220" s="20" t="str">
        <f>IF(C220&lt;8,VLOOKUP(A220,基础技能!A:O,12,FALSE),VLOOKUP(A220,升星技能!A:O,9,FALSE))</f>
        <v>被动效果：敌方英雄死亡时，刺激杀戮天性，增加自己16%暴击伤害和13%攻击</v>
      </c>
      <c r="T220" s="20" t="str">
        <f>IF(C220&lt;9,VLOOKUP(A220,基础技能!A:O,14,FALSE),VLOOKUP(A220,升星技能!A:O,10,FALSE))</f>
        <v>致命咆哮2</v>
      </c>
      <c r="U220" s="20" t="str">
        <f>IF(C220&lt;9,VLOOKUP(A220,基础技能!A:O,13,FALSE),VLOOKUP(A220,升星技能!A:O,11,FALSE))</f>
        <v>"45046314","45046324"</v>
      </c>
      <c r="V220" s="20" t="str">
        <f>IF(C220&lt;9,VLOOKUP(A220,基础技能!A:O,15,FALSE),VLOOKUP(A220,升星技能!A:O,12,FALSE))</f>
        <v>被动效果：猎手掌握了自然之力，普攻有62%概率对目标施放致命咆哮，额外造成141%中毒伤害并有15%概率沉默目标2回合</v>
      </c>
      <c r="W220" s="20" t="str">
        <f>IF(C220&lt;10,VLOOKUP(A220,基础技能!A:O,5,FALSE),VLOOKUP(A220,升星技能!A:O,13,FALSE))</f>
        <v>飞斧冲击2</v>
      </c>
      <c r="X220" s="20" t="str">
        <f>IF(C220&lt;10,VLOOKUP(A220,基础技能!A:O,4,FALSE),VLOOKUP(A220,升星技能!A:O,14,FALSE))</f>
        <v>45046012</v>
      </c>
      <c r="Y220" s="20" t="str">
        <f>IF(C220&lt;10,VLOOKUP(A220,基础技能!A:O,6,FALSE),VLOOKUP(A220,升星技能!A:O,15,FALSE))</f>
        <v>怒气技能：对敌方全体造成86%攻击伤害并有52%概率使目标禁魔2回合（附加被动：普攻攻击2个目标）</v>
      </c>
    </row>
    <row r="221" spans="1:25">
      <c r="A221" s="3">
        <v>45046</v>
      </c>
      <c r="B221" s="3" t="s">
        <v>63</v>
      </c>
      <c r="C221" s="20">
        <v>8</v>
      </c>
      <c r="D221" s="20">
        <f>VLOOKUP($C221,计算辅助表!$A:$E,2,FALSE)</f>
        <v>2.78</v>
      </c>
      <c r="E221" s="20">
        <f>VLOOKUP($C221,计算辅助表!$A:$E,3,FALSE)</f>
        <v>1</v>
      </c>
      <c r="F221" s="20">
        <f>VLOOKUP($C221,计算辅助表!$A:$E,4,FALSE)</f>
        <v>4.84</v>
      </c>
      <c r="G221" s="20">
        <f>VLOOKUP($C221,计算辅助表!$A:$E,5,FALSE)</f>
        <v>1.6</v>
      </c>
      <c r="H221" s="20">
        <f>VLOOKUP(C221,计算辅助表!A:I,9,FALSE)</f>
        <v>0</v>
      </c>
      <c r="I221" s="20">
        <f>VLOOKUP(C221,计算辅助表!A:K,10,FALSE)</f>
        <v>0</v>
      </c>
      <c r="J221" s="20">
        <f>VLOOKUP(C221,计算辅助表!A:K,11,FALSE)</f>
        <v>0</v>
      </c>
      <c r="K221" s="20">
        <f>VLOOKUP(C221,计算辅助表!A:H,8,FALSE)</f>
        <v>185</v>
      </c>
      <c r="L221" s="20" t="str">
        <f>VLOOKUP(C221,计算辅助表!A:F,6,FALSE)</f>
        <v>[{"a":"item","t":"2004","n":3000}]</v>
      </c>
      <c r="M221" s="20" t="str">
        <f>VLOOKUP(C221,计算辅助表!A:G,7,FALSE)</f>
        <v>[{"samezhongzu":1,"star":6,"num":1},{"samezhongzu":1,"star":5,"num":3}]</v>
      </c>
      <c r="N221" s="20" t="str">
        <f>VLOOKUP(A221,升星技能!A:O,4,FALSE)</f>
        <v>猎手本能3</v>
      </c>
      <c r="O221" s="20" t="str">
        <f>VLOOKUP(A221,升星技能!A:O,5,FALSE)</f>
        <v>"4504a111","4504a121","4504a131"</v>
      </c>
      <c r="P221" s="20" t="str">
        <f>VLOOKUP(A221,升星技能!A:O,6,FALSE)</f>
        <v>被动效果：猎手的本能使得自身暴击增加30%，暴击伤害增加30%，攻击增加32%</v>
      </c>
      <c r="Q221" s="20" t="str">
        <f>IF(C221&lt;8,VLOOKUP(A221,基础技能!A:O,11,FALSE),VLOOKUP(A221,升星技能!A:O,7,FALSE))</f>
        <v>杀戮本能3</v>
      </c>
      <c r="R221" s="20" t="str">
        <f>IF(C221&lt;8,VLOOKUP(A221,基础技能!A:O,10,FALSE),VLOOKUP(A221,升星技能!A:O,8,FALSE))</f>
        <v>"4504a214","4504a224"</v>
      </c>
      <c r="S221" s="20" t="str">
        <f>IF(C221&lt;8,VLOOKUP(A221,基础技能!A:O,12,FALSE),VLOOKUP(A221,升星技能!A:O,9,FALSE))</f>
        <v>被动效果：敌方英雄死亡时，刺激杀戮天性，增加自己21%暴击伤害和16%攻击</v>
      </c>
      <c r="T221" s="20" t="str">
        <f>IF(C221&lt;9,VLOOKUP(A221,基础技能!A:O,14,FALSE),VLOOKUP(A221,升星技能!A:O,10,FALSE))</f>
        <v>致命咆哮2</v>
      </c>
      <c r="U221" s="20" t="str">
        <f>IF(C221&lt;9,VLOOKUP(A221,基础技能!A:O,13,FALSE),VLOOKUP(A221,升星技能!A:O,11,FALSE))</f>
        <v>"45046314","45046324"</v>
      </c>
      <c r="V221" s="20" t="str">
        <f>IF(C221&lt;9,VLOOKUP(A221,基础技能!A:O,15,FALSE),VLOOKUP(A221,升星技能!A:O,12,FALSE))</f>
        <v>被动效果：猎手掌握了自然之力，普攻有62%概率对目标施放致命咆哮，额外造成141%中毒伤害并有15%概率沉默目标2回合</v>
      </c>
      <c r="W221" s="20" t="str">
        <f>IF(C221&lt;10,VLOOKUP(A221,基础技能!A:O,5,FALSE),VLOOKUP(A221,升星技能!A:O,13,FALSE))</f>
        <v>飞斧冲击2</v>
      </c>
      <c r="X221" s="20" t="str">
        <f>IF(C221&lt;10,VLOOKUP(A221,基础技能!A:O,4,FALSE),VLOOKUP(A221,升星技能!A:O,14,FALSE))</f>
        <v>45046012</v>
      </c>
      <c r="Y221" s="20" t="str">
        <f>IF(C221&lt;10,VLOOKUP(A221,基础技能!A:O,6,FALSE),VLOOKUP(A221,升星技能!A:O,15,FALSE))</f>
        <v>怒气技能：对敌方全体造成86%攻击伤害并有52%概率使目标禁魔2回合（附加被动：普攻攻击2个目标）</v>
      </c>
    </row>
    <row r="222" spans="1:25">
      <c r="A222" s="3">
        <v>45046</v>
      </c>
      <c r="B222" s="3" t="s">
        <v>63</v>
      </c>
      <c r="C222" s="20">
        <v>9</v>
      </c>
      <c r="D222" s="20">
        <f>VLOOKUP($C222,计算辅助表!$A:$E,2,FALSE)</f>
        <v>3.07</v>
      </c>
      <c r="E222" s="20">
        <f>VLOOKUP($C222,计算辅助表!$A:$E,3,FALSE)</f>
        <v>1</v>
      </c>
      <c r="F222" s="20">
        <f>VLOOKUP($C222,计算辅助表!$A:$E,4,FALSE)</f>
        <v>6.16</v>
      </c>
      <c r="G222" s="20">
        <f>VLOOKUP($C222,计算辅助表!$A:$E,5,FALSE)</f>
        <v>1.6</v>
      </c>
      <c r="H222" s="20">
        <f>VLOOKUP(C222,计算辅助表!A:I,9,FALSE)</f>
        <v>0</v>
      </c>
      <c r="I222" s="20">
        <f>VLOOKUP(C222,计算辅助表!A:K,10,FALSE)</f>
        <v>0</v>
      </c>
      <c r="J222" s="20">
        <f>VLOOKUP(C222,计算辅助表!A:K,11,FALSE)</f>
        <v>0</v>
      </c>
      <c r="K222" s="20">
        <f>VLOOKUP(C222,计算辅助表!A:H,8,FALSE)</f>
        <v>205</v>
      </c>
      <c r="L222" s="20" t="str">
        <f>VLOOKUP(C222,计算辅助表!A:F,6,FALSE)</f>
        <v>[{"a":"item","t":"2004","n":4000}]</v>
      </c>
      <c r="M222" s="20" t="str">
        <f>VLOOKUP(C222,计算辅助表!A:G,7,FALSE)</f>
        <v>[{"sxhero":1,"num":1},{"samezhongzu":1,"star":6,"num":1},{"samezhongzu":1,"star":5,"num":2}]</v>
      </c>
      <c r="N222" s="20" t="str">
        <f>VLOOKUP(A222,升星技能!A:O,4,FALSE)</f>
        <v>猎手本能3</v>
      </c>
      <c r="O222" s="20" t="str">
        <f>VLOOKUP(A222,升星技能!A:O,5,FALSE)</f>
        <v>"4504a111","4504a121","4504a131"</v>
      </c>
      <c r="P222" s="20" t="str">
        <f>VLOOKUP(A222,升星技能!A:O,6,FALSE)</f>
        <v>被动效果：猎手的本能使得自身暴击增加30%，暴击伤害增加30%，攻击增加32%</v>
      </c>
      <c r="Q222" s="20" t="str">
        <f>IF(C222&lt;8,VLOOKUP(A222,基础技能!A:O,11,FALSE),VLOOKUP(A222,升星技能!A:O,7,FALSE))</f>
        <v>杀戮本能3</v>
      </c>
      <c r="R222" s="20" t="str">
        <f>IF(C222&lt;8,VLOOKUP(A222,基础技能!A:O,10,FALSE),VLOOKUP(A222,升星技能!A:O,8,FALSE))</f>
        <v>"4504a214","4504a224"</v>
      </c>
      <c r="S222" s="20" t="str">
        <f>IF(C222&lt;8,VLOOKUP(A222,基础技能!A:O,12,FALSE),VLOOKUP(A222,升星技能!A:O,9,FALSE))</f>
        <v>被动效果：敌方英雄死亡时，刺激杀戮天性，增加自己21%暴击伤害和16%攻击</v>
      </c>
      <c r="T222" s="20" t="str">
        <f>IF(C222&lt;9,VLOOKUP(A222,基础技能!A:O,14,FALSE),VLOOKUP(A222,升星技能!A:O,10,FALSE))</f>
        <v>致命咆哮3</v>
      </c>
      <c r="U222" s="20" t="str">
        <f>IF(C222&lt;9,VLOOKUP(A222,基础技能!A:O,13,FALSE),VLOOKUP(A222,升星技能!A:O,11,FALSE))</f>
        <v>"4504a314","4504a324"</v>
      </c>
      <c r="V222" s="20" t="str">
        <f>IF(C222&lt;9,VLOOKUP(A222,基础技能!A:O,15,FALSE),VLOOKUP(A222,升星技能!A:O,12,FALSE))</f>
        <v>被动效果：猎手掌握了自然之力，普攻有76%概率对目标施放致命咆哮，额外造成206%攻击的中毒伤害并有16%概率沉默目标2回合</v>
      </c>
      <c r="W222" s="20" t="str">
        <f>IF(C222&lt;10,VLOOKUP(A222,基础技能!A:O,5,FALSE),VLOOKUP(A222,升星技能!A:O,13,FALSE))</f>
        <v>飞斧冲击2</v>
      </c>
      <c r="X222" s="20" t="str">
        <f>IF(C222&lt;10,VLOOKUP(A222,基础技能!A:O,4,FALSE),VLOOKUP(A222,升星技能!A:O,14,FALSE))</f>
        <v>45046012</v>
      </c>
      <c r="Y222" s="20" t="str">
        <f>IF(C222&lt;10,VLOOKUP(A222,基础技能!A:O,6,FALSE),VLOOKUP(A222,升星技能!A:O,15,FALSE))</f>
        <v>怒气技能：对敌方全体造成86%攻击伤害并有52%概率使目标禁魔2回合（附加被动：普攻攻击2个目标）</v>
      </c>
    </row>
    <row r="223" spans="1:25">
      <c r="A223" s="3">
        <v>45046</v>
      </c>
      <c r="B223" s="3" t="s">
        <v>63</v>
      </c>
      <c r="C223" s="20">
        <v>10</v>
      </c>
      <c r="D223" s="20">
        <f>VLOOKUP($C223,计算辅助表!$A:$E,2,FALSE)</f>
        <v>3.51</v>
      </c>
      <c r="E223" s="20">
        <f>VLOOKUP($C223,计算辅助表!$A:$E,3,FALSE)</f>
        <v>1</v>
      </c>
      <c r="F223" s="20">
        <f>VLOOKUP($C223,计算辅助表!$A:$E,4,FALSE)</f>
        <v>8.14</v>
      </c>
      <c r="G223" s="20">
        <f>VLOOKUP($C223,计算辅助表!$A:$E,5,FALSE)</f>
        <v>1.6</v>
      </c>
      <c r="H223" s="20">
        <f>VLOOKUP(C223,计算辅助表!A:I,9,FALSE)</f>
        <v>0</v>
      </c>
      <c r="I223" s="20">
        <f>VLOOKUP(C223,计算辅助表!A:K,10,FALSE)</f>
        <v>0</v>
      </c>
      <c r="J223" s="20">
        <f>VLOOKUP(C223,计算辅助表!A:K,11,FALSE)</f>
        <v>0</v>
      </c>
      <c r="K223" s="20">
        <f>VLOOKUP(C223,计算辅助表!A:H,8,FALSE)</f>
        <v>255</v>
      </c>
      <c r="L223" s="20" t="str">
        <f>VLOOKUP(C223,计算辅助表!A:F,6,FALSE)</f>
        <v>[{"a":"item","t":"2004","n":10000}]</v>
      </c>
      <c r="M223" s="20" t="str">
        <f>VLOOKUP(C223,计算辅助表!A:G,7,FALSE)</f>
        <v>[{"sxhero":1,"num":2},{"samezhongzu":1,"star":6,"num":1},{"star":9,"num":1}]</v>
      </c>
      <c r="N223" s="20" t="str">
        <f>VLOOKUP(A223,升星技能!A:O,4,FALSE)</f>
        <v>猎手本能3</v>
      </c>
      <c r="O223" s="20" t="str">
        <f>VLOOKUP(A223,升星技能!A:O,5,FALSE)</f>
        <v>"4504a111","4504a121","4504a131"</v>
      </c>
      <c r="P223" s="20" t="str">
        <f>VLOOKUP(A223,升星技能!A:O,6,FALSE)</f>
        <v>被动效果：猎手的本能使得自身暴击增加30%，暴击伤害增加30%，攻击增加32%</v>
      </c>
      <c r="Q223" s="20" t="str">
        <f>IF(C223&lt;8,VLOOKUP(A223,基础技能!A:O,11,FALSE),VLOOKUP(A223,升星技能!A:O,7,FALSE))</f>
        <v>杀戮本能3</v>
      </c>
      <c r="R223" s="20" t="str">
        <f>IF(C223&lt;8,VLOOKUP(A223,基础技能!A:O,10,FALSE),VLOOKUP(A223,升星技能!A:O,8,FALSE))</f>
        <v>"4504a214","4504a224"</v>
      </c>
      <c r="S223" s="20" t="str">
        <f>IF(C223&lt;8,VLOOKUP(A223,基础技能!A:O,12,FALSE),VLOOKUP(A223,升星技能!A:O,9,FALSE))</f>
        <v>被动效果：敌方英雄死亡时，刺激杀戮天性，增加自己21%暴击伤害和16%攻击</v>
      </c>
      <c r="T223" s="20" t="str">
        <f>IF(C223&lt;9,VLOOKUP(A223,基础技能!A:O,14,FALSE),VLOOKUP(A223,升星技能!A:O,10,FALSE))</f>
        <v>致命咆哮3</v>
      </c>
      <c r="U223" s="20" t="str">
        <f>IF(C223&lt;9,VLOOKUP(A223,基础技能!A:O,13,FALSE),VLOOKUP(A223,升星技能!A:O,11,FALSE))</f>
        <v>"4504a314","4504a324"</v>
      </c>
      <c r="V223" s="20" t="str">
        <f>IF(C223&lt;9,VLOOKUP(A223,基础技能!A:O,15,FALSE),VLOOKUP(A223,升星技能!A:O,12,FALSE))</f>
        <v>被动效果：猎手掌握了自然之力，普攻有76%概率对目标施放致命咆哮，额外造成206%攻击的中毒伤害并有16%概率沉默目标2回合</v>
      </c>
      <c r="W223" s="20" t="str">
        <f>IF(C223&lt;10,VLOOKUP(A223,基础技能!A:O,5,FALSE),VLOOKUP(A223,升星技能!A:O,13,FALSE))</f>
        <v>飞斧冲击3</v>
      </c>
      <c r="X223" s="20" t="str">
        <f>IF(C223&lt;10,VLOOKUP(A223,基础技能!A:O,4,FALSE),VLOOKUP(A223,升星技能!A:O,14,FALSE))</f>
        <v>4504a012</v>
      </c>
      <c r="Y223" s="20" t="str">
        <f>IF(C223&lt;10,VLOOKUP(A223,基础技能!A:O,6,FALSE),VLOOKUP(A223,升星技能!A:O,15,FALSE))</f>
        <v>怒气技能：对敌方全体造成106%攻击伤害并有52%概率使目标禁魔2回合，并免疫控制2回合（附加被动：普攻攻击2个目标）</v>
      </c>
    </row>
    <row r="224" spans="1:25">
      <c r="A224" s="3">
        <v>45046</v>
      </c>
      <c r="B224" s="3" t="s">
        <v>63</v>
      </c>
      <c r="C224" s="20">
        <v>11</v>
      </c>
      <c r="D224" s="20">
        <f>VLOOKUP($C224,计算辅助表!$A:$E,2,FALSE)</f>
        <v>3.51</v>
      </c>
      <c r="E224" s="20">
        <f>VLOOKUP($C224,计算辅助表!$A:$E,3,FALSE)</f>
        <v>1</v>
      </c>
      <c r="F224" s="20">
        <f>VLOOKUP($C224,计算辅助表!$A:$E,4,FALSE)</f>
        <v>8.14</v>
      </c>
      <c r="G224" s="20">
        <f>VLOOKUP($C224,计算辅助表!$A:$E,5,FALSE)</f>
        <v>1.6</v>
      </c>
      <c r="H224" s="20">
        <f>VLOOKUP(C224,计算辅助表!A:I,9,FALSE)</f>
        <v>1</v>
      </c>
      <c r="I224" s="20">
        <f>VLOOKUP(C224,计算辅助表!A:K,10,FALSE)</f>
        <v>70</v>
      </c>
      <c r="J224" s="20">
        <f>VLOOKUP(C224,计算辅助表!A:K,11,FALSE)</f>
        <v>100</v>
      </c>
      <c r="K224" s="20">
        <f>VLOOKUP(C224,计算辅助表!A:H,8,FALSE)</f>
        <v>270</v>
      </c>
      <c r="L224" s="20" t="str">
        <f>VLOOKUP(C224,计算辅助表!A:F,6,FALSE)</f>
        <v>[{"a":"item","t":"2004","n":10000}]</v>
      </c>
      <c r="M224" s="20" t="str">
        <f>VLOOKUP(C224,计算辅助表!A:G,7,FALSE)</f>
        <v>[{"sxhero":1,"num":1},{"star":9,"num":1}]</v>
      </c>
      <c r="N224" s="20" t="str">
        <f>VLOOKUP(A224,升星技能!A:O,4,FALSE)</f>
        <v>猎手本能3</v>
      </c>
      <c r="O224" s="20" t="str">
        <f>VLOOKUP(A224,升星技能!A:O,5,FALSE)</f>
        <v>"4504a111","4504a121","4504a131"</v>
      </c>
      <c r="P224" s="20" t="str">
        <f>VLOOKUP(A224,升星技能!A:O,6,FALSE)</f>
        <v>被动效果：猎手的本能使得自身暴击增加30%，暴击伤害增加30%，攻击增加32%</v>
      </c>
      <c r="Q224" s="20" t="str">
        <f>IF(C224&lt;8,VLOOKUP(A224,基础技能!A:O,11,FALSE),VLOOKUP(A224,升星技能!A:O,7,FALSE))</f>
        <v>杀戮本能3</v>
      </c>
      <c r="R224" s="20" t="str">
        <f>IF(C224&lt;8,VLOOKUP(A224,基础技能!A:O,10,FALSE),VLOOKUP(A224,升星技能!A:O,8,FALSE))</f>
        <v>"4504a214","4504a224"</v>
      </c>
      <c r="S224" s="20" t="str">
        <f>IF(C224&lt;8,VLOOKUP(A224,基础技能!A:O,12,FALSE),VLOOKUP(A224,升星技能!A:O,9,FALSE))</f>
        <v>被动效果：敌方英雄死亡时，刺激杀戮天性，增加自己21%暴击伤害和16%攻击</v>
      </c>
      <c r="T224" s="20" t="str">
        <f>IF(C224&lt;9,VLOOKUP(A224,基础技能!A:O,14,FALSE),VLOOKUP(A224,升星技能!A:O,10,FALSE))</f>
        <v>致命咆哮3</v>
      </c>
      <c r="U224" s="20" t="str">
        <f>IF(C224&lt;9,VLOOKUP(A224,基础技能!A:O,13,FALSE),VLOOKUP(A224,升星技能!A:O,11,FALSE))</f>
        <v>"4504a314","4504a324"</v>
      </c>
      <c r="V224" s="20" t="str">
        <f>IF(C224&lt;9,VLOOKUP(A224,基础技能!A:O,15,FALSE),VLOOKUP(A224,升星技能!A:O,12,FALSE))</f>
        <v>被动效果：猎手掌握了自然之力，普攻有76%概率对目标施放致命咆哮，额外造成206%攻击的中毒伤害并有16%概率沉默目标2回合</v>
      </c>
      <c r="W224" s="20" t="str">
        <f>IF(C224&lt;10,VLOOKUP(A224,基础技能!A:O,5,FALSE),VLOOKUP(A224,升星技能!A:O,13,FALSE))</f>
        <v>飞斧冲击3</v>
      </c>
      <c r="X224" s="20" t="str">
        <f>IF(C224&lt;10,VLOOKUP(A224,基础技能!A:O,4,FALSE),VLOOKUP(A224,升星技能!A:O,14,FALSE))</f>
        <v>4504a012</v>
      </c>
      <c r="Y224" s="20" t="str">
        <f>IF(C224&lt;10,VLOOKUP(A224,基础技能!A:O,6,FALSE),VLOOKUP(A224,升星技能!A:O,15,FALSE))</f>
        <v>怒气技能：对敌方全体造成106%攻击伤害并有52%概率使目标禁魔2回合，并免疫控制2回合（附加被动：普攻攻击2个目标）</v>
      </c>
    </row>
    <row r="225" spans="1:25">
      <c r="A225" s="3">
        <v>45046</v>
      </c>
      <c r="B225" s="3" t="s">
        <v>63</v>
      </c>
      <c r="C225" s="20">
        <v>12</v>
      </c>
      <c r="D225" s="20">
        <f>VLOOKUP($C225,计算辅助表!$A:$E,2,FALSE)</f>
        <v>3.51</v>
      </c>
      <c r="E225" s="20">
        <f>VLOOKUP($C225,计算辅助表!$A:$E,3,FALSE)</f>
        <v>1</v>
      </c>
      <c r="F225" s="20">
        <f>VLOOKUP($C225,计算辅助表!$A:$E,4,FALSE)</f>
        <v>8.14</v>
      </c>
      <c r="G225" s="20">
        <f>VLOOKUP($C225,计算辅助表!$A:$E,5,FALSE)</f>
        <v>1.6</v>
      </c>
      <c r="H225" s="20">
        <f>VLOOKUP(C225,计算辅助表!A:I,9,FALSE)</f>
        <v>2</v>
      </c>
      <c r="I225" s="20">
        <f>VLOOKUP(C225,计算辅助表!A:K,10,FALSE)</f>
        <v>140</v>
      </c>
      <c r="J225" s="20">
        <f>VLOOKUP(C225,计算辅助表!A:K,11,FALSE)</f>
        <v>200</v>
      </c>
      <c r="K225" s="20">
        <f>VLOOKUP(C225,计算辅助表!A:H,8,FALSE)</f>
        <v>285</v>
      </c>
      <c r="L225" s="20" t="str">
        <f>VLOOKUP(C225,计算辅助表!A:F,6,FALSE)</f>
        <v>[{"a":"item","t":"2004","n":15000}]</v>
      </c>
      <c r="M225" s="20" t="str">
        <f>VLOOKUP(C225,计算辅助表!A:G,7,FALSE)</f>
        <v>[{"sxhero":1,"num":1},{"samezhongzu":1,"star":6,"num":1},{"star":9,"num":1}]</v>
      </c>
      <c r="N225" s="20" t="str">
        <f>VLOOKUP(A225,升星技能!A:O,4,FALSE)</f>
        <v>猎手本能3</v>
      </c>
      <c r="O225" s="20" t="str">
        <f>VLOOKUP(A225,升星技能!A:O,5,FALSE)</f>
        <v>"4504a111","4504a121","4504a131"</v>
      </c>
      <c r="P225" s="20" t="str">
        <f>VLOOKUP(A225,升星技能!A:O,6,FALSE)</f>
        <v>被动效果：猎手的本能使得自身暴击增加30%，暴击伤害增加30%，攻击增加32%</v>
      </c>
      <c r="Q225" s="20" t="str">
        <f>IF(C225&lt;8,VLOOKUP(A225,基础技能!A:O,11,FALSE),VLOOKUP(A225,升星技能!A:O,7,FALSE))</f>
        <v>杀戮本能3</v>
      </c>
      <c r="R225" s="20" t="str">
        <f>IF(C225&lt;8,VLOOKUP(A225,基础技能!A:O,10,FALSE),VLOOKUP(A225,升星技能!A:O,8,FALSE))</f>
        <v>"4504a214","4504a224"</v>
      </c>
      <c r="S225" s="20" t="str">
        <f>IF(C225&lt;8,VLOOKUP(A225,基础技能!A:O,12,FALSE),VLOOKUP(A225,升星技能!A:O,9,FALSE))</f>
        <v>被动效果：敌方英雄死亡时，刺激杀戮天性，增加自己21%暴击伤害和16%攻击</v>
      </c>
      <c r="T225" s="20" t="str">
        <f>IF(C225&lt;9,VLOOKUP(A225,基础技能!A:O,14,FALSE),VLOOKUP(A225,升星技能!A:O,10,FALSE))</f>
        <v>致命咆哮3</v>
      </c>
      <c r="U225" s="20" t="str">
        <f>IF(C225&lt;9,VLOOKUP(A225,基础技能!A:O,13,FALSE),VLOOKUP(A225,升星技能!A:O,11,FALSE))</f>
        <v>"4504a314","4504a324"</v>
      </c>
      <c r="V225" s="20" t="str">
        <f>IF(C225&lt;9,VLOOKUP(A225,基础技能!A:O,15,FALSE),VLOOKUP(A225,升星技能!A:O,12,FALSE))</f>
        <v>被动效果：猎手掌握了自然之力，普攻有76%概率对目标施放致命咆哮，额外造成206%攻击的中毒伤害并有16%概率沉默目标2回合</v>
      </c>
      <c r="W225" s="20" t="str">
        <f>IF(C225&lt;10,VLOOKUP(A225,基础技能!A:O,5,FALSE),VLOOKUP(A225,升星技能!A:O,13,FALSE))</f>
        <v>飞斧冲击3</v>
      </c>
      <c r="X225" s="20" t="str">
        <f>IF(C225&lt;10,VLOOKUP(A225,基础技能!A:O,4,FALSE),VLOOKUP(A225,升星技能!A:O,14,FALSE))</f>
        <v>4504a012</v>
      </c>
      <c r="Y225" s="20" t="str">
        <f>IF(C225&lt;10,VLOOKUP(A225,基础技能!A:O,6,FALSE),VLOOKUP(A225,升星技能!A:O,15,FALSE))</f>
        <v>怒气技能：对敌方全体造成106%攻击伤害并有52%概率使目标禁魔2回合，并免疫控制2回合（附加被动：普攻攻击2个目标）</v>
      </c>
    </row>
    <row r="226" spans="1:25">
      <c r="A226" s="3">
        <v>45046</v>
      </c>
      <c r="B226" s="3" t="s">
        <v>63</v>
      </c>
      <c r="C226" s="20">
        <v>13</v>
      </c>
      <c r="D226" s="20">
        <f>VLOOKUP($C226,计算辅助表!$A:$E,2,FALSE)</f>
        <v>3.51</v>
      </c>
      <c r="E226" s="20">
        <f>VLOOKUP($C226,计算辅助表!$A:$E,3,FALSE)</f>
        <v>1</v>
      </c>
      <c r="F226" s="20">
        <f>VLOOKUP($C226,计算辅助表!$A:$E,4,FALSE)</f>
        <v>8.14</v>
      </c>
      <c r="G226" s="20">
        <f>VLOOKUP($C226,计算辅助表!$A:$E,5,FALSE)</f>
        <v>1.6</v>
      </c>
      <c r="H226" s="20">
        <f>VLOOKUP(C226,计算辅助表!A:I,9,FALSE)</f>
        <v>3</v>
      </c>
      <c r="I226" s="20">
        <f>VLOOKUP(C226,计算辅助表!A:K,10,FALSE)</f>
        <v>210</v>
      </c>
      <c r="J226" s="20">
        <f>VLOOKUP(C226,计算辅助表!A:K,11,FALSE)</f>
        <v>300</v>
      </c>
      <c r="K226" s="20">
        <f>VLOOKUP(C226,计算辅助表!A:H,8,FALSE)</f>
        <v>300</v>
      </c>
      <c r="L226" s="20" t="str">
        <f>VLOOKUP(C226,计算辅助表!A:F,6,FALSE)</f>
        <v>[{"a":"item","t":"2004","n":20000}]</v>
      </c>
      <c r="M226" s="20" t="str">
        <f>VLOOKUP(C226,计算辅助表!A:G,7,FALSE)</f>
        <v>[{"sxhero":1,"num":2},{"star":10,"num":1}]</v>
      </c>
      <c r="N226" s="20" t="str">
        <f>VLOOKUP(A226,升星技能!A:O,4,FALSE)</f>
        <v>猎手本能3</v>
      </c>
      <c r="O226" s="20" t="str">
        <f>VLOOKUP(A226,升星技能!A:O,5,FALSE)</f>
        <v>"4504a111","4504a121","4504a131"</v>
      </c>
      <c r="P226" s="20" t="str">
        <f>VLOOKUP(A226,升星技能!A:O,6,FALSE)</f>
        <v>被动效果：猎手的本能使得自身暴击增加30%，暴击伤害增加30%，攻击增加32%</v>
      </c>
      <c r="Q226" s="20" t="str">
        <f>IF(C226&lt;8,VLOOKUP(A226,基础技能!A:O,11,FALSE),VLOOKUP(A226,升星技能!A:O,7,FALSE))</f>
        <v>杀戮本能3</v>
      </c>
      <c r="R226" s="20" t="str">
        <f>IF(C226&lt;8,VLOOKUP(A226,基础技能!A:O,10,FALSE),VLOOKUP(A226,升星技能!A:O,8,FALSE))</f>
        <v>"4504a214","4504a224"</v>
      </c>
      <c r="S226" s="20" t="str">
        <f>IF(C226&lt;8,VLOOKUP(A226,基础技能!A:O,12,FALSE),VLOOKUP(A226,升星技能!A:O,9,FALSE))</f>
        <v>被动效果：敌方英雄死亡时，刺激杀戮天性，增加自己21%暴击伤害和16%攻击</v>
      </c>
      <c r="T226" s="20" t="str">
        <f>IF(C226&lt;9,VLOOKUP(A226,基础技能!A:O,14,FALSE),VLOOKUP(A226,升星技能!A:O,10,FALSE))</f>
        <v>致命咆哮3</v>
      </c>
      <c r="U226" s="20" t="str">
        <f>IF(C226&lt;9,VLOOKUP(A226,基础技能!A:O,13,FALSE),VLOOKUP(A226,升星技能!A:O,11,FALSE))</f>
        <v>"4504a314","4504a324"</v>
      </c>
      <c r="V226" s="20" t="str">
        <f>IF(C226&lt;9,VLOOKUP(A226,基础技能!A:O,15,FALSE),VLOOKUP(A226,升星技能!A:O,12,FALSE))</f>
        <v>被动效果：猎手掌握了自然之力，普攻有76%概率对目标施放致命咆哮，额外造成206%攻击的中毒伤害并有16%概率沉默目标2回合</v>
      </c>
      <c r="W226" s="20" t="str">
        <f>IF(C226&lt;10,VLOOKUP(A226,基础技能!A:O,5,FALSE),VLOOKUP(A226,升星技能!A:O,13,FALSE))</f>
        <v>飞斧冲击3</v>
      </c>
      <c r="X226" s="20" t="str">
        <f>IF(C226&lt;10,VLOOKUP(A226,基础技能!A:O,4,FALSE),VLOOKUP(A226,升星技能!A:O,14,FALSE))</f>
        <v>4504a012</v>
      </c>
      <c r="Y226" s="20" t="str">
        <f>IF(C226&lt;10,VLOOKUP(A226,基础技能!A:O,6,FALSE),VLOOKUP(A226,升星技能!A:O,15,FALSE))</f>
        <v>怒气技能：对敌方全体造成106%攻击伤害并有52%概率使目标禁魔2回合，并免疫控制2回合（附加被动：普攻攻击2个目标）</v>
      </c>
    </row>
    <row r="227" spans="1:25">
      <c r="A227" s="3">
        <v>45056</v>
      </c>
      <c r="B227" s="3" t="s">
        <v>64</v>
      </c>
      <c r="C227" s="20">
        <v>7</v>
      </c>
      <c r="D227" s="20">
        <f>VLOOKUP($C227,计算辅助表!$A:$E,2,FALSE)</f>
        <v>2.49</v>
      </c>
      <c r="E227" s="20">
        <f>VLOOKUP($C227,计算辅助表!$A:$E,3,FALSE)</f>
        <v>1</v>
      </c>
      <c r="F227" s="20">
        <f>VLOOKUP($C227,计算辅助表!$A:$E,4,FALSE)</f>
        <v>3.52</v>
      </c>
      <c r="G227" s="20">
        <f>VLOOKUP($C227,计算辅助表!$A:$E,5,FALSE)</f>
        <v>1.6</v>
      </c>
      <c r="H227" s="20">
        <f>VLOOKUP(C227,计算辅助表!A:I,9,FALSE)</f>
        <v>0</v>
      </c>
      <c r="I227" s="20">
        <f>VLOOKUP(C227,计算辅助表!A:K,10,FALSE)</f>
        <v>0</v>
      </c>
      <c r="J227" s="20">
        <f>VLOOKUP(C227,计算辅助表!A:K,11,FALSE)</f>
        <v>0</v>
      </c>
      <c r="K227" s="20">
        <f>VLOOKUP(C227,计算辅助表!A:H,8,FALSE)</f>
        <v>165</v>
      </c>
      <c r="L227" s="20" t="str">
        <f>VLOOKUP(C227,计算辅助表!A:F,6,FALSE)</f>
        <v>[{"a":"item","t":"2004","n":2000}]</v>
      </c>
      <c r="M227" s="20" t="str">
        <f>VLOOKUP(C227,计算辅助表!A:G,7,FALSE)</f>
        <v>[{"samezhongzu":1,"star":5,"num":4}]</v>
      </c>
      <c r="N227" s="20" t="str">
        <f>VLOOKUP(A227,升星技能!A:O,4,FALSE)</f>
        <v>射手本能3</v>
      </c>
      <c r="O227" s="20" t="str">
        <f>VLOOKUP(A227,升星技能!A:O,5,FALSE)</f>
        <v>"4505a111","4505a121"</v>
      </c>
      <c r="P227" s="20" t="str">
        <f>VLOOKUP(A227,升星技能!A:O,6,FALSE)</f>
        <v>被动效果：射手的本能使得自身暴击增加40%，攻击增加32%</v>
      </c>
      <c r="Q227" s="20" t="str">
        <f>IF(C227&lt;8,VLOOKUP(A227,基础技能!A:O,11,FALSE),VLOOKUP(A227,升星技能!A:O,7,FALSE))</f>
        <v>中毒2</v>
      </c>
      <c r="R227" s="20" t="str">
        <f>IF(C227&lt;8,VLOOKUP(A227,基础技能!A:O,10,FALSE),VLOOKUP(A227,升星技能!A:O,8,FALSE))</f>
        <v>"45056214"</v>
      </c>
      <c r="S227" s="20" t="str">
        <f>IF(C227&lt;8,VLOOKUP(A227,基础技能!A:O,12,FALSE),VLOOKUP(A227,升星技能!A:O,9,FALSE))</f>
        <v>被动效果：拥有特殊的箭矢，暴击有100%概率使目标中毒，每回造成65%攻击伤害，持续2回合</v>
      </c>
      <c r="T227" s="20" t="str">
        <f>IF(C227&lt;9,VLOOKUP(A227,基础技能!A:O,14,FALSE),VLOOKUP(A227,升星技能!A:O,10,FALSE))</f>
        <v>毒性掌握2</v>
      </c>
      <c r="U227" s="20" t="str">
        <f>IF(C227&lt;9,VLOOKUP(A227,基础技能!A:O,13,FALSE),VLOOKUP(A227,升星技能!A:O,11,FALSE))</f>
        <v>"45056314"</v>
      </c>
      <c r="V227" s="20" t="str">
        <f>IF(C227&lt;9,VLOOKUP(A227,基础技能!A:O,15,FALSE),VLOOKUP(A227,升星技能!A:O,12,FALSE))</f>
        <v>被动效果：风语者掌握各种毒性，对中毒的目标，增加52%的额外伤害</v>
      </c>
      <c r="W227" s="20" t="str">
        <f>IF(C227&lt;10,VLOOKUP(A227,基础技能!A:O,5,FALSE),VLOOKUP(A227,升星技能!A:O,13,FALSE))</f>
        <v>生命之箭2</v>
      </c>
      <c r="X227" s="20" t="str">
        <f>IF(C227&lt;10,VLOOKUP(A227,基础技能!A:O,4,FALSE),VLOOKUP(A227,升星技能!A:O,14,FALSE))</f>
        <v>45056012</v>
      </c>
      <c r="Y227" s="20" t="str">
        <f>IF(C227&lt;10,VLOOKUP(A227,基础技能!A:O,6,FALSE),VLOOKUP(A227,升星技能!A:O,15,FALSE))</f>
        <v>怒气技能：对敌方随机4名目标造成81%攻击伤害，每回合额外造成29%攻击伤害，持续2回合（附加被动：普攻攻击3个目标）</v>
      </c>
    </row>
    <row r="228" spans="1:25">
      <c r="A228" s="3">
        <v>45056</v>
      </c>
      <c r="B228" s="3" t="s">
        <v>64</v>
      </c>
      <c r="C228" s="20">
        <v>8</v>
      </c>
      <c r="D228" s="20">
        <f>VLOOKUP($C228,计算辅助表!$A:$E,2,FALSE)</f>
        <v>2.78</v>
      </c>
      <c r="E228" s="20">
        <f>VLOOKUP($C228,计算辅助表!$A:$E,3,FALSE)</f>
        <v>1</v>
      </c>
      <c r="F228" s="20">
        <f>VLOOKUP($C228,计算辅助表!$A:$E,4,FALSE)</f>
        <v>4.84</v>
      </c>
      <c r="G228" s="20">
        <f>VLOOKUP($C228,计算辅助表!$A:$E,5,FALSE)</f>
        <v>1.6</v>
      </c>
      <c r="H228" s="20">
        <f>VLOOKUP(C228,计算辅助表!A:I,9,FALSE)</f>
        <v>0</v>
      </c>
      <c r="I228" s="20">
        <f>VLOOKUP(C228,计算辅助表!A:K,10,FALSE)</f>
        <v>0</v>
      </c>
      <c r="J228" s="20">
        <f>VLOOKUP(C228,计算辅助表!A:K,11,FALSE)</f>
        <v>0</v>
      </c>
      <c r="K228" s="20">
        <f>VLOOKUP(C228,计算辅助表!A:H,8,FALSE)</f>
        <v>185</v>
      </c>
      <c r="L228" s="20" t="str">
        <f>VLOOKUP(C228,计算辅助表!A:F,6,FALSE)</f>
        <v>[{"a":"item","t":"2004","n":3000}]</v>
      </c>
      <c r="M228" s="20" t="str">
        <f>VLOOKUP(C228,计算辅助表!A:G,7,FALSE)</f>
        <v>[{"samezhongzu":1,"star":6,"num":1},{"samezhongzu":1,"star":5,"num":3}]</v>
      </c>
      <c r="N228" s="20" t="str">
        <f>VLOOKUP(A228,升星技能!A:O,4,FALSE)</f>
        <v>射手本能3</v>
      </c>
      <c r="O228" s="20" t="str">
        <f>VLOOKUP(A228,升星技能!A:O,5,FALSE)</f>
        <v>"4505a111","4505a121"</v>
      </c>
      <c r="P228" s="20" t="str">
        <f>VLOOKUP(A228,升星技能!A:O,6,FALSE)</f>
        <v>被动效果：射手的本能使得自身暴击增加40%，攻击增加32%</v>
      </c>
      <c r="Q228" s="20" t="str">
        <f>IF(C228&lt;8,VLOOKUP(A228,基础技能!A:O,11,FALSE),VLOOKUP(A228,升星技能!A:O,7,FALSE))</f>
        <v>中毒3</v>
      </c>
      <c r="R228" s="20" t="str">
        <f>IF(C228&lt;8,VLOOKUP(A228,基础技能!A:O,10,FALSE),VLOOKUP(A228,升星技能!A:O,8,FALSE))</f>
        <v>"4505a214"</v>
      </c>
      <c r="S228" s="20" t="str">
        <f>IF(C228&lt;8,VLOOKUP(A228,基础技能!A:O,12,FALSE),VLOOKUP(A228,升星技能!A:O,9,FALSE))</f>
        <v>被动效果：拥有特殊的箭矢，暴击有100%概率使目标中毒，每回造成79%攻击伤害，持续2回合</v>
      </c>
      <c r="T228" s="20" t="str">
        <f>IF(C228&lt;9,VLOOKUP(A228,基础技能!A:O,14,FALSE),VLOOKUP(A228,升星技能!A:O,10,FALSE))</f>
        <v>毒性掌握2</v>
      </c>
      <c r="U228" s="20" t="str">
        <f>IF(C228&lt;9,VLOOKUP(A228,基础技能!A:O,13,FALSE),VLOOKUP(A228,升星技能!A:O,11,FALSE))</f>
        <v>"45056314"</v>
      </c>
      <c r="V228" s="20" t="str">
        <f>IF(C228&lt;9,VLOOKUP(A228,基础技能!A:O,15,FALSE),VLOOKUP(A228,升星技能!A:O,12,FALSE))</f>
        <v>被动效果：风语者掌握各种毒性，对中毒的目标，增加52%的额外伤害</v>
      </c>
      <c r="W228" s="20" t="str">
        <f>IF(C228&lt;10,VLOOKUP(A228,基础技能!A:O,5,FALSE),VLOOKUP(A228,升星技能!A:O,13,FALSE))</f>
        <v>生命之箭2</v>
      </c>
      <c r="X228" s="20" t="str">
        <f>IF(C228&lt;10,VLOOKUP(A228,基础技能!A:O,4,FALSE),VLOOKUP(A228,升星技能!A:O,14,FALSE))</f>
        <v>45056012</v>
      </c>
      <c r="Y228" s="20" t="str">
        <f>IF(C228&lt;10,VLOOKUP(A228,基础技能!A:O,6,FALSE),VLOOKUP(A228,升星技能!A:O,15,FALSE))</f>
        <v>怒气技能：对敌方随机4名目标造成81%攻击伤害，每回合额外造成29%攻击伤害，持续2回合（附加被动：普攻攻击3个目标）</v>
      </c>
    </row>
    <row r="229" spans="1:25">
      <c r="A229" s="3">
        <v>45056</v>
      </c>
      <c r="B229" s="3" t="s">
        <v>64</v>
      </c>
      <c r="C229" s="20">
        <v>9</v>
      </c>
      <c r="D229" s="20">
        <f>VLOOKUP($C229,计算辅助表!$A:$E,2,FALSE)</f>
        <v>3.07</v>
      </c>
      <c r="E229" s="20">
        <f>VLOOKUP($C229,计算辅助表!$A:$E,3,FALSE)</f>
        <v>1</v>
      </c>
      <c r="F229" s="20">
        <f>VLOOKUP($C229,计算辅助表!$A:$E,4,FALSE)</f>
        <v>6.16</v>
      </c>
      <c r="G229" s="20">
        <f>VLOOKUP($C229,计算辅助表!$A:$E,5,FALSE)</f>
        <v>1.6</v>
      </c>
      <c r="H229" s="20">
        <f>VLOOKUP(C229,计算辅助表!A:I,9,FALSE)</f>
        <v>0</v>
      </c>
      <c r="I229" s="20">
        <f>VLOOKUP(C229,计算辅助表!A:K,10,FALSE)</f>
        <v>0</v>
      </c>
      <c r="J229" s="20">
        <f>VLOOKUP(C229,计算辅助表!A:K,11,FALSE)</f>
        <v>0</v>
      </c>
      <c r="K229" s="20">
        <f>VLOOKUP(C229,计算辅助表!A:H,8,FALSE)</f>
        <v>205</v>
      </c>
      <c r="L229" s="20" t="str">
        <f>VLOOKUP(C229,计算辅助表!A:F,6,FALSE)</f>
        <v>[{"a":"item","t":"2004","n":4000}]</v>
      </c>
      <c r="M229" s="20" t="str">
        <f>VLOOKUP(C229,计算辅助表!A:G,7,FALSE)</f>
        <v>[{"sxhero":1,"num":1},{"samezhongzu":1,"star":6,"num":1},{"samezhongzu":1,"star":5,"num":2}]</v>
      </c>
      <c r="N229" s="20" t="str">
        <f>VLOOKUP(A229,升星技能!A:O,4,FALSE)</f>
        <v>射手本能3</v>
      </c>
      <c r="O229" s="20" t="str">
        <f>VLOOKUP(A229,升星技能!A:O,5,FALSE)</f>
        <v>"4505a111","4505a121"</v>
      </c>
      <c r="P229" s="20" t="str">
        <f>VLOOKUP(A229,升星技能!A:O,6,FALSE)</f>
        <v>被动效果：射手的本能使得自身暴击增加40%，攻击增加32%</v>
      </c>
      <c r="Q229" s="20" t="str">
        <f>IF(C229&lt;8,VLOOKUP(A229,基础技能!A:O,11,FALSE),VLOOKUP(A229,升星技能!A:O,7,FALSE))</f>
        <v>中毒3</v>
      </c>
      <c r="R229" s="20" t="str">
        <f>IF(C229&lt;8,VLOOKUP(A229,基础技能!A:O,10,FALSE),VLOOKUP(A229,升星技能!A:O,8,FALSE))</f>
        <v>"4505a214"</v>
      </c>
      <c r="S229" s="20" t="str">
        <f>IF(C229&lt;8,VLOOKUP(A229,基础技能!A:O,12,FALSE),VLOOKUP(A229,升星技能!A:O,9,FALSE))</f>
        <v>被动效果：拥有特殊的箭矢，暴击有100%概率使目标中毒，每回造成79%攻击伤害，持续2回合</v>
      </c>
      <c r="T229" s="20" t="str">
        <f>IF(C229&lt;9,VLOOKUP(A229,基础技能!A:O,14,FALSE),VLOOKUP(A229,升星技能!A:O,10,FALSE))</f>
        <v>毒性掌握3</v>
      </c>
      <c r="U229" s="20" t="str">
        <f>IF(C229&lt;9,VLOOKUP(A229,基础技能!A:O,13,FALSE),VLOOKUP(A229,升星技能!A:O,11,FALSE))</f>
        <v>"4505a314"</v>
      </c>
      <c r="V229" s="20" t="str">
        <f>IF(C229&lt;9,VLOOKUP(A229,基础技能!A:O,15,FALSE),VLOOKUP(A229,升星技能!A:O,12,FALSE))</f>
        <v>被动效果：风语者掌握各种毒性，对中毒的目标，增加62%的额外伤害</v>
      </c>
      <c r="W229" s="20" t="str">
        <f>IF(C229&lt;10,VLOOKUP(A229,基础技能!A:O,5,FALSE),VLOOKUP(A229,升星技能!A:O,13,FALSE))</f>
        <v>生命之箭2</v>
      </c>
      <c r="X229" s="20" t="str">
        <f>IF(C229&lt;10,VLOOKUP(A229,基础技能!A:O,4,FALSE),VLOOKUP(A229,升星技能!A:O,14,FALSE))</f>
        <v>45056012</v>
      </c>
      <c r="Y229" s="20" t="str">
        <f>IF(C229&lt;10,VLOOKUP(A229,基础技能!A:O,6,FALSE),VLOOKUP(A229,升星技能!A:O,15,FALSE))</f>
        <v>怒气技能：对敌方随机4名目标造成81%攻击伤害，每回合额外造成29%攻击伤害，持续2回合（附加被动：普攻攻击3个目标）</v>
      </c>
    </row>
    <row r="230" spans="1:25">
      <c r="A230" s="3">
        <v>45056</v>
      </c>
      <c r="B230" s="3" t="s">
        <v>64</v>
      </c>
      <c r="C230" s="20">
        <v>10</v>
      </c>
      <c r="D230" s="20">
        <f>VLOOKUP($C230,计算辅助表!$A:$E,2,FALSE)</f>
        <v>3.51</v>
      </c>
      <c r="E230" s="20">
        <f>VLOOKUP($C230,计算辅助表!$A:$E,3,FALSE)</f>
        <v>1</v>
      </c>
      <c r="F230" s="20">
        <f>VLOOKUP($C230,计算辅助表!$A:$E,4,FALSE)</f>
        <v>8.14</v>
      </c>
      <c r="G230" s="20">
        <f>VLOOKUP($C230,计算辅助表!$A:$E,5,FALSE)</f>
        <v>1.6</v>
      </c>
      <c r="H230" s="20">
        <f>VLOOKUP(C230,计算辅助表!A:I,9,FALSE)</f>
        <v>0</v>
      </c>
      <c r="I230" s="20">
        <f>VLOOKUP(C230,计算辅助表!A:K,10,FALSE)</f>
        <v>0</v>
      </c>
      <c r="J230" s="20">
        <f>VLOOKUP(C230,计算辅助表!A:K,11,FALSE)</f>
        <v>0</v>
      </c>
      <c r="K230" s="20">
        <f>VLOOKUP(C230,计算辅助表!A:H,8,FALSE)</f>
        <v>255</v>
      </c>
      <c r="L230" s="20" t="str">
        <f>VLOOKUP(C230,计算辅助表!A:F,6,FALSE)</f>
        <v>[{"a":"item","t":"2004","n":10000}]</v>
      </c>
      <c r="M230" s="20" t="str">
        <f>VLOOKUP(C230,计算辅助表!A:G,7,FALSE)</f>
        <v>[{"sxhero":1,"num":2},{"samezhongzu":1,"star":6,"num":1},{"star":9,"num":1}]</v>
      </c>
      <c r="N230" s="20" t="str">
        <f>VLOOKUP(A230,升星技能!A:O,4,FALSE)</f>
        <v>射手本能3</v>
      </c>
      <c r="O230" s="20" t="str">
        <f>VLOOKUP(A230,升星技能!A:O,5,FALSE)</f>
        <v>"4505a111","4505a121"</v>
      </c>
      <c r="P230" s="20" t="str">
        <f>VLOOKUP(A230,升星技能!A:O,6,FALSE)</f>
        <v>被动效果：射手的本能使得自身暴击增加40%，攻击增加32%</v>
      </c>
      <c r="Q230" s="20" t="str">
        <f>IF(C230&lt;8,VLOOKUP(A230,基础技能!A:O,11,FALSE),VLOOKUP(A230,升星技能!A:O,7,FALSE))</f>
        <v>中毒3</v>
      </c>
      <c r="R230" s="20" t="str">
        <f>IF(C230&lt;8,VLOOKUP(A230,基础技能!A:O,10,FALSE),VLOOKUP(A230,升星技能!A:O,8,FALSE))</f>
        <v>"4505a214"</v>
      </c>
      <c r="S230" s="20" t="str">
        <f>IF(C230&lt;8,VLOOKUP(A230,基础技能!A:O,12,FALSE),VLOOKUP(A230,升星技能!A:O,9,FALSE))</f>
        <v>被动效果：拥有特殊的箭矢，暴击有100%概率使目标中毒，每回造成79%攻击伤害，持续2回合</v>
      </c>
      <c r="T230" s="20" t="str">
        <f>IF(C230&lt;9,VLOOKUP(A230,基础技能!A:O,14,FALSE),VLOOKUP(A230,升星技能!A:O,10,FALSE))</f>
        <v>毒性掌握3</v>
      </c>
      <c r="U230" s="20" t="str">
        <f>IF(C230&lt;9,VLOOKUP(A230,基础技能!A:O,13,FALSE),VLOOKUP(A230,升星技能!A:O,11,FALSE))</f>
        <v>"4505a314"</v>
      </c>
      <c r="V230" s="20" t="str">
        <f>IF(C230&lt;9,VLOOKUP(A230,基础技能!A:O,15,FALSE),VLOOKUP(A230,升星技能!A:O,12,FALSE))</f>
        <v>被动效果：风语者掌握各种毒性，对中毒的目标，增加62%的额外伤害</v>
      </c>
      <c r="W230" s="20" t="str">
        <f>IF(C230&lt;10,VLOOKUP(A230,基础技能!A:O,5,FALSE),VLOOKUP(A230,升星技能!A:O,13,FALSE))</f>
        <v>生命之箭3</v>
      </c>
      <c r="X230" s="20" t="str">
        <f>IF(C230&lt;10,VLOOKUP(A230,基础技能!A:O,4,FALSE),VLOOKUP(A230,升星技能!A:O,14,FALSE))</f>
        <v>4505a012</v>
      </c>
      <c r="Y230" s="20" t="str">
        <f>IF(C230&lt;10,VLOOKUP(A230,基础技能!A:O,6,FALSE),VLOOKUP(A230,升星技能!A:O,15,FALSE))</f>
        <v>怒气技能：对敌方随机4名目标造成126%攻击伤害，减少其32点速度并中毒，每回合额外造成54%攻击伤害，持续3回合（附加被动：普攻攻击3个目标）</v>
      </c>
    </row>
    <row r="231" spans="1:25">
      <c r="A231" s="3">
        <v>45056</v>
      </c>
      <c r="B231" s="3" t="s">
        <v>64</v>
      </c>
      <c r="C231" s="20">
        <v>11</v>
      </c>
      <c r="D231" s="20">
        <f>VLOOKUP($C231,计算辅助表!$A:$E,2,FALSE)</f>
        <v>3.51</v>
      </c>
      <c r="E231" s="20">
        <f>VLOOKUP($C231,计算辅助表!$A:$E,3,FALSE)</f>
        <v>1</v>
      </c>
      <c r="F231" s="20">
        <f>VLOOKUP($C231,计算辅助表!$A:$E,4,FALSE)</f>
        <v>8.14</v>
      </c>
      <c r="G231" s="20">
        <f>VLOOKUP($C231,计算辅助表!$A:$E,5,FALSE)</f>
        <v>1.6</v>
      </c>
      <c r="H231" s="20">
        <f>VLOOKUP(C231,计算辅助表!A:I,9,FALSE)</f>
        <v>1</v>
      </c>
      <c r="I231" s="20">
        <f>VLOOKUP(C231,计算辅助表!A:K,10,FALSE)</f>
        <v>70</v>
      </c>
      <c r="J231" s="20">
        <f>VLOOKUP(C231,计算辅助表!A:K,11,FALSE)</f>
        <v>100</v>
      </c>
      <c r="K231" s="20">
        <f>VLOOKUP(C231,计算辅助表!A:H,8,FALSE)</f>
        <v>270</v>
      </c>
      <c r="L231" s="20" t="str">
        <f>VLOOKUP(C231,计算辅助表!A:F,6,FALSE)</f>
        <v>[{"a":"item","t":"2004","n":10000}]</v>
      </c>
      <c r="M231" s="20" t="str">
        <f>VLOOKUP(C231,计算辅助表!A:G,7,FALSE)</f>
        <v>[{"sxhero":1,"num":1},{"star":9,"num":1}]</v>
      </c>
      <c r="N231" s="20" t="str">
        <f>VLOOKUP(A231,升星技能!A:O,4,FALSE)</f>
        <v>射手本能3</v>
      </c>
      <c r="O231" s="20" t="str">
        <f>VLOOKUP(A231,升星技能!A:O,5,FALSE)</f>
        <v>"4505a111","4505a121"</v>
      </c>
      <c r="P231" s="20" t="str">
        <f>VLOOKUP(A231,升星技能!A:O,6,FALSE)</f>
        <v>被动效果：射手的本能使得自身暴击增加40%，攻击增加32%</v>
      </c>
      <c r="Q231" s="20" t="str">
        <f>IF(C231&lt;8,VLOOKUP(A231,基础技能!A:O,11,FALSE),VLOOKUP(A231,升星技能!A:O,7,FALSE))</f>
        <v>中毒3</v>
      </c>
      <c r="R231" s="20" t="str">
        <f>IF(C231&lt;8,VLOOKUP(A231,基础技能!A:O,10,FALSE),VLOOKUP(A231,升星技能!A:O,8,FALSE))</f>
        <v>"4505a214"</v>
      </c>
      <c r="S231" s="20" t="str">
        <f>IF(C231&lt;8,VLOOKUP(A231,基础技能!A:O,12,FALSE),VLOOKUP(A231,升星技能!A:O,9,FALSE))</f>
        <v>被动效果：拥有特殊的箭矢，暴击有100%概率使目标中毒，每回造成79%攻击伤害，持续2回合</v>
      </c>
      <c r="T231" s="20" t="str">
        <f>IF(C231&lt;9,VLOOKUP(A231,基础技能!A:O,14,FALSE),VLOOKUP(A231,升星技能!A:O,10,FALSE))</f>
        <v>毒性掌握3</v>
      </c>
      <c r="U231" s="20" t="str">
        <f>IF(C231&lt;9,VLOOKUP(A231,基础技能!A:O,13,FALSE),VLOOKUP(A231,升星技能!A:O,11,FALSE))</f>
        <v>"4505a314"</v>
      </c>
      <c r="V231" s="20" t="str">
        <f>IF(C231&lt;9,VLOOKUP(A231,基础技能!A:O,15,FALSE),VLOOKUP(A231,升星技能!A:O,12,FALSE))</f>
        <v>被动效果：风语者掌握各种毒性，对中毒的目标，增加62%的额外伤害</v>
      </c>
      <c r="W231" s="20" t="str">
        <f>IF(C231&lt;10,VLOOKUP(A231,基础技能!A:O,5,FALSE),VLOOKUP(A231,升星技能!A:O,13,FALSE))</f>
        <v>生命之箭3</v>
      </c>
      <c r="X231" s="20" t="str">
        <f>IF(C231&lt;10,VLOOKUP(A231,基础技能!A:O,4,FALSE),VLOOKUP(A231,升星技能!A:O,14,FALSE))</f>
        <v>4505a012</v>
      </c>
      <c r="Y231" s="20" t="str">
        <f>IF(C231&lt;10,VLOOKUP(A231,基础技能!A:O,6,FALSE),VLOOKUP(A231,升星技能!A:O,15,FALSE))</f>
        <v>怒气技能：对敌方随机4名目标造成126%攻击伤害，减少其32点速度并中毒，每回合额外造成54%攻击伤害，持续3回合（附加被动：普攻攻击3个目标）</v>
      </c>
    </row>
    <row r="232" spans="1:25">
      <c r="A232" s="3">
        <v>45056</v>
      </c>
      <c r="B232" s="3" t="s">
        <v>64</v>
      </c>
      <c r="C232" s="20">
        <v>12</v>
      </c>
      <c r="D232" s="20">
        <f>VLOOKUP($C232,计算辅助表!$A:$E,2,FALSE)</f>
        <v>3.51</v>
      </c>
      <c r="E232" s="20">
        <f>VLOOKUP($C232,计算辅助表!$A:$E,3,FALSE)</f>
        <v>1</v>
      </c>
      <c r="F232" s="20">
        <f>VLOOKUP($C232,计算辅助表!$A:$E,4,FALSE)</f>
        <v>8.14</v>
      </c>
      <c r="G232" s="20">
        <f>VLOOKUP($C232,计算辅助表!$A:$E,5,FALSE)</f>
        <v>1.6</v>
      </c>
      <c r="H232" s="20">
        <f>VLOOKUP(C232,计算辅助表!A:I,9,FALSE)</f>
        <v>2</v>
      </c>
      <c r="I232" s="20">
        <f>VLOOKUP(C232,计算辅助表!A:K,10,FALSE)</f>
        <v>140</v>
      </c>
      <c r="J232" s="20">
        <f>VLOOKUP(C232,计算辅助表!A:K,11,FALSE)</f>
        <v>200</v>
      </c>
      <c r="K232" s="20">
        <f>VLOOKUP(C232,计算辅助表!A:H,8,FALSE)</f>
        <v>285</v>
      </c>
      <c r="L232" s="20" t="str">
        <f>VLOOKUP(C232,计算辅助表!A:F,6,FALSE)</f>
        <v>[{"a":"item","t":"2004","n":15000}]</v>
      </c>
      <c r="M232" s="20" t="str">
        <f>VLOOKUP(C232,计算辅助表!A:G,7,FALSE)</f>
        <v>[{"sxhero":1,"num":1},{"samezhongzu":1,"star":6,"num":1},{"star":9,"num":1}]</v>
      </c>
      <c r="N232" s="20" t="str">
        <f>VLOOKUP(A232,升星技能!A:O,4,FALSE)</f>
        <v>射手本能3</v>
      </c>
      <c r="O232" s="20" t="str">
        <f>VLOOKUP(A232,升星技能!A:O,5,FALSE)</f>
        <v>"4505a111","4505a121"</v>
      </c>
      <c r="P232" s="20" t="str">
        <f>VLOOKUP(A232,升星技能!A:O,6,FALSE)</f>
        <v>被动效果：射手的本能使得自身暴击增加40%，攻击增加32%</v>
      </c>
      <c r="Q232" s="20" t="str">
        <f>IF(C232&lt;8,VLOOKUP(A232,基础技能!A:O,11,FALSE),VLOOKUP(A232,升星技能!A:O,7,FALSE))</f>
        <v>中毒3</v>
      </c>
      <c r="R232" s="20" t="str">
        <f>IF(C232&lt;8,VLOOKUP(A232,基础技能!A:O,10,FALSE),VLOOKUP(A232,升星技能!A:O,8,FALSE))</f>
        <v>"4505a214"</v>
      </c>
      <c r="S232" s="20" t="str">
        <f>IF(C232&lt;8,VLOOKUP(A232,基础技能!A:O,12,FALSE),VLOOKUP(A232,升星技能!A:O,9,FALSE))</f>
        <v>被动效果：拥有特殊的箭矢，暴击有100%概率使目标中毒，每回造成79%攻击伤害，持续2回合</v>
      </c>
      <c r="T232" s="20" t="str">
        <f>IF(C232&lt;9,VLOOKUP(A232,基础技能!A:O,14,FALSE),VLOOKUP(A232,升星技能!A:O,10,FALSE))</f>
        <v>毒性掌握3</v>
      </c>
      <c r="U232" s="20" t="str">
        <f>IF(C232&lt;9,VLOOKUP(A232,基础技能!A:O,13,FALSE),VLOOKUP(A232,升星技能!A:O,11,FALSE))</f>
        <v>"4505a314"</v>
      </c>
      <c r="V232" s="20" t="str">
        <f>IF(C232&lt;9,VLOOKUP(A232,基础技能!A:O,15,FALSE),VLOOKUP(A232,升星技能!A:O,12,FALSE))</f>
        <v>被动效果：风语者掌握各种毒性，对中毒的目标，增加62%的额外伤害</v>
      </c>
      <c r="W232" s="20" t="str">
        <f>IF(C232&lt;10,VLOOKUP(A232,基础技能!A:O,5,FALSE),VLOOKUP(A232,升星技能!A:O,13,FALSE))</f>
        <v>生命之箭3</v>
      </c>
      <c r="X232" s="20" t="str">
        <f>IF(C232&lt;10,VLOOKUP(A232,基础技能!A:O,4,FALSE),VLOOKUP(A232,升星技能!A:O,14,FALSE))</f>
        <v>4505a012</v>
      </c>
      <c r="Y232" s="20" t="str">
        <f>IF(C232&lt;10,VLOOKUP(A232,基础技能!A:O,6,FALSE),VLOOKUP(A232,升星技能!A:O,15,FALSE))</f>
        <v>怒气技能：对敌方随机4名目标造成126%攻击伤害，减少其32点速度并中毒，每回合额外造成54%攻击伤害，持续3回合（附加被动：普攻攻击3个目标）</v>
      </c>
    </row>
    <row r="233" spans="1:25">
      <c r="A233" s="3">
        <v>45056</v>
      </c>
      <c r="B233" s="3" t="s">
        <v>64</v>
      </c>
      <c r="C233" s="20">
        <v>13</v>
      </c>
      <c r="D233" s="20">
        <f>VLOOKUP($C233,计算辅助表!$A:$E,2,FALSE)</f>
        <v>3.51</v>
      </c>
      <c r="E233" s="20">
        <f>VLOOKUP($C233,计算辅助表!$A:$E,3,FALSE)</f>
        <v>1</v>
      </c>
      <c r="F233" s="20">
        <f>VLOOKUP($C233,计算辅助表!$A:$E,4,FALSE)</f>
        <v>8.14</v>
      </c>
      <c r="G233" s="20">
        <f>VLOOKUP($C233,计算辅助表!$A:$E,5,FALSE)</f>
        <v>1.6</v>
      </c>
      <c r="H233" s="20">
        <f>VLOOKUP(C233,计算辅助表!A:I,9,FALSE)</f>
        <v>3</v>
      </c>
      <c r="I233" s="20">
        <f>VLOOKUP(C233,计算辅助表!A:K,10,FALSE)</f>
        <v>210</v>
      </c>
      <c r="J233" s="20">
        <f>VLOOKUP(C233,计算辅助表!A:K,11,FALSE)</f>
        <v>300</v>
      </c>
      <c r="K233" s="20">
        <f>VLOOKUP(C233,计算辅助表!A:H,8,FALSE)</f>
        <v>300</v>
      </c>
      <c r="L233" s="20" t="str">
        <f>VLOOKUP(C233,计算辅助表!A:F,6,FALSE)</f>
        <v>[{"a":"item","t":"2004","n":20000}]</v>
      </c>
      <c r="M233" s="20" t="str">
        <f>VLOOKUP(C233,计算辅助表!A:G,7,FALSE)</f>
        <v>[{"sxhero":1,"num":2},{"star":10,"num":1}]</v>
      </c>
      <c r="N233" s="20" t="str">
        <f>VLOOKUP(A233,升星技能!A:O,4,FALSE)</f>
        <v>射手本能3</v>
      </c>
      <c r="O233" s="20" t="str">
        <f>VLOOKUP(A233,升星技能!A:O,5,FALSE)</f>
        <v>"4505a111","4505a121"</v>
      </c>
      <c r="P233" s="20" t="str">
        <f>VLOOKUP(A233,升星技能!A:O,6,FALSE)</f>
        <v>被动效果：射手的本能使得自身暴击增加40%，攻击增加32%</v>
      </c>
      <c r="Q233" s="20" t="str">
        <f>IF(C233&lt;8,VLOOKUP(A233,基础技能!A:O,11,FALSE),VLOOKUP(A233,升星技能!A:O,7,FALSE))</f>
        <v>中毒3</v>
      </c>
      <c r="R233" s="20" t="str">
        <f>IF(C233&lt;8,VLOOKUP(A233,基础技能!A:O,10,FALSE),VLOOKUP(A233,升星技能!A:O,8,FALSE))</f>
        <v>"4505a214"</v>
      </c>
      <c r="S233" s="20" t="str">
        <f>IF(C233&lt;8,VLOOKUP(A233,基础技能!A:O,12,FALSE),VLOOKUP(A233,升星技能!A:O,9,FALSE))</f>
        <v>被动效果：拥有特殊的箭矢，暴击有100%概率使目标中毒，每回造成79%攻击伤害，持续2回合</v>
      </c>
      <c r="T233" s="20" t="str">
        <f>IF(C233&lt;9,VLOOKUP(A233,基础技能!A:O,14,FALSE),VLOOKUP(A233,升星技能!A:O,10,FALSE))</f>
        <v>毒性掌握3</v>
      </c>
      <c r="U233" s="20" t="str">
        <f>IF(C233&lt;9,VLOOKUP(A233,基础技能!A:O,13,FALSE),VLOOKUP(A233,升星技能!A:O,11,FALSE))</f>
        <v>"4505a314"</v>
      </c>
      <c r="V233" s="20" t="str">
        <f>IF(C233&lt;9,VLOOKUP(A233,基础技能!A:O,15,FALSE),VLOOKUP(A233,升星技能!A:O,12,FALSE))</f>
        <v>被动效果：风语者掌握各种毒性，对中毒的目标，增加62%的额外伤害</v>
      </c>
      <c r="W233" s="20" t="str">
        <f>IF(C233&lt;10,VLOOKUP(A233,基础技能!A:O,5,FALSE),VLOOKUP(A233,升星技能!A:O,13,FALSE))</f>
        <v>生命之箭3</v>
      </c>
      <c r="X233" s="20" t="str">
        <f>IF(C233&lt;10,VLOOKUP(A233,基础技能!A:O,4,FALSE),VLOOKUP(A233,升星技能!A:O,14,FALSE))</f>
        <v>4505a012</v>
      </c>
      <c r="Y233" s="20" t="str">
        <f>IF(C233&lt;10,VLOOKUP(A233,基础技能!A:O,6,FALSE),VLOOKUP(A233,升星技能!A:O,15,FALSE))</f>
        <v>怒气技能：对敌方随机4名目标造成126%攻击伤害，减少其32点速度并中毒，每回合额外造成54%攻击伤害，持续3回合（附加被动：普攻攻击3个目标）</v>
      </c>
    </row>
    <row r="234" spans="1:25">
      <c r="A234" s="3">
        <v>51016</v>
      </c>
      <c r="B234" s="3" t="s">
        <v>65</v>
      </c>
      <c r="C234" s="20">
        <v>7</v>
      </c>
      <c r="D234" s="20">
        <f>VLOOKUP($C234,计算辅助表!$A:$E,2,FALSE)</f>
        <v>2.49</v>
      </c>
      <c r="E234" s="20">
        <f>VLOOKUP($C234,计算辅助表!$A:$E,3,FALSE)</f>
        <v>1</v>
      </c>
      <c r="F234" s="20">
        <f>VLOOKUP($C234,计算辅助表!$A:$E,4,FALSE)</f>
        <v>3.52</v>
      </c>
      <c r="G234" s="20">
        <f>VLOOKUP($C234,计算辅助表!$A:$E,5,FALSE)</f>
        <v>1.6</v>
      </c>
      <c r="H234" s="20">
        <f>VLOOKUP(C234,计算辅助表!A:I,9,FALSE)</f>
        <v>0</v>
      </c>
      <c r="I234" s="20">
        <f>VLOOKUP(C234,计算辅助表!A:K,10,FALSE)</f>
        <v>0</v>
      </c>
      <c r="J234" s="20">
        <f>VLOOKUP(C234,计算辅助表!A:K,11,FALSE)</f>
        <v>0</v>
      </c>
      <c r="K234" s="20">
        <f>VLOOKUP(C234,计算辅助表!A:H,8,FALSE)</f>
        <v>165</v>
      </c>
      <c r="L234" s="20" t="str">
        <f>VLOOKUP(C234,计算辅助表!A:F,6,FALSE)</f>
        <v>[{"a":"item","t":"2004","n":2000}]</v>
      </c>
      <c r="M234" s="20" t="str">
        <f>VLOOKUP(C234,计算辅助表!A:G,7,FALSE)</f>
        <v>[{"samezhongzu":1,"star":5,"num":4}]</v>
      </c>
      <c r="N234" s="20" t="str">
        <f>VLOOKUP(A234,升星技能!A:O,4,FALSE)</f>
        <v>石化诅咒3</v>
      </c>
      <c r="O234" s="20" t="str">
        <f>VLOOKUP(A234,升星技能!A:O,5,FALSE)</f>
        <v>"5101a114","5101a124"</v>
      </c>
      <c r="P234" s="20" t="str">
        <f>VLOOKUP(A234,升星技能!A:O,6,FALSE)</f>
        <v>被动效果：普攻有84%概率给目标附加时间诅咒，并有42%概率使目标石化2回合，时间诅咒1回合后触发造成101%的攻击伤害</v>
      </c>
      <c r="Q234" s="20" t="str">
        <f>IF(C234&lt;8,VLOOKUP(A234,基础技能!A:O,11,FALSE),VLOOKUP(A234,升星技能!A:O,7,FALSE))</f>
        <v>时间诅咒2</v>
      </c>
      <c r="R234" s="20" t="str">
        <f>IF(C234&lt;8,VLOOKUP(A234,基础技能!A:O,10,FALSE),VLOOKUP(A234,升星技能!A:O,8,FALSE))</f>
        <v>"51016214","51016224"</v>
      </c>
      <c r="S234" s="20" t="str">
        <f>IF(C234&lt;8,VLOOKUP(A234,基础技能!A:O,12,FALSE),VLOOKUP(A234,升星技能!A:O,9,FALSE))</f>
        <v>被动效果：受到攻击时，给攻击者附加时间诅咒，时间诅咒1回合后触发造成84%攻击伤害，同时有33%概率恢复自身7%的生命（受控触发）</v>
      </c>
      <c r="T234" s="20" t="str">
        <f>IF(C234&lt;9,VLOOKUP(A234,基础技能!A:O,14,FALSE),VLOOKUP(A234,升星技能!A:O,10,FALSE))</f>
        <v>重生2</v>
      </c>
      <c r="U234" s="20" t="str">
        <f>IF(C234&lt;9,VLOOKUP(A234,基础技能!A:O,13,FALSE),VLOOKUP(A234,升星技能!A:O,11,FALSE))</f>
        <v>"51016314"</v>
      </c>
      <c r="V234" s="20" t="str">
        <f>IF(C234&lt;9,VLOOKUP(A234,基础技能!A:O,15,FALSE),VLOOKUP(A234,升星技能!A:O,12,FALSE))</f>
        <v>被动效果：食人魔祭祀先祖图腾，拥有了复活的能力，复活后恢复自身65%的生命</v>
      </c>
      <c r="W234" s="20" t="str">
        <f>IF(C234&lt;10,VLOOKUP(A234,基础技能!A:O,5,FALSE),VLOOKUP(A234,升星技能!A:O,13,FALSE))</f>
        <v>暗影诅咒</v>
      </c>
      <c r="X234" s="20" t="str">
        <f>IF(C234&lt;10,VLOOKUP(A234,基础技能!A:O,4,FALSE),VLOOKUP(A234,升星技能!A:O,14,FALSE))</f>
        <v>51016012</v>
      </c>
      <c r="Y234" s="20" t="str">
        <f>IF(C234&lt;10,VLOOKUP(A234,基础技能!A:O,6,FALSE),VLOOKUP(A234,升星技能!A:O,15,FALSE))</f>
        <v>怒气技能：对敌方后排造成88%攻击伤害并有63%概率附加时间诅咒，时间诅咒1回合后触发造成156%的攻击伤害，并提升自身17.5%免伤3回合</v>
      </c>
    </row>
    <row r="235" spans="1:25">
      <c r="A235" s="3">
        <v>51016</v>
      </c>
      <c r="B235" s="3" t="s">
        <v>65</v>
      </c>
      <c r="C235" s="20">
        <v>8</v>
      </c>
      <c r="D235" s="20">
        <f>VLOOKUP($C235,计算辅助表!$A:$E,2,FALSE)</f>
        <v>2.78</v>
      </c>
      <c r="E235" s="20">
        <f>VLOOKUP($C235,计算辅助表!$A:$E,3,FALSE)</f>
        <v>1</v>
      </c>
      <c r="F235" s="20">
        <f>VLOOKUP($C235,计算辅助表!$A:$E,4,FALSE)</f>
        <v>4.84</v>
      </c>
      <c r="G235" s="20">
        <f>VLOOKUP($C235,计算辅助表!$A:$E,5,FALSE)</f>
        <v>1.6</v>
      </c>
      <c r="H235" s="20">
        <f>VLOOKUP(C235,计算辅助表!A:I,9,FALSE)</f>
        <v>0</v>
      </c>
      <c r="I235" s="20">
        <f>VLOOKUP(C235,计算辅助表!A:K,10,FALSE)</f>
        <v>0</v>
      </c>
      <c r="J235" s="20">
        <f>VLOOKUP(C235,计算辅助表!A:K,11,FALSE)</f>
        <v>0</v>
      </c>
      <c r="K235" s="20">
        <f>VLOOKUP(C235,计算辅助表!A:H,8,FALSE)</f>
        <v>185</v>
      </c>
      <c r="L235" s="20" t="str">
        <f>VLOOKUP(C235,计算辅助表!A:F,6,FALSE)</f>
        <v>[{"a":"item","t":"2004","n":3000}]</v>
      </c>
      <c r="M235" s="20" t="str">
        <f>VLOOKUP(C235,计算辅助表!A:G,7,FALSE)</f>
        <v>[{"samezhongzu":1,"star":6,"num":1},{"samezhongzu":1,"star":5,"num":3}]</v>
      </c>
      <c r="N235" s="20" t="str">
        <f>VLOOKUP(A235,升星技能!A:O,4,FALSE)</f>
        <v>石化诅咒3</v>
      </c>
      <c r="O235" s="20" t="str">
        <f>VLOOKUP(A235,升星技能!A:O,5,FALSE)</f>
        <v>"5101a114","5101a124"</v>
      </c>
      <c r="P235" s="20" t="str">
        <f>VLOOKUP(A235,升星技能!A:O,6,FALSE)</f>
        <v>被动效果：普攻有84%概率给目标附加时间诅咒，并有42%概率使目标石化2回合，时间诅咒1回合后触发造成101%的攻击伤害</v>
      </c>
      <c r="Q235" s="20" t="str">
        <f>IF(C235&lt;8,VLOOKUP(A235,基础技能!A:O,11,FALSE),VLOOKUP(A235,升星技能!A:O,7,FALSE))</f>
        <v>时间诅咒3</v>
      </c>
      <c r="R235" s="20" t="str">
        <f>IF(C235&lt;8,VLOOKUP(A235,基础技能!A:O,10,FALSE),VLOOKUP(A235,升星技能!A:O,8,FALSE))</f>
        <v>"5101a214","5101a224"</v>
      </c>
      <c r="S235" s="20" t="str">
        <f>IF(C235&lt;8,VLOOKUP(A235,基础技能!A:O,12,FALSE),VLOOKUP(A235,升星技能!A:O,9,FALSE))</f>
        <v>被动效果：受到攻击时，给攻击者附加时间诅咒，时间诅咒1回合后触发造成111%攻击伤害，同时有33%概率恢复自身10%的生命（受控触发）</v>
      </c>
      <c r="T235" s="20" t="str">
        <f>IF(C235&lt;9,VLOOKUP(A235,基础技能!A:O,14,FALSE),VLOOKUP(A235,升星技能!A:O,10,FALSE))</f>
        <v>重生2</v>
      </c>
      <c r="U235" s="20" t="str">
        <f>IF(C235&lt;9,VLOOKUP(A235,基础技能!A:O,13,FALSE),VLOOKUP(A235,升星技能!A:O,11,FALSE))</f>
        <v>"51016314"</v>
      </c>
      <c r="V235" s="20" t="str">
        <f>IF(C235&lt;9,VLOOKUP(A235,基础技能!A:O,15,FALSE),VLOOKUP(A235,升星技能!A:O,12,FALSE))</f>
        <v>被动效果：食人魔祭祀先祖图腾，拥有了复活的能力，复活后恢复自身65%的生命</v>
      </c>
      <c r="W235" s="20" t="str">
        <f>IF(C235&lt;10,VLOOKUP(A235,基础技能!A:O,5,FALSE),VLOOKUP(A235,升星技能!A:O,13,FALSE))</f>
        <v>暗影诅咒</v>
      </c>
      <c r="X235" s="20" t="str">
        <f>IF(C235&lt;10,VLOOKUP(A235,基础技能!A:O,4,FALSE),VLOOKUP(A235,升星技能!A:O,14,FALSE))</f>
        <v>51016012</v>
      </c>
      <c r="Y235" s="20" t="str">
        <f>IF(C235&lt;10,VLOOKUP(A235,基础技能!A:O,6,FALSE),VLOOKUP(A235,升星技能!A:O,15,FALSE))</f>
        <v>怒气技能：对敌方后排造成88%攻击伤害并有63%概率附加时间诅咒，时间诅咒1回合后触发造成156%的攻击伤害，并提升自身17.5%免伤3回合</v>
      </c>
    </row>
    <row r="236" spans="1:25">
      <c r="A236" s="3">
        <v>51016</v>
      </c>
      <c r="B236" s="3" t="s">
        <v>65</v>
      </c>
      <c r="C236" s="20">
        <v>9</v>
      </c>
      <c r="D236" s="20">
        <f>VLOOKUP($C236,计算辅助表!$A:$E,2,FALSE)</f>
        <v>3.07</v>
      </c>
      <c r="E236" s="20">
        <f>VLOOKUP($C236,计算辅助表!$A:$E,3,FALSE)</f>
        <v>1</v>
      </c>
      <c r="F236" s="20">
        <f>VLOOKUP($C236,计算辅助表!$A:$E,4,FALSE)</f>
        <v>6.16</v>
      </c>
      <c r="G236" s="20">
        <f>VLOOKUP($C236,计算辅助表!$A:$E,5,FALSE)</f>
        <v>1.6</v>
      </c>
      <c r="H236" s="20">
        <f>VLOOKUP(C236,计算辅助表!A:I,9,FALSE)</f>
        <v>0</v>
      </c>
      <c r="I236" s="20">
        <f>VLOOKUP(C236,计算辅助表!A:K,10,FALSE)</f>
        <v>0</v>
      </c>
      <c r="J236" s="20">
        <f>VLOOKUP(C236,计算辅助表!A:K,11,FALSE)</f>
        <v>0</v>
      </c>
      <c r="K236" s="20">
        <f>VLOOKUP(C236,计算辅助表!A:H,8,FALSE)</f>
        <v>205</v>
      </c>
      <c r="L236" s="20" t="str">
        <f>VLOOKUP(C236,计算辅助表!A:F,6,FALSE)</f>
        <v>[{"a":"item","t":"2004","n":4000}]</v>
      </c>
      <c r="M236" s="20" t="str">
        <f>VLOOKUP(C236,计算辅助表!A:G,7,FALSE)</f>
        <v>[{"sxhero":1,"num":1},{"samezhongzu":1,"star":6,"num":1},{"samezhongzu":1,"star":5,"num":2}]</v>
      </c>
      <c r="N236" s="20" t="str">
        <f>VLOOKUP(A236,升星技能!A:O,4,FALSE)</f>
        <v>石化诅咒3</v>
      </c>
      <c r="O236" s="20" t="str">
        <f>VLOOKUP(A236,升星技能!A:O,5,FALSE)</f>
        <v>"5101a114","5101a124"</v>
      </c>
      <c r="P236" s="20" t="str">
        <f>VLOOKUP(A236,升星技能!A:O,6,FALSE)</f>
        <v>被动效果：普攻有84%概率给目标附加时间诅咒，并有42%概率使目标石化2回合，时间诅咒1回合后触发造成101%的攻击伤害</v>
      </c>
      <c r="Q236" s="20" t="str">
        <f>IF(C236&lt;8,VLOOKUP(A236,基础技能!A:O,11,FALSE),VLOOKUP(A236,升星技能!A:O,7,FALSE))</f>
        <v>时间诅咒3</v>
      </c>
      <c r="R236" s="20" t="str">
        <f>IF(C236&lt;8,VLOOKUP(A236,基础技能!A:O,10,FALSE),VLOOKUP(A236,升星技能!A:O,8,FALSE))</f>
        <v>"5101a214","5101a224"</v>
      </c>
      <c r="S236" s="20" t="str">
        <f>IF(C236&lt;8,VLOOKUP(A236,基础技能!A:O,12,FALSE),VLOOKUP(A236,升星技能!A:O,9,FALSE))</f>
        <v>被动效果：受到攻击时，给攻击者附加时间诅咒，时间诅咒1回合后触发造成111%攻击伤害，同时有33%概率恢复自身10%的生命（受控触发）</v>
      </c>
      <c r="T236" s="20" t="str">
        <f>IF(C236&lt;9,VLOOKUP(A236,基础技能!A:O,14,FALSE),VLOOKUP(A236,升星技能!A:O,10,FALSE))</f>
        <v>第二生命3</v>
      </c>
      <c r="U236" s="20" t="str">
        <f>IF(C236&lt;9,VLOOKUP(A236,基础技能!A:O,13,FALSE),VLOOKUP(A236,升星技能!A:O,11,FALSE))</f>
        <v>"5101a314"</v>
      </c>
      <c r="V236" s="20" t="str">
        <f>IF(C236&lt;9,VLOOKUP(A236,基础技能!A:O,15,FALSE),VLOOKUP(A236,升星技能!A:O,12,FALSE))</f>
        <v>被动效果：食人魔祭祀先祖图腾，拥有了复活的能力，复活后恢复自身90%的生命</v>
      </c>
      <c r="W236" s="20" t="str">
        <f>IF(C236&lt;10,VLOOKUP(A236,基础技能!A:O,5,FALSE),VLOOKUP(A236,升星技能!A:O,13,FALSE))</f>
        <v>暗影诅咒</v>
      </c>
      <c r="X236" s="20" t="str">
        <f>IF(C236&lt;10,VLOOKUP(A236,基础技能!A:O,4,FALSE),VLOOKUP(A236,升星技能!A:O,14,FALSE))</f>
        <v>51016012</v>
      </c>
      <c r="Y236" s="20" t="str">
        <f>IF(C236&lt;10,VLOOKUP(A236,基础技能!A:O,6,FALSE),VLOOKUP(A236,升星技能!A:O,15,FALSE))</f>
        <v>怒气技能：对敌方后排造成88%攻击伤害并有63%概率附加时间诅咒，时间诅咒1回合后触发造成156%的攻击伤害，并提升自身17.5%免伤3回合</v>
      </c>
    </row>
    <row r="237" spans="1:25">
      <c r="A237" s="3">
        <v>51016</v>
      </c>
      <c r="B237" s="3" t="s">
        <v>65</v>
      </c>
      <c r="C237" s="20">
        <v>10</v>
      </c>
      <c r="D237" s="20">
        <f>VLOOKUP($C237,计算辅助表!$A:$E,2,FALSE)</f>
        <v>3.51</v>
      </c>
      <c r="E237" s="20">
        <f>VLOOKUP($C237,计算辅助表!$A:$E,3,FALSE)</f>
        <v>1</v>
      </c>
      <c r="F237" s="20">
        <f>VLOOKUP($C237,计算辅助表!$A:$E,4,FALSE)</f>
        <v>8.14</v>
      </c>
      <c r="G237" s="20">
        <f>VLOOKUP($C237,计算辅助表!$A:$E,5,FALSE)</f>
        <v>1.6</v>
      </c>
      <c r="H237" s="20">
        <f>VLOOKUP(C237,计算辅助表!A:I,9,FALSE)</f>
        <v>0</v>
      </c>
      <c r="I237" s="20">
        <f>VLOOKUP(C237,计算辅助表!A:K,10,FALSE)</f>
        <v>0</v>
      </c>
      <c r="J237" s="20">
        <f>VLOOKUP(C237,计算辅助表!A:K,11,FALSE)</f>
        <v>0</v>
      </c>
      <c r="K237" s="20">
        <f>VLOOKUP(C237,计算辅助表!A:H,8,FALSE)</f>
        <v>255</v>
      </c>
      <c r="L237" s="20" t="str">
        <f>VLOOKUP(C237,计算辅助表!A:F,6,FALSE)</f>
        <v>[{"a":"item","t":"2004","n":10000}]</v>
      </c>
      <c r="M237" s="20" t="str">
        <f>VLOOKUP(C237,计算辅助表!A:G,7,FALSE)</f>
        <v>[{"sxhero":1,"num":2},{"samezhongzu":1,"star":6,"num":1},{"star":9,"num":1}]</v>
      </c>
      <c r="N237" s="20" t="str">
        <f>VLOOKUP(A237,升星技能!A:O,4,FALSE)</f>
        <v>石化诅咒3</v>
      </c>
      <c r="O237" s="20" t="str">
        <f>VLOOKUP(A237,升星技能!A:O,5,FALSE)</f>
        <v>"5101a114","5101a124"</v>
      </c>
      <c r="P237" s="20" t="str">
        <f>VLOOKUP(A237,升星技能!A:O,6,FALSE)</f>
        <v>被动效果：普攻有84%概率给目标附加时间诅咒，并有42%概率使目标石化2回合，时间诅咒1回合后触发造成101%的攻击伤害</v>
      </c>
      <c r="Q237" s="20" t="str">
        <f>IF(C237&lt;8,VLOOKUP(A237,基础技能!A:O,11,FALSE),VLOOKUP(A237,升星技能!A:O,7,FALSE))</f>
        <v>时间诅咒3</v>
      </c>
      <c r="R237" s="20" t="str">
        <f>IF(C237&lt;8,VLOOKUP(A237,基础技能!A:O,10,FALSE),VLOOKUP(A237,升星技能!A:O,8,FALSE))</f>
        <v>"5101a214","5101a224"</v>
      </c>
      <c r="S237" s="20" t="str">
        <f>IF(C237&lt;8,VLOOKUP(A237,基础技能!A:O,12,FALSE),VLOOKUP(A237,升星技能!A:O,9,FALSE))</f>
        <v>被动效果：受到攻击时，给攻击者附加时间诅咒，时间诅咒1回合后触发造成111%攻击伤害，同时有33%概率恢复自身10%的生命（受控触发）</v>
      </c>
      <c r="T237" s="20" t="str">
        <f>IF(C237&lt;9,VLOOKUP(A237,基础技能!A:O,14,FALSE),VLOOKUP(A237,升星技能!A:O,10,FALSE))</f>
        <v>第二生命3</v>
      </c>
      <c r="U237" s="20" t="str">
        <f>IF(C237&lt;9,VLOOKUP(A237,基础技能!A:O,13,FALSE),VLOOKUP(A237,升星技能!A:O,11,FALSE))</f>
        <v>"5101a314"</v>
      </c>
      <c r="V237" s="20" t="str">
        <f>IF(C237&lt;9,VLOOKUP(A237,基础技能!A:O,15,FALSE),VLOOKUP(A237,升星技能!A:O,12,FALSE))</f>
        <v>被动效果：食人魔祭祀先祖图腾，拥有了复活的能力，复活后恢复自身90%的生命</v>
      </c>
      <c r="W237" s="20" t="str">
        <f>IF(C237&lt;10,VLOOKUP(A237,基础技能!A:O,5,FALSE),VLOOKUP(A237,升星技能!A:O,13,FALSE))</f>
        <v>暗影诅咒3</v>
      </c>
      <c r="X237" s="20" t="str">
        <f>IF(C237&lt;10,VLOOKUP(A237,基础技能!A:O,4,FALSE),VLOOKUP(A237,升星技能!A:O,14,FALSE))</f>
        <v>5101a012</v>
      </c>
      <c r="Y237" s="20" t="str">
        <f>IF(C237&lt;10,VLOOKUP(A237,基础技能!A:O,6,FALSE),VLOOKUP(A237,升星技能!A:O,15,FALSE))</f>
        <v>怒气技能：对敌方全体造成125%攻击伤害并有66%概率附加时间诅咒，时间诅咒1回合触发造成202%的攻击伤害，并有18%的概率额外附加一个66%攻击伤害的时间诅咒，并提升自身25%免伤3回合</v>
      </c>
    </row>
    <row r="238" spans="1:25">
      <c r="A238" s="3">
        <v>51016</v>
      </c>
      <c r="B238" s="3" t="s">
        <v>65</v>
      </c>
      <c r="C238" s="20">
        <v>11</v>
      </c>
      <c r="D238" s="20">
        <f>VLOOKUP($C238,计算辅助表!$A:$E,2,FALSE)</f>
        <v>3.51</v>
      </c>
      <c r="E238" s="20">
        <f>VLOOKUP($C238,计算辅助表!$A:$E,3,FALSE)</f>
        <v>1</v>
      </c>
      <c r="F238" s="20">
        <f>VLOOKUP($C238,计算辅助表!$A:$E,4,FALSE)</f>
        <v>8.14</v>
      </c>
      <c r="G238" s="20">
        <f>VLOOKUP($C238,计算辅助表!$A:$E,5,FALSE)</f>
        <v>1.6</v>
      </c>
      <c r="H238" s="20">
        <f>VLOOKUP(C238,计算辅助表!A:I,9,FALSE)</f>
        <v>1</v>
      </c>
      <c r="I238" s="20">
        <f>VLOOKUP(C238,计算辅助表!A:K,10,FALSE)</f>
        <v>70</v>
      </c>
      <c r="J238" s="20">
        <f>VLOOKUP(C238,计算辅助表!A:K,11,FALSE)</f>
        <v>100</v>
      </c>
      <c r="K238" s="20">
        <f>VLOOKUP(C238,计算辅助表!A:H,8,FALSE)</f>
        <v>270</v>
      </c>
      <c r="L238" s="20" t="str">
        <f>VLOOKUP(C238,计算辅助表!A:F,6,FALSE)</f>
        <v>[{"a":"item","t":"2004","n":10000}]</v>
      </c>
      <c r="M238" s="20" t="str">
        <f>VLOOKUP(C238,计算辅助表!A:G,7,FALSE)</f>
        <v>[{"sxhero":1,"num":1},{"star":9,"num":1}]</v>
      </c>
      <c r="N238" s="20" t="str">
        <f>VLOOKUP(A238,升星技能!A:O,4,FALSE)</f>
        <v>石化诅咒3</v>
      </c>
      <c r="O238" s="20" t="str">
        <f>VLOOKUP(A238,升星技能!A:O,5,FALSE)</f>
        <v>"5101a114","5101a124"</v>
      </c>
      <c r="P238" s="20" t="str">
        <f>VLOOKUP(A238,升星技能!A:O,6,FALSE)</f>
        <v>被动效果：普攻有84%概率给目标附加时间诅咒，并有42%概率使目标石化2回合，时间诅咒1回合后触发造成101%的攻击伤害</v>
      </c>
      <c r="Q238" s="20" t="str">
        <f>IF(C238&lt;8,VLOOKUP(A238,基础技能!A:O,11,FALSE),VLOOKUP(A238,升星技能!A:O,7,FALSE))</f>
        <v>时间诅咒3</v>
      </c>
      <c r="R238" s="20" t="str">
        <f>IF(C238&lt;8,VLOOKUP(A238,基础技能!A:O,10,FALSE),VLOOKUP(A238,升星技能!A:O,8,FALSE))</f>
        <v>"5101a214","5101a224"</v>
      </c>
      <c r="S238" s="20" t="str">
        <f>IF(C238&lt;8,VLOOKUP(A238,基础技能!A:O,12,FALSE),VLOOKUP(A238,升星技能!A:O,9,FALSE))</f>
        <v>被动效果：受到攻击时，给攻击者附加时间诅咒，时间诅咒1回合后触发造成111%攻击伤害，同时有33%概率恢复自身10%的生命（受控触发）</v>
      </c>
      <c r="T238" s="20" t="str">
        <f>IF(C238&lt;9,VLOOKUP(A238,基础技能!A:O,14,FALSE),VLOOKUP(A238,升星技能!A:O,10,FALSE))</f>
        <v>第二生命3</v>
      </c>
      <c r="U238" s="20" t="str">
        <f>IF(C238&lt;9,VLOOKUP(A238,基础技能!A:O,13,FALSE),VLOOKUP(A238,升星技能!A:O,11,FALSE))</f>
        <v>"5101a314"</v>
      </c>
      <c r="V238" s="20" t="str">
        <f>IF(C238&lt;9,VLOOKUP(A238,基础技能!A:O,15,FALSE),VLOOKUP(A238,升星技能!A:O,12,FALSE))</f>
        <v>被动效果：食人魔祭祀先祖图腾，拥有了复活的能力，复活后恢复自身90%的生命</v>
      </c>
      <c r="W238" s="20" t="str">
        <f>IF(C238&lt;10,VLOOKUP(A238,基础技能!A:O,5,FALSE),VLOOKUP(A238,升星技能!A:O,13,FALSE))</f>
        <v>暗影诅咒3</v>
      </c>
      <c r="X238" s="20" t="str">
        <f>IF(C238&lt;10,VLOOKUP(A238,基础技能!A:O,4,FALSE),VLOOKUP(A238,升星技能!A:O,14,FALSE))</f>
        <v>5101a012</v>
      </c>
      <c r="Y238" s="20" t="str">
        <f>IF(C238&lt;10,VLOOKUP(A238,基础技能!A:O,6,FALSE),VLOOKUP(A238,升星技能!A:O,15,FALSE))</f>
        <v>怒气技能：对敌方全体造成125%攻击伤害并有66%概率附加时间诅咒，时间诅咒1回合触发造成202%的攻击伤害，并有18%的概率额外附加一个66%攻击伤害的时间诅咒，并提升自身25%免伤3回合</v>
      </c>
    </row>
    <row r="239" spans="1:25">
      <c r="A239" s="3">
        <v>51016</v>
      </c>
      <c r="B239" s="3" t="s">
        <v>65</v>
      </c>
      <c r="C239" s="20">
        <v>12</v>
      </c>
      <c r="D239" s="20">
        <f>VLOOKUP($C239,计算辅助表!$A:$E,2,FALSE)</f>
        <v>3.51</v>
      </c>
      <c r="E239" s="20">
        <f>VLOOKUP($C239,计算辅助表!$A:$E,3,FALSE)</f>
        <v>1</v>
      </c>
      <c r="F239" s="20">
        <f>VLOOKUP($C239,计算辅助表!$A:$E,4,FALSE)</f>
        <v>8.14</v>
      </c>
      <c r="G239" s="20">
        <f>VLOOKUP($C239,计算辅助表!$A:$E,5,FALSE)</f>
        <v>1.6</v>
      </c>
      <c r="H239" s="20">
        <f>VLOOKUP(C239,计算辅助表!A:I,9,FALSE)</f>
        <v>2</v>
      </c>
      <c r="I239" s="20">
        <f>VLOOKUP(C239,计算辅助表!A:K,10,FALSE)</f>
        <v>140</v>
      </c>
      <c r="J239" s="20">
        <f>VLOOKUP(C239,计算辅助表!A:K,11,FALSE)</f>
        <v>200</v>
      </c>
      <c r="K239" s="20">
        <f>VLOOKUP(C239,计算辅助表!A:H,8,FALSE)</f>
        <v>285</v>
      </c>
      <c r="L239" s="20" t="str">
        <f>VLOOKUP(C239,计算辅助表!A:F,6,FALSE)</f>
        <v>[{"a":"item","t":"2004","n":15000}]</v>
      </c>
      <c r="M239" s="20" t="str">
        <f>VLOOKUP(C239,计算辅助表!A:G,7,FALSE)</f>
        <v>[{"sxhero":1,"num":1},{"samezhongzu":1,"star":6,"num":1},{"star":9,"num":1}]</v>
      </c>
      <c r="N239" s="20" t="str">
        <f>VLOOKUP(A239,升星技能!A:O,4,FALSE)</f>
        <v>石化诅咒3</v>
      </c>
      <c r="O239" s="20" t="str">
        <f>VLOOKUP(A239,升星技能!A:O,5,FALSE)</f>
        <v>"5101a114","5101a124"</v>
      </c>
      <c r="P239" s="20" t="str">
        <f>VLOOKUP(A239,升星技能!A:O,6,FALSE)</f>
        <v>被动效果：普攻有84%概率给目标附加时间诅咒，并有42%概率使目标石化2回合，时间诅咒1回合后触发造成101%的攻击伤害</v>
      </c>
      <c r="Q239" s="20" t="str">
        <f>IF(C239&lt;8,VLOOKUP(A239,基础技能!A:O,11,FALSE),VLOOKUP(A239,升星技能!A:O,7,FALSE))</f>
        <v>时间诅咒3</v>
      </c>
      <c r="R239" s="20" t="str">
        <f>IF(C239&lt;8,VLOOKUP(A239,基础技能!A:O,10,FALSE),VLOOKUP(A239,升星技能!A:O,8,FALSE))</f>
        <v>"5101a214","5101a224"</v>
      </c>
      <c r="S239" s="20" t="str">
        <f>IF(C239&lt;8,VLOOKUP(A239,基础技能!A:O,12,FALSE),VLOOKUP(A239,升星技能!A:O,9,FALSE))</f>
        <v>被动效果：受到攻击时，给攻击者附加时间诅咒，时间诅咒1回合后触发造成111%攻击伤害，同时有33%概率恢复自身10%的生命（受控触发）</v>
      </c>
      <c r="T239" s="20" t="str">
        <f>IF(C239&lt;9,VLOOKUP(A239,基础技能!A:O,14,FALSE),VLOOKUP(A239,升星技能!A:O,10,FALSE))</f>
        <v>第二生命3</v>
      </c>
      <c r="U239" s="20" t="str">
        <f>IF(C239&lt;9,VLOOKUP(A239,基础技能!A:O,13,FALSE),VLOOKUP(A239,升星技能!A:O,11,FALSE))</f>
        <v>"5101a314"</v>
      </c>
      <c r="V239" s="20" t="str">
        <f>IF(C239&lt;9,VLOOKUP(A239,基础技能!A:O,15,FALSE),VLOOKUP(A239,升星技能!A:O,12,FALSE))</f>
        <v>被动效果：食人魔祭祀先祖图腾，拥有了复活的能力，复活后恢复自身90%的生命</v>
      </c>
      <c r="W239" s="20" t="str">
        <f>IF(C239&lt;10,VLOOKUP(A239,基础技能!A:O,5,FALSE),VLOOKUP(A239,升星技能!A:O,13,FALSE))</f>
        <v>暗影诅咒3</v>
      </c>
      <c r="X239" s="20" t="str">
        <f>IF(C239&lt;10,VLOOKUP(A239,基础技能!A:O,4,FALSE),VLOOKUP(A239,升星技能!A:O,14,FALSE))</f>
        <v>5101a012</v>
      </c>
      <c r="Y239" s="20" t="str">
        <f>IF(C239&lt;10,VLOOKUP(A239,基础技能!A:O,6,FALSE),VLOOKUP(A239,升星技能!A:O,15,FALSE))</f>
        <v>怒气技能：对敌方全体造成125%攻击伤害并有66%概率附加时间诅咒，时间诅咒1回合触发造成202%的攻击伤害，并有18%的概率额外附加一个66%攻击伤害的时间诅咒，并提升自身25%免伤3回合</v>
      </c>
    </row>
    <row r="240" spans="1:25">
      <c r="A240" s="3">
        <v>51016</v>
      </c>
      <c r="B240" s="3" t="s">
        <v>65</v>
      </c>
      <c r="C240" s="20">
        <v>13</v>
      </c>
      <c r="D240" s="20">
        <f>VLOOKUP($C240,计算辅助表!$A:$E,2,FALSE)</f>
        <v>3.51</v>
      </c>
      <c r="E240" s="20">
        <f>VLOOKUP($C240,计算辅助表!$A:$E,3,FALSE)</f>
        <v>1</v>
      </c>
      <c r="F240" s="20">
        <f>VLOOKUP($C240,计算辅助表!$A:$E,4,FALSE)</f>
        <v>8.14</v>
      </c>
      <c r="G240" s="20">
        <f>VLOOKUP($C240,计算辅助表!$A:$E,5,FALSE)</f>
        <v>1.6</v>
      </c>
      <c r="H240" s="20">
        <f>VLOOKUP(C240,计算辅助表!A:I,9,FALSE)</f>
        <v>3</v>
      </c>
      <c r="I240" s="20">
        <f>VLOOKUP(C240,计算辅助表!A:K,10,FALSE)</f>
        <v>210</v>
      </c>
      <c r="J240" s="20">
        <f>VLOOKUP(C240,计算辅助表!A:K,11,FALSE)</f>
        <v>300</v>
      </c>
      <c r="K240" s="20">
        <f>VLOOKUP(C240,计算辅助表!A:H,8,FALSE)</f>
        <v>300</v>
      </c>
      <c r="L240" s="20" t="str">
        <f>VLOOKUP(C240,计算辅助表!A:F,6,FALSE)</f>
        <v>[{"a":"item","t":"2004","n":20000}]</v>
      </c>
      <c r="M240" s="20" t="str">
        <f>VLOOKUP(C240,计算辅助表!A:G,7,FALSE)</f>
        <v>[{"sxhero":1,"num":2},{"star":10,"num":1}]</v>
      </c>
      <c r="N240" s="20" t="str">
        <f>VLOOKUP(A240,升星技能!A:O,4,FALSE)</f>
        <v>石化诅咒3</v>
      </c>
      <c r="O240" s="20" t="str">
        <f>VLOOKUP(A240,升星技能!A:O,5,FALSE)</f>
        <v>"5101a114","5101a124"</v>
      </c>
      <c r="P240" s="20" t="str">
        <f>VLOOKUP(A240,升星技能!A:O,6,FALSE)</f>
        <v>被动效果：普攻有84%概率给目标附加时间诅咒，并有42%概率使目标石化2回合，时间诅咒1回合后触发造成101%的攻击伤害</v>
      </c>
      <c r="Q240" s="20" t="str">
        <f>IF(C240&lt;8,VLOOKUP(A240,基础技能!A:O,11,FALSE),VLOOKUP(A240,升星技能!A:O,7,FALSE))</f>
        <v>时间诅咒3</v>
      </c>
      <c r="R240" s="20" t="str">
        <f>IF(C240&lt;8,VLOOKUP(A240,基础技能!A:O,10,FALSE),VLOOKUP(A240,升星技能!A:O,8,FALSE))</f>
        <v>"5101a214","5101a224"</v>
      </c>
      <c r="S240" s="20" t="str">
        <f>IF(C240&lt;8,VLOOKUP(A240,基础技能!A:O,12,FALSE),VLOOKUP(A240,升星技能!A:O,9,FALSE))</f>
        <v>被动效果：受到攻击时，给攻击者附加时间诅咒，时间诅咒1回合后触发造成111%攻击伤害，同时有33%概率恢复自身10%的生命（受控触发）</v>
      </c>
      <c r="T240" s="20" t="str">
        <f>IF(C240&lt;9,VLOOKUP(A240,基础技能!A:O,14,FALSE),VLOOKUP(A240,升星技能!A:O,10,FALSE))</f>
        <v>第二生命3</v>
      </c>
      <c r="U240" s="20" t="str">
        <f>IF(C240&lt;9,VLOOKUP(A240,基础技能!A:O,13,FALSE),VLOOKUP(A240,升星技能!A:O,11,FALSE))</f>
        <v>"5101a314"</v>
      </c>
      <c r="V240" s="20" t="str">
        <f>IF(C240&lt;9,VLOOKUP(A240,基础技能!A:O,15,FALSE),VLOOKUP(A240,升星技能!A:O,12,FALSE))</f>
        <v>被动效果：食人魔祭祀先祖图腾，拥有了复活的能力，复活后恢复自身90%的生命</v>
      </c>
      <c r="W240" s="20" t="str">
        <f>IF(C240&lt;10,VLOOKUP(A240,基础技能!A:O,5,FALSE),VLOOKUP(A240,升星技能!A:O,13,FALSE))</f>
        <v>暗影诅咒3</v>
      </c>
      <c r="X240" s="20" t="str">
        <f>IF(C240&lt;10,VLOOKUP(A240,基础技能!A:O,4,FALSE),VLOOKUP(A240,升星技能!A:O,14,FALSE))</f>
        <v>5101a012</v>
      </c>
      <c r="Y240" s="20" t="str">
        <f>IF(C240&lt;10,VLOOKUP(A240,基础技能!A:O,6,FALSE),VLOOKUP(A240,升星技能!A:O,15,FALSE))</f>
        <v>怒气技能：对敌方全体造成125%攻击伤害并有66%概率附加时间诅咒，时间诅咒1回合触发造成202%的攻击伤害，并有18%的概率额外附加一个66%攻击伤害的时间诅咒，并提升自身25%免伤3回合</v>
      </c>
    </row>
    <row r="241" spans="1:25">
      <c r="A241" s="3">
        <v>52046</v>
      </c>
      <c r="B241" s="3" t="s">
        <v>66</v>
      </c>
      <c r="C241" s="20">
        <v>7</v>
      </c>
      <c r="D241" s="20">
        <f>VLOOKUP($C241,计算辅助表!$A:$E,2,FALSE)</f>
        <v>2.49</v>
      </c>
      <c r="E241" s="20">
        <f>VLOOKUP($C241,计算辅助表!$A:$E,3,FALSE)</f>
        <v>1</v>
      </c>
      <c r="F241" s="20">
        <f>VLOOKUP($C241,计算辅助表!$A:$E,4,FALSE)</f>
        <v>3.52</v>
      </c>
      <c r="G241" s="20">
        <f>VLOOKUP($C241,计算辅助表!$A:$E,5,FALSE)</f>
        <v>1.6</v>
      </c>
      <c r="H241" s="20">
        <f>VLOOKUP(C241,计算辅助表!A:I,9,FALSE)</f>
        <v>0</v>
      </c>
      <c r="I241" s="20">
        <f>VLOOKUP(C241,计算辅助表!A:K,10,FALSE)</f>
        <v>0</v>
      </c>
      <c r="J241" s="20">
        <f>VLOOKUP(C241,计算辅助表!A:K,11,FALSE)</f>
        <v>0</v>
      </c>
      <c r="K241" s="20">
        <f>VLOOKUP(C241,计算辅助表!A:H,8,FALSE)</f>
        <v>165</v>
      </c>
      <c r="L241" s="20" t="str">
        <f>VLOOKUP(C241,计算辅助表!A:F,6,FALSE)</f>
        <v>[{"a":"item","t":"2004","n":2000}]</v>
      </c>
      <c r="M241" s="20" t="str">
        <f>VLOOKUP(C241,计算辅助表!A:G,7,FALSE)</f>
        <v>[{"samezhongzu":1,"star":5,"num":4}]</v>
      </c>
      <c r="N241" s="20" t="str">
        <f>VLOOKUP(A241,升星技能!A:O,4,FALSE)</f>
        <v>美杜莎之力3</v>
      </c>
      <c r="O241" s="20" t="str">
        <f>VLOOKUP(A241,升星技能!A:O,5,FALSE)</f>
        <v>"5204a114"</v>
      </c>
      <c r="P241" s="20" t="str">
        <f>VLOOKUP(A241,升星技能!A:O,6,FALSE)</f>
        <v>被动效果：恶心的触手怪，普攻有56%概率使目标石化，持续1回合</v>
      </c>
      <c r="Q241" s="20" t="str">
        <f>IF(C241&lt;8,VLOOKUP(A241,基础技能!A:O,11,FALSE),VLOOKUP(A241,升星技能!A:O,7,FALSE))</f>
        <v>领域2</v>
      </c>
      <c r="R241" s="20" t="str">
        <f>IF(C241&lt;8,VLOOKUP(A241,基础技能!A:O,10,FALSE),VLOOKUP(A241,升星技能!A:O,8,FALSE))</f>
        <v>"52046211","52046221","52046231"</v>
      </c>
      <c r="S241" s="20" t="str">
        <f>IF(C241&lt;8,VLOOKUP(A241,基础技能!A:O,12,FALSE),VLOOKUP(A241,升星技能!A:O,9,FALSE))</f>
        <v>被动效果：在自己的领域中，技能伤害增加87.5%，生命增加36%，速度增加50</v>
      </c>
      <c r="T241" s="20" t="str">
        <f>IF(C241&lt;9,VLOOKUP(A241,基础技能!A:O,14,FALSE),VLOOKUP(A241,升星技能!A:O,10,FALSE))</f>
        <v>转守为攻2</v>
      </c>
      <c r="U241" s="20" t="str">
        <f>IF(C241&lt;9,VLOOKUP(A241,基础技能!A:O,13,FALSE),VLOOKUP(A241,升星技能!A:O,11,FALSE))</f>
        <v>"52046314","52046324"</v>
      </c>
      <c r="V241" s="20" t="str">
        <f>IF(C241&lt;9,VLOOKUP(A241,基础技能!A:O,15,FALSE),VLOOKUP(A241,升星技能!A:O,12,FALSE))</f>
        <v>被动效果：受到攻击时转守为攻，55%概率提升自身44%攻击力2回合，并有24%概率降低攻击者20点怒气</v>
      </c>
      <c r="W241" s="20" t="str">
        <f>IF(C241&lt;10,VLOOKUP(A241,基础技能!A:O,5,FALSE),VLOOKUP(A241,升星技能!A:O,13,FALSE))</f>
        <v>暗影混乱2</v>
      </c>
      <c r="X241" s="20" t="str">
        <f>IF(C241&lt;10,VLOOKUP(A241,基础技能!A:O,4,FALSE),VLOOKUP(A241,升星技能!A:O,14,FALSE))</f>
        <v>52046012</v>
      </c>
      <c r="Y241" s="20" t="str">
        <f>IF(C241&lt;10,VLOOKUP(A241,基础技能!A:O,6,FALSE),VLOOKUP(A241,升星技能!A:O,15,FALSE))</f>
        <v>怒气技能：对敌方全体造成55%攻击伤害并有18%概率使目标石化2回合</v>
      </c>
    </row>
    <row r="242" spans="1:25">
      <c r="A242" s="3">
        <v>52046</v>
      </c>
      <c r="B242" s="3" t="s">
        <v>66</v>
      </c>
      <c r="C242" s="20">
        <v>8</v>
      </c>
      <c r="D242" s="20">
        <f>VLOOKUP($C242,计算辅助表!$A:$E,2,FALSE)</f>
        <v>2.78</v>
      </c>
      <c r="E242" s="20">
        <f>VLOOKUP($C242,计算辅助表!$A:$E,3,FALSE)</f>
        <v>1</v>
      </c>
      <c r="F242" s="20">
        <f>VLOOKUP($C242,计算辅助表!$A:$E,4,FALSE)</f>
        <v>4.84</v>
      </c>
      <c r="G242" s="20">
        <f>VLOOKUP($C242,计算辅助表!$A:$E,5,FALSE)</f>
        <v>1.6</v>
      </c>
      <c r="H242" s="20">
        <f>VLOOKUP(C242,计算辅助表!A:I,9,FALSE)</f>
        <v>0</v>
      </c>
      <c r="I242" s="20">
        <f>VLOOKUP(C242,计算辅助表!A:K,10,FALSE)</f>
        <v>0</v>
      </c>
      <c r="J242" s="20">
        <f>VLOOKUP(C242,计算辅助表!A:K,11,FALSE)</f>
        <v>0</v>
      </c>
      <c r="K242" s="20">
        <f>VLOOKUP(C242,计算辅助表!A:H,8,FALSE)</f>
        <v>185</v>
      </c>
      <c r="L242" s="20" t="str">
        <f>VLOOKUP(C242,计算辅助表!A:F,6,FALSE)</f>
        <v>[{"a":"item","t":"2004","n":3000}]</v>
      </c>
      <c r="M242" s="20" t="str">
        <f>VLOOKUP(C242,计算辅助表!A:G,7,FALSE)</f>
        <v>[{"samezhongzu":1,"star":6,"num":1},{"samezhongzu":1,"star":5,"num":3}]</v>
      </c>
      <c r="N242" s="20" t="str">
        <f>VLOOKUP(A242,升星技能!A:O,4,FALSE)</f>
        <v>美杜莎之力3</v>
      </c>
      <c r="O242" s="20" t="str">
        <f>VLOOKUP(A242,升星技能!A:O,5,FALSE)</f>
        <v>"5204a114"</v>
      </c>
      <c r="P242" s="20" t="str">
        <f>VLOOKUP(A242,升星技能!A:O,6,FALSE)</f>
        <v>被动效果：恶心的触手怪，普攻有56%概率使目标石化，持续1回合</v>
      </c>
      <c r="Q242" s="20" t="str">
        <f>IF(C242&lt;8,VLOOKUP(A242,基础技能!A:O,11,FALSE),VLOOKUP(A242,升星技能!A:O,7,FALSE))</f>
        <v>领域3</v>
      </c>
      <c r="R242" s="20" t="str">
        <f>IF(C242&lt;8,VLOOKUP(A242,基础技能!A:O,10,FALSE),VLOOKUP(A242,升星技能!A:O,8,FALSE))</f>
        <v>"5204a211","5204a221","5204a231"</v>
      </c>
      <c r="S242" s="20" t="str">
        <f>IF(C242&lt;8,VLOOKUP(A242,基础技能!A:O,12,FALSE),VLOOKUP(A242,升星技能!A:O,9,FALSE))</f>
        <v>被动效果：在自己的领域中，技能伤害增加100%，生命增加42%，速度增加60</v>
      </c>
      <c r="T242" s="20" t="str">
        <f>IF(C242&lt;9,VLOOKUP(A242,基础技能!A:O,14,FALSE),VLOOKUP(A242,升星技能!A:O,10,FALSE))</f>
        <v>转守为攻2</v>
      </c>
      <c r="U242" s="20" t="str">
        <f>IF(C242&lt;9,VLOOKUP(A242,基础技能!A:O,13,FALSE),VLOOKUP(A242,升星技能!A:O,11,FALSE))</f>
        <v>"52046314","52046324"</v>
      </c>
      <c r="V242" s="20" t="str">
        <f>IF(C242&lt;9,VLOOKUP(A242,基础技能!A:O,15,FALSE),VLOOKUP(A242,升星技能!A:O,12,FALSE))</f>
        <v>被动效果：受到攻击时转守为攻，55%概率提升自身44%攻击力2回合，并有24%概率降低攻击者20点怒气</v>
      </c>
      <c r="W242" s="20" t="str">
        <f>IF(C242&lt;10,VLOOKUP(A242,基础技能!A:O,5,FALSE),VLOOKUP(A242,升星技能!A:O,13,FALSE))</f>
        <v>暗影混乱2</v>
      </c>
      <c r="X242" s="20" t="str">
        <f>IF(C242&lt;10,VLOOKUP(A242,基础技能!A:O,4,FALSE),VLOOKUP(A242,升星技能!A:O,14,FALSE))</f>
        <v>52046012</v>
      </c>
      <c r="Y242" s="20" t="str">
        <f>IF(C242&lt;10,VLOOKUP(A242,基础技能!A:O,6,FALSE),VLOOKUP(A242,升星技能!A:O,15,FALSE))</f>
        <v>怒气技能：对敌方全体造成55%攻击伤害并有18%概率使目标石化2回合</v>
      </c>
    </row>
    <row r="243" spans="1:25">
      <c r="A243" s="3">
        <v>52046</v>
      </c>
      <c r="B243" s="3" t="s">
        <v>66</v>
      </c>
      <c r="C243" s="20">
        <v>9</v>
      </c>
      <c r="D243" s="20">
        <f>VLOOKUP($C243,计算辅助表!$A:$E,2,FALSE)</f>
        <v>3.07</v>
      </c>
      <c r="E243" s="20">
        <f>VLOOKUP($C243,计算辅助表!$A:$E,3,FALSE)</f>
        <v>1</v>
      </c>
      <c r="F243" s="20">
        <f>VLOOKUP($C243,计算辅助表!$A:$E,4,FALSE)</f>
        <v>6.16</v>
      </c>
      <c r="G243" s="20">
        <f>VLOOKUP($C243,计算辅助表!$A:$E,5,FALSE)</f>
        <v>1.6</v>
      </c>
      <c r="H243" s="20">
        <f>VLOOKUP(C243,计算辅助表!A:I,9,FALSE)</f>
        <v>0</v>
      </c>
      <c r="I243" s="20">
        <f>VLOOKUP(C243,计算辅助表!A:K,10,FALSE)</f>
        <v>0</v>
      </c>
      <c r="J243" s="20">
        <f>VLOOKUP(C243,计算辅助表!A:K,11,FALSE)</f>
        <v>0</v>
      </c>
      <c r="K243" s="20">
        <f>VLOOKUP(C243,计算辅助表!A:H,8,FALSE)</f>
        <v>205</v>
      </c>
      <c r="L243" s="20" t="str">
        <f>VLOOKUP(C243,计算辅助表!A:F,6,FALSE)</f>
        <v>[{"a":"item","t":"2004","n":4000}]</v>
      </c>
      <c r="M243" s="20" t="str">
        <f>VLOOKUP(C243,计算辅助表!A:G,7,FALSE)</f>
        <v>[{"sxhero":1,"num":1},{"samezhongzu":1,"star":6,"num":1},{"samezhongzu":1,"star":5,"num":2}]</v>
      </c>
      <c r="N243" s="20" t="str">
        <f>VLOOKUP(A243,升星技能!A:O,4,FALSE)</f>
        <v>美杜莎之力3</v>
      </c>
      <c r="O243" s="20" t="str">
        <f>VLOOKUP(A243,升星技能!A:O,5,FALSE)</f>
        <v>"5204a114"</v>
      </c>
      <c r="P243" s="20" t="str">
        <f>VLOOKUP(A243,升星技能!A:O,6,FALSE)</f>
        <v>被动效果：恶心的触手怪，普攻有56%概率使目标石化，持续1回合</v>
      </c>
      <c r="Q243" s="20" t="str">
        <f>IF(C243&lt;8,VLOOKUP(A243,基础技能!A:O,11,FALSE),VLOOKUP(A243,升星技能!A:O,7,FALSE))</f>
        <v>领域3</v>
      </c>
      <c r="R243" s="20" t="str">
        <f>IF(C243&lt;8,VLOOKUP(A243,基础技能!A:O,10,FALSE),VLOOKUP(A243,升星技能!A:O,8,FALSE))</f>
        <v>"5204a211","5204a221","5204a231"</v>
      </c>
      <c r="S243" s="20" t="str">
        <f>IF(C243&lt;8,VLOOKUP(A243,基础技能!A:O,12,FALSE),VLOOKUP(A243,升星技能!A:O,9,FALSE))</f>
        <v>被动效果：在自己的领域中，技能伤害增加100%，生命增加42%，速度增加60</v>
      </c>
      <c r="T243" s="20" t="str">
        <f>IF(C243&lt;9,VLOOKUP(A243,基础技能!A:O,14,FALSE),VLOOKUP(A243,升星技能!A:O,10,FALSE))</f>
        <v>防守反击3</v>
      </c>
      <c r="U243" s="20" t="str">
        <f>IF(C243&lt;9,VLOOKUP(A243,基础技能!A:O,13,FALSE),VLOOKUP(A243,升星技能!A:O,11,FALSE))</f>
        <v>"5204a314","5204a324"</v>
      </c>
      <c r="V243" s="20" t="str">
        <f>IF(C243&lt;9,VLOOKUP(A243,基础技能!A:O,15,FALSE),VLOOKUP(A243,升星技能!A:O,12,FALSE))</f>
        <v>被动效果：受到攻击时转守为攻，55%概率提升自身63%攻击力2回合，并有33%概率降低攻击者30点怒气</v>
      </c>
      <c r="W243" s="20" t="str">
        <f>IF(C243&lt;10,VLOOKUP(A243,基础技能!A:O,5,FALSE),VLOOKUP(A243,升星技能!A:O,13,FALSE))</f>
        <v>暗影混乱2</v>
      </c>
      <c r="X243" s="20" t="str">
        <f>IF(C243&lt;10,VLOOKUP(A243,基础技能!A:O,4,FALSE),VLOOKUP(A243,升星技能!A:O,14,FALSE))</f>
        <v>52046012</v>
      </c>
      <c r="Y243" s="20" t="str">
        <f>IF(C243&lt;10,VLOOKUP(A243,基础技能!A:O,6,FALSE),VLOOKUP(A243,升星技能!A:O,15,FALSE))</f>
        <v>怒气技能：对敌方全体造成55%攻击伤害并有18%概率使目标石化2回合</v>
      </c>
    </row>
    <row r="244" spans="1:25">
      <c r="A244" s="3">
        <v>52046</v>
      </c>
      <c r="B244" s="3" t="s">
        <v>66</v>
      </c>
      <c r="C244" s="20">
        <v>10</v>
      </c>
      <c r="D244" s="20">
        <f>VLOOKUP($C244,计算辅助表!$A:$E,2,FALSE)</f>
        <v>3.51</v>
      </c>
      <c r="E244" s="20">
        <f>VLOOKUP($C244,计算辅助表!$A:$E,3,FALSE)</f>
        <v>1</v>
      </c>
      <c r="F244" s="20">
        <f>VLOOKUP($C244,计算辅助表!$A:$E,4,FALSE)</f>
        <v>8.14</v>
      </c>
      <c r="G244" s="20">
        <f>VLOOKUP($C244,计算辅助表!$A:$E,5,FALSE)</f>
        <v>1.6</v>
      </c>
      <c r="H244" s="20">
        <f>VLOOKUP(C244,计算辅助表!A:I,9,FALSE)</f>
        <v>0</v>
      </c>
      <c r="I244" s="20">
        <f>VLOOKUP(C244,计算辅助表!A:K,10,FALSE)</f>
        <v>0</v>
      </c>
      <c r="J244" s="20">
        <f>VLOOKUP(C244,计算辅助表!A:K,11,FALSE)</f>
        <v>0</v>
      </c>
      <c r="K244" s="20">
        <f>VLOOKUP(C244,计算辅助表!A:H,8,FALSE)</f>
        <v>255</v>
      </c>
      <c r="L244" s="20" t="str">
        <f>VLOOKUP(C244,计算辅助表!A:F,6,FALSE)</f>
        <v>[{"a":"item","t":"2004","n":10000}]</v>
      </c>
      <c r="M244" s="20" t="str">
        <f>VLOOKUP(C244,计算辅助表!A:G,7,FALSE)</f>
        <v>[{"sxhero":1,"num":2},{"samezhongzu":1,"star":6,"num":1},{"star":9,"num":1}]</v>
      </c>
      <c r="N244" s="20" t="str">
        <f>VLOOKUP(A244,升星技能!A:O,4,FALSE)</f>
        <v>美杜莎之力3</v>
      </c>
      <c r="O244" s="20" t="str">
        <f>VLOOKUP(A244,升星技能!A:O,5,FALSE)</f>
        <v>"5204a114"</v>
      </c>
      <c r="P244" s="20" t="str">
        <f>VLOOKUP(A244,升星技能!A:O,6,FALSE)</f>
        <v>被动效果：恶心的触手怪，普攻有56%概率使目标石化，持续1回合</v>
      </c>
      <c r="Q244" s="20" t="str">
        <f>IF(C244&lt;8,VLOOKUP(A244,基础技能!A:O,11,FALSE),VLOOKUP(A244,升星技能!A:O,7,FALSE))</f>
        <v>领域3</v>
      </c>
      <c r="R244" s="20" t="str">
        <f>IF(C244&lt;8,VLOOKUP(A244,基础技能!A:O,10,FALSE),VLOOKUP(A244,升星技能!A:O,8,FALSE))</f>
        <v>"5204a211","5204a221","5204a231"</v>
      </c>
      <c r="S244" s="20" t="str">
        <f>IF(C244&lt;8,VLOOKUP(A244,基础技能!A:O,12,FALSE),VLOOKUP(A244,升星技能!A:O,9,FALSE))</f>
        <v>被动效果：在自己的领域中，技能伤害增加100%，生命增加42%，速度增加60</v>
      </c>
      <c r="T244" s="20" t="str">
        <f>IF(C244&lt;9,VLOOKUP(A244,基础技能!A:O,14,FALSE),VLOOKUP(A244,升星技能!A:O,10,FALSE))</f>
        <v>防守反击3</v>
      </c>
      <c r="U244" s="20" t="str">
        <f>IF(C244&lt;9,VLOOKUP(A244,基础技能!A:O,13,FALSE),VLOOKUP(A244,升星技能!A:O,11,FALSE))</f>
        <v>"5204a314","5204a324"</v>
      </c>
      <c r="V244" s="20" t="str">
        <f>IF(C244&lt;9,VLOOKUP(A244,基础技能!A:O,15,FALSE),VLOOKUP(A244,升星技能!A:O,12,FALSE))</f>
        <v>被动效果：受到攻击时转守为攻，55%概率提升自身63%攻击力2回合，并有33%概率降低攻击者30点怒气</v>
      </c>
      <c r="W244" s="20" t="str">
        <f>IF(C244&lt;10,VLOOKUP(A244,基础技能!A:O,5,FALSE),VLOOKUP(A244,升星技能!A:O,13,FALSE))</f>
        <v>无序攻击3</v>
      </c>
      <c r="X244" s="20" t="str">
        <f>IF(C244&lt;10,VLOOKUP(A244,基础技能!A:O,4,FALSE),VLOOKUP(A244,升星技能!A:O,14,FALSE))</f>
        <v>5204a012</v>
      </c>
      <c r="Y244" s="20" t="str">
        <f>IF(C244&lt;10,VLOOKUP(A244,基础技能!A:O,6,FALSE),VLOOKUP(A244,升星技能!A:O,15,FALSE))</f>
        <v>怒气技能：对敌方全体造成95%攻击伤害并有33%概率使目标石化2回合，有33%的概率降低目标30点能量，33%概率额外获得30点能量</v>
      </c>
    </row>
    <row r="245" spans="1:25">
      <c r="A245" s="3">
        <v>52046</v>
      </c>
      <c r="B245" s="3" t="s">
        <v>66</v>
      </c>
      <c r="C245" s="20">
        <v>11</v>
      </c>
      <c r="D245" s="20">
        <f>VLOOKUP($C245,计算辅助表!$A:$E,2,FALSE)</f>
        <v>3.51</v>
      </c>
      <c r="E245" s="20">
        <f>VLOOKUP($C245,计算辅助表!$A:$E,3,FALSE)</f>
        <v>1</v>
      </c>
      <c r="F245" s="20">
        <f>VLOOKUP($C245,计算辅助表!$A:$E,4,FALSE)</f>
        <v>8.14</v>
      </c>
      <c r="G245" s="20">
        <f>VLOOKUP($C245,计算辅助表!$A:$E,5,FALSE)</f>
        <v>1.6</v>
      </c>
      <c r="H245" s="20">
        <f>VLOOKUP(C245,计算辅助表!A:I,9,FALSE)</f>
        <v>1</v>
      </c>
      <c r="I245" s="20">
        <f>VLOOKUP(C245,计算辅助表!A:K,10,FALSE)</f>
        <v>70</v>
      </c>
      <c r="J245" s="20">
        <f>VLOOKUP(C245,计算辅助表!A:K,11,FALSE)</f>
        <v>100</v>
      </c>
      <c r="K245" s="20">
        <f>VLOOKUP(C245,计算辅助表!A:H,8,FALSE)</f>
        <v>270</v>
      </c>
      <c r="L245" s="20" t="str">
        <f>VLOOKUP(C245,计算辅助表!A:F,6,FALSE)</f>
        <v>[{"a":"item","t":"2004","n":10000}]</v>
      </c>
      <c r="M245" s="20" t="str">
        <f>VLOOKUP(C245,计算辅助表!A:G,7,FALSE)</f>
        <v>[{"sxhero":1,"num":1},{"star":9,"num":1}]</v>
      </c>
      <c r="N245" s="20" t="str">
        <f>VLOOKUP(A245,升星技能!A:O,4,FALSE)</f>
        <v>美杜莎之力3</v>
      </c>
      <c r="O245" s="20" t="str">
        <f>VLOOKUP(A245,升星技能!A:O,5,FALSE)</f>
        <v>"5204a114"</v>
      </c>
      <c r="P245" s="20" t="str">
        <f>VLOOKUP(A245,升星技能!A:O,6,FALSE)</f>
        <v>被动效果：恶心的触手怪，普攻有56%概率使目标石化，持续1回合</v>
      </c>
      <c r="Q245" s="20" t="str">
        <f>IF(C245&lt;8,VLOOKUP(A245,基础技能!A:O,11,FALSE),VLOOKUP(A245,升星技能!A:O,7,FALSE))</f>
        <v>领域3</v>
      </c>
      <c r="R245" s="20" t="str">
        <f>IF(C245&lt;8,VLOOKUP(A245,基础技能!A:O,10,FALSE),VLOOKUP(A245,升星技能!A:O,8,FALSE))</f>
        <v>"5204a211","5204a221","5204a231"</v>
      </c>
      <c r="S245" s="20" t="str">
        <f>IF(C245&lt;8,VLOOKUP(A245,基础技能!A:O,12,FALSE),VLOOKUP(A245,升星技能!A:O,9,FALSE))</f>
        <v>被动效果：在自己的领域中，技能伤害增加100%，生命增加42%，速度增加60</v>
      </c>
      <c r="T245" s="20" t="str">
        <f>IF(C245&lt;9,VLOOKUP(A245,基础技能!A:O,14,FALSE),VLOOKUP(A245,升星技能!A:O,10,FALSE))</f>
        <v>防守反击3</v>
      </c>
      <c r="U245" s="20" t="str">
        <f>IF(C245&lt;9,VLOOKUP(A245,基础技能!A:O,13,FALSE),VLOOKUP(A245,升星技能!A:O,11,FALSE))</f>
        <v>"5204a314","5204a324"</v>
      </c>
      <c r="V245" s="20" t="str">
        <f>IF(C245&lt;9,VLOOKUP(A245,基础技能!A:O,15,FALSE),VLOOKUP(A245,升星技能!A:O,12,FALSE))</f>
        <v>被动效果：受到攻击时转守为攻，55%概率提升自身63%攻击力2回合，并有33%概率降低攻击者30点怒气</v>
      </c>
      <c r="W245" s="20" t="str">
        <f>IF(C245&lt;10,VLOOKUP(A245,基础技能!A:O,5,FALSE),VLOOKUP(A245,升星技能!A:O,13,FALSE))</f>
        <v>无序攻击3</v>
      </c>
      <c r="X245" s="20" t="str">
        <f>IF(C245&lt;10,VLOOKUP(A245,基础技能!A:O,4,FALSE),VLOOKUP(A245,升星技能!A:O,14,FALSE))</f>
        <v>5204a012</v>
      </c>
      <c r="Y245" s="20" t="str">
        <f>IF(C245&lt;10,VLOOKUP(A245,基础技能!A:O,6,FALSE),VLOOKUP(A245,升星技能!A:O,15,FALSE))</f>
        <v>怒气技能：对敌方全体造成95%攻击伤害并有33%概率使目标石化2回合，有33%的概率降低目标30点能量，33%概率额外获得30点能量</v>
      </c>
    </row>
    <row r="246" spans="1:25">
      <c r="A246" s="3">
        <v>52046</v>
      </c>
      <c r="B246" s="3" t="s">
        <v>66</v>
      </c>
      <c r="C246" s="20">
        <v>12</v>
      </c>
      <c r="D246" s="20">
        <f>VLOOKUP($C246,计算辅助表!$A:$E,2,FALSE)</f>
        <v>3.51</v>
      </c>
      <c r="E246" s="20">
        <f>VLOOKUP($C246,计算辅助表!$A:$E,3,FALSE)</f>
        <v>1</v>
      </c>
      <c r="F246" s="20">
        <f>VLOOKUP($C246,计算辅助表!$A:$E,4,FALSE)</f>
        <v>8.14</v>
      </c>
      <c r="G246" s="20">
        <f>VLOOKUP($C246,计算辅助表!$A:$E,5,FALSE)</f>
        <v>1.6</v>
      </c>
      <c r="H246" s="20">
        <f>VLOOKUP(C246,计算辅助表!A:I,9,FALSE)</f>
        <v>2</v>
      </c>
      <c r="I246" s="20">
        <f>VLOOKUP(C246,计算辅助表!A:K,10,FALSE)</f>
        <v>140</v>
      </c>
      <c r="J246" s="20">
        <f>VLOOKUP(C246,计算辅助表!A:K,11,FALSE)</f>
        <v>200</v>
      </c>
      <c r="K246" s="20">
        <f>VLOOKUP(C246,计算辅助表!A:H,8,FALSE)</f>
        <v>285</v>
      </c>
      <c r="L246" s="20" t="str">
        <f>VLOOKUP(C246,计算辅助表!A:F,6,FALSE)</f>
        <v>[{"a":"item","t":"2004","n":15000}]</v>
      </c>
      <c r="M246" s="20" t="str">
        <f>VLOOKUP(C246,计算辅助表!A:G,7,FALSE)</f>
        <v>[{"sxhero":1,"num":1},{"samezhongzu":1,"star":6,"num":1},{"star":9,"num":1}]</v>
      </c>
      <c r="N246" s="20" t="str">
        <f>VLOOKUP(A246,升星技能!A:O,4,FALSE)</f>
        <v>美杜莎之力3</v>
      </c>
      <c r="O246" s="20" t="str">
        <f>VLOOKUP(A246,升星技能!A:O,5,FALSE)</f>
        <v>"5204a114"</v>
      </c>
      <c r="P246" s="20" t="str">
        <f>VLOOKUP(A246,升星技能!A:O,6,FALSE)</f>
        <v>被动效果：恶心的触手怪，普攻有56%概率使目标石化，持续1回合</v>
      </c>
      <c r="Q246" s="20" t="str">
        <f>IF(C246&lt;8,VLOOKUP(A246,基础技能!A:O,11,FALSE),VLOOKUP(A246,升星技能!A:O,7,FALSE))</f>
        <v>领域3</v>
      </c>
      <c r="R246" s="20" t="str">
        <f>IF(C246&lt;8,VLOOKUP(A246,基础技能!A:O,10,FALSE),VLOOKUP(A246,升星技能!A:O,8,FALSE))</f>
        <v>"5204a211","5204a221","5204a231"</v>
      </c>
      <c r="S246" s="20" t="str">
        <f>IF(C246&lt;8,VLOOKUP(A246,基础技能!A:O,12,FALSE),VLOOKUP(A246,升星技能!A:O,9,FALSE))</f>
        <v>被动效果：在自己的领域中，技能伤害增加100%，生命增加42%，速度增加60</v>
      </c>
      <c r="T246" s="20" t="str">
        <f>IF(C246&lt;9,VLOOKUP(A246,基础技能!A:O,14,FALSE),VLOOKUP(A246,升星技能!A:O,10,FALSE))</f>
        <v>防守反击3</v>
      </c>
      <c r="U246" s="20" t="str">
        <f>IF(C246&lt;9,VLOOKUP(A246,基础技能!A:O,13,FALSE),VLOOKUP(A246,升星技能!A:O,11,FALSE))</f>
        <v>"5204a314","5204a324"</v>
      </c>
      <c r="V246" s="20" t="str">
        <f>IF(C246&lt;9,VLOOKUP(A246,基础技能!A:O,15,FALSE),VLOOKUP(A246,升星技能!A:O,12,FALSE))</f>
        <v>被动效果：受到攻击时转守为攻，55%概率提升自身63%攻击力2回合，并有33%概率降低攻击者30点怒气</v>
      </c>
      <c r="W246" s="20" t="str">
        <f>IF(C246&lt;10,VLOOKUP(A246,基础技能!A:O,5,FALSE),VLOOKUP(A246,升星技能!A:O,13,FALSE))</f>
        <v>无序攻击3</v>
      </c>
      <c r="X246" s="20" t="str">
        <f>IF(C246&lt;10,VLOOKUP(A246,基础技能!A:O,4,FALSE),VLOOKUP(A246,升星技能!A:O,14,FALSE))</f>
        <v>5204a012</v>
      </c>
      <c r="Y246" s="20" t="str">
        <f>IF(C246&lt;10,VLOOKUP(A246,基础技能!A:O,6,FALSE),VLOOKUP(A246,升星技能!A:O,15,FALSE))</f>
        <v>怒气技能：对敌方全体造成95%攻击伤害并有33%概率使目标石化2回合，有33%的概率降低目标30点能量，33%概率额外获得30点能量</v>
      </c>
    </row>
    <row r="247" spans="1:25">
      <c r="A247" s="3">
        <v>52046</v>
      </c>
      <c r="B247" s="3" t="s">
        <v>66</v>
      </c>
      <c r="C247" s="20">
        <v>13</v>
      </c>
      <c r="D247" s="20">
        <f>VLOOKUP($C247,计算辅助表!$A:$E,2,FALSE)</f>
        <v>3.51</v>
      </c>
      <c r="E247" s="20">
        <f>VLOOKUP($C247,计算辅助表!$A:$E,3,FALSE)</f>
        <v>1</v>
      </c>
      <c r="F247" s="20">
        <f>VLOOKUP($C247,计算辅助表!$A:$E,4,FALSE)</f>
        <v>8.14</v>
      </c>
      <c r="G247" s="20">
        <f>VLOOKUP($C247,计算辅助表!$A:$E,5,FALSE)</f>
        <v>1.6</v>
      </c>
      <c r="H247" s="20">
        <f>VLOOKUP(C247,计算辅助表!A:I,9,FALSE)</f>
        <v>3</v>
      </c>
      <c r="I247" s="20">
        <f>VLOOKUP(C247,计算辅助表!A:K,10,FALSE)</f>
        <v>210</v>
      </c>
      <c r="J247" s="20">
        <f>VLOOKUP(C247,计算辅助表!A:K,11,FALSE)</f>
        <v>300</v>
      </c>
      <c r="K247" s="20">
        <f>VLOOKUP(C247,计算辅助表!A:H,8,FALSE)</f>
        <v>300</v>
      </c>
      <c r="L247" s="20" t="str">
        <f>VLOOKUP(C247,计算辅助表!A:F,6,FALSE)</f>
        <v>[{"a":"item","t":"2004","n":20000}]</v>
      </c>
      <c r="M247" s="20" t="str">
        <f>VLOOKUP(C247,计算辅助表!A:G,7,FALSE)</f>
        <v>[{"sxhero":1,"num":2},{"star":10,"num":1}]</v>
      </c>
      <c r="N247" s="20" t="str">
        <f>VLOOKUP(A247,升星技能!A:O,4,FALSE)</f>
        <v>美杜莎之力3</v>
      </c>
      <c r="O247" s="20" t="str">
        <f>VLOOKUP(A247,升星技能!A:O,5,FALSE)</f>
        <v>"5204a114"</v>
      </c>
      <c r="P247" s="20" t="str">
        <f>VLOOKUP(A247,升星技能!A:O,6,FALSE)</f>
        <v>被动效果：恶心的触手怪，普攻有56%概率使目标石化，持续1回合</v>
      </c>
      <c r="Q247" s="20" t="str">
        <f>IF(C247&lt;8,VLOOKUP(A247,基础技能!A:O,11,FALSE),VLOOKUP(A247,升星技能!A:O,7,FALSE))</f>
        <v>领域3</v>
      </c>
      <c r="R247" s="20" t="str">
        <f>IF(C247&lt;8,VLOOKUP(A247,基础技能!A:O,10,FALSE),VLOOKUP(A247,升星技能!A:O,8,FALSE))</f>
        <v>"5204a211","5204a221","5204a231"</v>
      </c>
      <c r="S247" s="20" t="str">
        <f>IF(C247&lt;8,VLOOKUP(A247,基础技能!A:O,12,FALSE),VLOOKUP(A247,升星技能!A:O,9,FALSE))</f>
        <v>被动效果：在自己的领域中，技能伤害增加100%，生命增加42%，速度增加60</v>
      </c>
      <c r="T247" s="20" t="str">
        <f>IF(C247&lt;9,VLOOKUP(A247,基础技能!A:O,14,FALSE),VLOOKUP(A247,升星技能!A:O,10,FALSE))</f>
        <v>防守反击3</v>
      </c>
      <c r="U247" s="20" t="str">
        <f>IF(C247&lt;9,VLOOKUP(A247,基础技能!A:O,13,FALSE),VLOOKUP(A247,升星技能!A:O,11,FALSE))</f>
        <v>"5204a314","5204a324"</v>
      </c>
      <c r="V247" s="20" t="str">
        <f>IF(C247&lt;9,VLOOKUP(A247,基础技能!A:O,15,FALSE),VLOOKUP(A247,升星技能!A:O,12,FALSE))</f>
        <v>被动效果：受到攻击时转守为攻，55%概率提升自身63%攻击力2回合，并有33%概率降低攻击者30点怒气</v>
      </c>
      <c r="W247" s="20" t="str">
        <f>IF(C247&lt;10,VLOOKUP(A247,基础技能!A:O,5,FALSE),VLOOKUP(A247,升星技能!A:O,13,FALSE))</f>
        <v>无序攻击3</v>
      </c>
      <c r="X247" s="20" t="str">
        <f>IF(C247&lt;10,VLOOKUP(A247,基础技能!A:O,4,FALSE),VLOOKUP(A247,升星技能!A:O,14,FALSE))</f>
        <v>5204a012</v>
      </c>
      <c r="Y247" s="20" t="str">
        <f>IF(C247&lt;10,VLOOKUP(A247,基础技能!A:O,6,FALSE),VLOOKUP(A247,升星技能!A:O,15,FALSE))</f>
        <v>怒气技能：对敌方全体造成95%攻击伤害并有33%概率使目标石化2回合，有33%的概率降低目标30点能量，33%概率额外获得30点能量</v>
      </c>
    </row>
    <row r="248" spans="1:25">
      <c r="A248" s="3">
        <v>53016</v>
      </c>
      <c r="B248" s="3" t="s">
        <v>67</v>
      </c>
      <c r="C248" s="20">
        <v>7</v>
      </c>
      <c r="D248" s="20">
        <f>VLOOKUP($C248,计算辅助表!$A:$E,2,FALSE)</f>
        <v>2.49</v>
      </c>
      <c r="E248" s="20">
        <f>VLOOKUP($C248,计算辅助表!$A:$E,3,FALSE)</f>
        <v>1</v>
      </c>
      <c r="F248" s="20">
        <f>VLOOKUP($C248,计算辅助表!$A:$E,4,FALSE)</f>
        <v>3.52</v>
      </c>
      <c r="G248" s="20">
        <f>VLOOKUP($C248,计算辅助表!$A:$E,5,FALSE)</f>
        <v>1.6</v>
      </c>
      <c r="H248" s="20">
        <f>VLOOKUP(C248,计算辅助表!A:I,9,FALSE)</f>
        <v>0</v>
      </c>
      <c r="I248" s="20">
        <f>VLOOKUP(C248,计算辅助表!A:K,10,FALSE)</f>
        <v>0</v>
      </c>
      <c r="J248" s="20">
        <f>VLOOKUP(C248,计算辅助表!A:K,11,FALSE)</f>
        <v>0</v>
      </c>
      <c r="K248" s="20">
        <f>VLOOKUP(C248,计算辅助表!A:H,8,FALSE)</f>
        <v>165</v>
      </c>
      <c r="L248" s="20" t="str">
        <f>VLOOKUP(C248,计算辅助表!A:F,6,FALSE)</f>
        <v>[{"a":"item","t":"2004","n":2000}]</v>
      </c>
      <c r="M248" s="20" t="str">
        <f>VLOOKUP(C248,计算辅助表!A:G,7,FALSE)</f>
        <v>[{"samezhongzu":1,"star":5,"num":4}]</v>
      </c>
      <c r="N248" s="20" t="str">
        <f>VLOOKUP(A248,升星技能!A:O,4,FALSE)</f>
        <v>易怒3</v>
      </c>
      <c r="O248" s="20" t="str">
        <f>VLOOKUP(A248,升星技能!A:O,5,FALSE)</f>
        <v>"5301a114","5301a124"</v>
      </c>
      <c r="P248" s="20" t="str">
        <f>VLOOKUP(A248,升星技能!A:O,6,FALSE)</f>
        <v>被动效果：受到攻击时非常愤怒，增加自己40点怒气并增加自己10%对敌人造成的伤害，持续3回合</v>
      </c>
      <c r="Q248" s="20" t="str">
        <f>IF(C248&lt;8,VLOOKUP(A248,基础技能!A:O,11,FALSE),VLOOKUP(A248,升星技能!A:O,7,FALSE))</f>
        <v>怒气爆发2</v>
      </c>
      <c r="R248" s="20" t="str">
        <f>IF(C248&lt;8,VLOOKUP(A248,基础技能!A:O,10,FALSE),VLOOKUP(A248,升星技能!A:O,8,FALSE))</f>
        <v>"53016214","53016224"</v>
      </c>
      <c r="S248" s="20" t="str">
        <f>IF(C248&lt;8,VLOOKUP(A248,基础技能!A:O,12,FALSE),VLOOKUP(A248,升星技能!A:O,9,FALSE))</f>
        <v>被动效果：主教爆发自己的怒气，每次普攻增加自己30点怒气并增加自己7.3%对敌人造成的伤害，持续3回合</v>
      </c>
      <c r="T248" s="20" t="str">
        <f>IF(C248&lt;9,VLOOKUP(A248,基础技能!A:O,14,FALSE),VLOOKUP(A248,升星技能!A:O,10,FALSE))</f>
        <v>攻击2</v>
      </c>
      <c r="U248" s="20" t="str">
        <f>IF(C248&lt;9,VLOOKUP(A248,基础技能!A:O,13,FALSE),VLOOKUP(A248,升星技能!A:O,11,FALSE))</f>
        <v>"53016311"</v>
      </c>
      <c r="V248" s="20" t="str">
        <f>IF(C248&lt;9,VLOOKUP(A248,基础技能!A:O,15,FALSE),VLOOKUP(A248,升星技能!A:O,12,FALSE))</f>
        <v>被动效果：掌握了黑暗之力，攻击增加22%</v>
      </c>
      <c r="W248" s="20" t="str">
        <f>IF(C248&lt;10,VLOOKUP(A248,基础技能!A:O,5,FALSE),VLOOKUP(A248,升星技能!A:O,13,FALSE))</f>
        <v>流星冲击2</v>
      </c>
      <c r="X248" s="20" t="str">
        <f>IF(C248&lt;10,VLOOKUP(A248,基础技能!A:O,4,FALSE),VLOOKUP(A248,升星技能!A:O,14,FALSE))</f>
        <v>53016012</v>
      </c>
      <c r="Y248" s="20" t="str">
        <f>IF(C248&lt;10,VLOOKUP(A248,基础技能!A:O,6,FALSE),VLOOKUP(A248,升星技能!A:O,15,FALSE))</f>
        <v>怒气技能：对敌方随机4名目标造成101%攻击伤害并降低目标怒气35点</v>
      </c>
    </row>
    <row r="249" spans="1:25">
      <c r="A249" s="3">
        <v>53016</v>
      </c>
      <c r="B249" s="3" t="s">
        <v>67</v>
      </c>
      <c r="C249" s="20">
        <v>8</v>
      </c>
      <c r="D249" s="20">
        <f>VLOOKUP($C249,计算辅助表!$A:$E,2,FALSE)</f>
        <v>2.78</v>
      </c>
      <c r="E249" s="20">
        <f>VLOOKUP($C249,计算辅助表!$A:$E,3,FALSE)</f>
        <v>1</v>
      </c>
      <c r="F249" s="20">
        <f>VLOOKUP($C249,计算辅助表!$A:$E,4,FALSE)</f>
        <v>4.84</v>
      </c>
      <c r="G249" s="20">
        <f>VLOOKUP($C249,计算辅助表!$A:$E,5,FALSE)</f>
        <v>1.6</v>
      </c>
      <c r="H249" s="20">
        <f>VLOOKUP(C249,计算辅助表!A:I,9,FALSE)</f>
        <v>0</v>
      </c>
      <c r="I249" s="20">
        <f>VLOOKUP(C249,计算辅助表!A:K,10,FALSE)</f>
        <v>0</v>
      </c>
      <c r="J249" s="20">
        <f>VLOOKUP(C249,计算辅助表!A:K,11,FALSE)</f>
        <v>0</v>
      </c>
      <c r="K249" s="20">
        <f>VLOOKUP(C249,计算辅助表!A:H,8,FALSE)</f>
        <v>185</v>
      </c>
      <c r="L249" s="20" t="str">
        <f>VLOOKUP(C249,计算辅助表!A:F,6,FALSE)</f>
        <v>[{"a":"item","t":"2004","n":3000}]</v>
      </c>
      <c r="M249" s="20" t="str">
        <f>VLOOKUP(C249,计算辅助表!A:G,7,FALSE)</f>
        <v>[{"samezhongzu":1,"star":6,"num":1},{"samezhongzu":1,"star":5,"num":3}]</v>
      </c>
      <c r="N249" s="20" t="str">
        <f>VLOOKUP(A249,升星技能!A:O,4,FALSE)</f>
        <v>易怒3</v>
      </c>
      <c r="O249" s="20" t="str">
        <f>VLOOKUP(A249,升星技能!A:O,5,FALSE)</f>
        <v>"5301a114","5301a124"</v>
      </c>
      <c r="P249" s="20" t="str">
        <f>VLOOKUP(A249,升星技能!A:O,6,FALSE)</f>
        <v>被动效果：受到攻击时非常愤怒，增加自己40点怒气并增加自己10%对敌人造成的伤害，持续3回合</v>
      </c>
      <c r="Q249" s="20" t="str">
        <f>IF(C249&lt;8,VLOOKUP(A249,基础技能!A:O,11,FALSE),VLOOKUP(A249,升星技能!A:O,7,FALSE))</f>
        <v>怒气爆发3</v>
      </c>
      <c r="R249" s="20" t="str">
        <f>IF(C249&lt;8,VLOOKUP(A249,基础技能!A:O,10,FALSE),VLOOKUP(A249,升星技能!A:O,8,FALSE))</f>
        <v>"5301a214","5301a224"</v>
      </c>
      <c r="S249" s="20" t="str">
        <f>IF(C249&lt;8,VLOOKUP(A249,基础技能!A:O,12,FALSE),VLOOKUP(A249,升星技能!A:O,9,FALSE))</f>
        <v>被动效果：主教爆发自己的怒气，每次普攻增加自己40点怒气并增加自己12%对敌人造成的伤害，持续3回合</v>
      </c>
      <c r="T249" s="20" t="str">
        <f>IF(C249&lt;9,VLOOKUP(A249,基础技能!A:O,14,FALSE),VLOOKUP(A249,升星技能!A:O,10,FALSE))</f>
        <v>攻击2</v>
      </c>
      <c r="U249" s="20" t="str">
        <f>IF(C249&lt;9,VLOOKUP(A249,基础技能!A:O,13,FALSE),VLOOKUP(A249,升星技能!A:O,11,FALSE))</f>
        <v>"53016311"</v>
      </c>
      <c r="V249" s="20" t="str">
        <f>IF(C249&lt;9,VLOOKUP(A249,基础技能!A:O,15,FALSE),VLOOKUP(A249,升星技能!A:O,12,FALSE))</f>
        <v>被动效果：掌握了黑暗之力，攻击增加22%</v>
      </c>
      <c r="W249" s="20" t="str">
        <f>IF(C249&lt;10,VLOOKUP(A249,基础技能!A:O,5,FALSE),VLOOKUP(A249,升星技能!A:O,13,FALSE))</f>
        <v>流星冲击2</v>
      </c>
      <c r="X249" s="20" t="str">
        <f>IF(C249&lt;10,VLOOKUP(A249,基础技能!A:O,4,FALSE),VLOOKUP(A249,升星技能!A:O,14,FALSE))</f>
        <v>53016012</v>
      </c>
      <c r="Y249" s="20" t="str">
        <f>IF(C249&lt;10,VLOOKUP(A249,基础技能!A:O,6,FALSE),VLOOKUP(A249,升星技能!A:O,15,FALSE))</f>
        <v>怒气技能：对敌方随机4名目标造成101%攻击伤害并降低目标怒气35点</v>
      </c>
    </row>
    <row r="250" spans="1:25">
      <c r="A250" s="3">
        <v>53016</v>
      </c>
      <c r="B250" s="3" t="s">
        <v>67</v>
      </c>
      <c r="C250" s="20">
        <v>9</v>
      </c>
      <c r="D250" s="20">
        <f>VLOOKUP($C250,计算辅助表!$A:$E,2,FALSE)</f>
        <v>3.07</v>
      </c>
      <c r="E250" s="20">
        <f>VLOOKUP($C250,计算辅助表!$A:$E,3,FALSE)</f>
        <v>1</v>
      </c>
      <c r="F250" s="20">
        <f>VLOOKUP($C250,计算辅助表!$A:$E,4,FALSE)</f>
        <v>6.16</v>
      </c>
      <c r="G250" s="20">
        <f>VLOOKUP($C250,计算辅助表!$A:$E,5,FALSE)</f>
        <v>1.6</v>
      </c>
      <c r="H250" s="20">
        <f>VLOOKUP(C250,计算辅助表!A:I,9,FALSE)</f>
        <v>0</v>
      </c>
      <c r="I250" s="20">
        <f>VLOOKUP(C250,计算辅助表!A:K,10,FALSE)</f>
        <v>0</v>
      </c>
      <c r="J250" s="20">
        <f>VLOOKUP(C250,计算辅助表!A:K,11,FALSE)</f>
        <v>0</v>
      </c>
      <c r="K250" s="20">
        <f>VLOOKUP(C250,计算辅助表!A:H,8,FALSE)</f>
        <v>205</v>
      </c>
      <c r="L250" s="20" t="str">
        <f>VLOOKUP(C250,计算辅助表!A:F,6,FALSE)</f>
        <v>[{"a":"item","t":"2004","n":4000}]</v>
      </c>
      <c r="M250" s="20" t="str">
        <f>VLOOKUP(C250,计算辅助表!A:G,7,FALSE)</f>
        <v>[{"sxhero":1,"num":1},{"samezhongzu":1,"star":6,"num":1},{"samezhongzu":1,"star":5,"num":2}]</v>
      </c>
      <c r="N250" s="20" t="str">
        <f>VLOOKUP(A250,升星技能!A:O,4,FALSE)</f>
        <v>易怒3</v>
      </c>
      <c r="O250" s="20" t="str">
        <f>VLOOKUP(A250,升星技能!A:O,5,FALSE)</f>
        <v>"5301a114","5301a124"</v>
      </c>
      <c r="P250" s="20" t="str">
        <f>VLOOKUP(A250,升星技能!A:O,6,FALSE)</f>
        <v>被动效果：受到攻击时非常愤怒，增加自己40点怒气并增加自己10%对敌人造成的伤害，持续3回合</v>
      </c>
      <c r="Q250" s="20" t="str">
        <f>IF(C250&lt;8,VLOOKUP(A250,基础技能!A:O,11,FALSE),VLOOKUP(A250,升星技能!A:O,7,FALSE))</f>
        <v>怒气爆发3</v>
      </c>
      <c r="R250" s="20" t="str">
        <f>IF(C250&lt;8,VLOOKUP(A250,基础技能!A:O,10,FALSE),VLOOKUP(A250,升星技能!A:O,8,FALSE))</f>
        <v>"5301a214","5301a224"</v>
      </c>
      <c r="S250" s="20" t="str">
        <f>IF(C250&lt;8,VLOOKUP(A250,基础技能!A:O,12,FALSE),VLOOKUP(A250,升星技能!A:O,9,FALSE))</f>
        <v>被动效果：主教爆发自己的怒气，每次普攻增加自己40点怒气并增加自己12%对敌人造成的伤害，持续3回合</v>
      </c>
      <c r="T250" s="20" t="str">
        <f>IF(C250&lt;9,VLOOKUP(A250,基础技能!A:O,14,FALSE),VLOOKUP(A250,升星技能!A:O,10,FALSE))</f>
        <v>伤害增加3</v>
      </c>
      <c r="U250" s="20" t="str">
        <f>IF(C250&lt;9,VLOOKUP(A250,基础技能!A:O,13,FALSE),VLOOKUP(A250,升星技能!A:O,11,FALSE))</f>
        <v>"5301a311"</v>
      </c>
      <c r="V250" s="20" t="str">
        <f>IF(C250&lt;9,VLOOKUP(A250,基础技能!A:O,15,FALSE),VLOOKUP(A250,升星技能!A:O,12,FALSE))</f>
        <v>被动效果：掌握了黑暗之力，攻击增加33%</v>
      </c>
      <c r="W250" s="20" t="str">
        <f>IF(C250&lt;10,VLOOKUP(A250,基础技能!A:O,5,FALSE),VLOOKUP(A250,升星技能!A:O,13,FALSE))</f>
        <v>流星冲击2</v>
      </c>
      <c r="X250" s="20" t="str">
        <f>IF(C250&lt;10,VLOOKUP(A250,基础技能!A:O,4,FALSE),VLOOKUP(A250,升星技能!A:O,14,FALSE))</f>
        <v>53016012</v>
      </c>
      <c r="Y250" s="20" t="str">
        <f>IF(C250&lt;10,VLOOKUP(A250,基础技能!A:O,6,FALSE),VLOOKUP(A250,升星技能!A:O,15,FALSE))</f>
        <v>怒气技能：对敌方随机4名目标造成101%攻击伤害并降低目标怒气35点</v>
      </c>
    </row>
    <row r="251" spans="1:25">
      <c r="A251" s="3">
        <v>61026</v>
      </c>
      <c r="B251" s="3" t="s">
        <v>68</v>
      </c>
      <c r="C251" s="20">
        <v>7</v>
      </c>
      <c r="D251" s="20">
        <f>VLOOKUP($C251,计算辅助表!$A:$E,2,FALSE)</f>
        <v>2.49</v>
      </c>
      <c r="E251" s="20">
        <f>VLOOKUP($C251,计算辅助表!$A:$E,3,FALSE)</f>
        <v>1</v>
      </c>
      <c r="F251" s="20">
        <f>VLOOKUP($C251,计算辅助表!$A:$E,4,FALSE)</f>
        <v>3.52</v>
      </c>
      <c r="G251" s="20">
        <f>VLOOKUP($C251,计算辅助表!$A:$E,5,FALSE)</f>
        <v>1.6</v>
      </c>
      <c r="H251" s="20">
        <f>VLOOKUP(C251,计算辅助表!A:I,9,FALSE)</f>
        <v>0</v>
      </c>
      <c r="I251" s="20">
        <f>VLOOKUP(C251,计算辅助表!A:K,10,FALSE)</f>
        <v>0</v>
      </c>
      <c r="J251" s="20">
        <f>VLOOKUP(C251,计算辅助表!A:K,11,FALSE)</f>
        <v>0</v>
      </c>
      <c r="K251" s="20">
        <f>VLOOKUP(C251,计算辅助表!A:H,8,FALSE)</f>
        <v>165</v>
      </c>
      <c r="L251" s="20" t="str">
        <f>VLOOKUP(C251,计算辅助表!A:F,6,FALSE)</f>
        <v>[{"a":"item","t":"2004","n":2000}]</v>
      </c>
      <c r="M251" s="20" t="str">
        <f>VLOOKUP(C251,计算辅助表!A:G,7,FALSE)</f>
        <v>[{"samezhongzu":1,"star":5,"num":4}]</v>
      </c>
      <c r="N251" s="20" t="str">
        <f>VLOOKUP(A251,升星技能!A:O,4,FALSE)</f>
        <v>神威3</v>
      </c>
      <c r="O251" s="20" t="str">
        <f>VLOOKUP(A251,升星技能!A:O,5,FALSE)</f>
        <v>"6102a111","6102a121","6102a131","6102a141"</v>
      </c>
      <c r="P251" s="20" t="str">
        <f>VLOOKUP(A251,升星技能!A:O,6,FALSE)</f>
        <v>被动效果：信仰圣光的力量，生命增加42%，伤害加成增加36%，暴击增加24%，伤害减免增加15%</v>
      </c>
      <c r="Q251" s="20" t="str">
        <f>IF(C251&lt;8,VLOOKUP(A251,基础技能!A:O,11,FALSE),VLOOKUP(A251,升星技能!A:O,7,FALSE))</f>
        <v>圣光制裁2</v>
      </c>
      <c r="R251" s="20" t="str">
        <f>IF(C251&lt;8,VLOOKUP(A251,基础技能!A:O,10,FALSE),VLOOKUP(A251,升星技能!A:O,8,FALSE))</f>
        <v>"61026214","61026224"</v>
      </c>
      <c r="S251" s="20" t="str">
        <f>IF(C251&lt;8,VLOOKUP(A251,基础技能!A:O,12,FALSE),VLOOKUP(A251,升星技能!A:O,9,FALSE))</f>
        <v>被动效果：普攻有100%概率使用圣光制裁，给目标附加暴击印记，并提升自己11%暴击3回合，暴击印记暴击后触发造成54%攻击伤害</v>
      </c>
      <c r="T251" s="20" t="str">
        <f>IF(C251&lt;9,VLOOKUP(A251,基础技能!A:O,14,FALSE),VLOOKUP(A251,升星技能!A:O,10,FALSE))</f>
        <v>圣光之御2</v>
      </c>
      <c r="U251" s="20" t="str">
        <f>IF(C251&lt;9,VLOOKUP(A251,基础技能!A:O,13,FALSE),VLOOKUP(A251,升星技能!A:O,11,FALSE))</f>
        <v>"61026314","61026324"</v>
      </c>
      <c r="V251" s="20" t="str">
        <f>IF(C251&lt;9,VLOOKUP(A251,基础技能!A:O,15,FALSE),VLOOKUP(A251,升星技能!A:O,12,FALSE))</f>
        <v>被动效果：身为光之领主，受到攻击时100%概率给目标附加暴击印记，并提升自己16%暴击伤害3回合，暴击印记暴击后触发造成62%攻击伤害</v>
      </c>
      <c r="W251" s="20" t="str">
        <f>IF(C251&lt;10,VLOOKUP(A251,基础技能!A:O,5,FALSE),VLOOKUP(A251,升星技能!A:O,13,FALSE))</f>
        <v>圣光普照2</v>
      </c>
      <c r="X251" s="20" t="str">
        <f>IF(C251&lt;10,VLOOKUP(A251,基础技能!A:O,4,FALSE),VLOOKUP(A251,升星技能!A:O,14,FALSE))</f>
        <v>61026012</v>
      </c>
      <c r="Y251" s="20" t="str">
        <f>IF(C251&lt;10,VLOOKUP(A251,基础技能!A:O,6,FALSE),VLOOKUP(A251,升星技能!A:O,15,FALSE))</f>
        <v>怒气技能：对敌方全体造成85%攻击伤害并有100%概率附加暴击印记，暴击印记暴击后触发造成118%的攻击伤害</v>
      </c>
    </row>
    <row r="252" spans="1:25">
      <c r="A252" s="3">
        <v>61026</v>
      </c>
      <c r="B252" s="3" t="s">
        <v>68</v>
      </c>
      <c r="C252" s="20">
        <v>8</v>
      </c>
      <c r="D252" s="20">
        <f>VLOOKUP($C252,计算辅助表!$A:$E,2,FALSE)</f>
        <v>2.78</v>
      </c>
      <c r="E252" s="20">
        <f>VLOOKUP($C252,计算辅助表!$A:$E,3,FALSE)</f>
        <v>1</v>
      </c>
      <c r="F252" s="20">
        <f>VLOOKUP($C252,计算辅助表!$A:$E,4,FALSE)</f>
        <v>4.84</v>
      </c>
      <c r="G252" s="20">
        <f>VLOOKUP($C252,计算辅助表!$A:$E,5,FALSE)</f>
        <v>1.6</v>
      </c>
      <c r="H252" s="20">
        <f>VLOOKUP(C252,计算辅助表!A:I,9,FALSE)</f>
        <v>0</v>
      </c>
      <c r="I252" s="20">
        <f>VLOOKUP(C252,计算辅助表!A:K,10,FALSE)</f>
        <v>0</v>
      </c>
      <c r="J252" s="20">
        <f>VLOOKUP(C252,计算辅助表!A:K,11,FALSE)</f>
        <v>0</v>
      </c>
      <c r="K252" s="20">
        <f>VLOOKUP(C252,计算辅助表!A:H,8,FALSE)</f>
        <v>185</v>
      </c>
      <c r="L252" s="20" t="str">
        <f>VLOOKUP(C252,计算辅助表!A:F,6,FALSE)</f>
        <v>[{"a":"item","t":"2004","n":3000}]</v>
      </c>
      <c r="M252" s="20" t="str">
        <f>VLOOKUP(C252,计算辅助表!A:G,7,FALSE)</f>
        <v>[{"samezhongzu":1,"star":6,"num":1},{"samezhongzu":1,"star":5,"num":3}]</v>
      </c>
      <c r="N252" s="20" t="str">
        <f>VLOOKUP(A252,升星技能!A:O,4,FALSE)</f>
        <v>神威3</v>
      </c>
      <c r="O252" s="20" t="str">
        <f>VLOOKUP(A252,升星技能!A:O,5,FALSE)</f>
        <v>"6102a111","6102a121","6102a131","6102a141"</v>
      </c>
      <c r="P252" s="20" t="str">
        <f>VLOOKUP(A252,升星技能!A:O,6,FALSE)</f>
        <v>被动效果：信仰圣光的力量，生命增加42%，伤害加成增加36%，暴击增加24%，伤害减免增加15%</v>
      </c>
      <c r="Q252" s="20" t="str">
        <f>IF(C252&lt;8,VLOOKUP(A252,基础技能!A:O,11,FALSE),VLOOKUP(A252,升星技能!A:O,7,FALSE))</f>
        <v>圣光制裁3</v>
      </c>
      <c r="R252" s="20" t="str">
        <f>IF(C252&lt;8,VLOOKUP(A252,基础技能!A:O,10,FALSE),VLOOKUP(A252,升星技能!A:O,8,FALSE))</f>
        <v>"6102a214","6102a224"</v>
      </c>
      <c r="S252" s="20" t="str">
        <f>IF(C252&lt;8,VLOOKUP(A252,基础技能!A:O,12,FALSE),VLOOKUP(A252,升星技能!A:O,9,FALSE))</f>
        <v>被动效果：普攻有100%概率使用圣光制裁，给目标附加暴击印记，并提升自己13%暴击3回合，暴击印记暴击后触发造成92%攻击伤害</v>
      </c>
      <c r="T252" s="20" t="str">
        <f>IF(C252&lt;9,VLOOKUP(A252,基础技能!A:O,14,FALSE),VLOOKUP(A252,升星技能!A:O,10,FALSE))</f>
        <v>圣光之御2</v>
      </c>
      <c r="U252" s="20" t="str">
        <f>IF(C252&lt;9,VLOOKUP(A252,基础技能!A:O,13,FALSE),VLOOKUP(A252,升星技能!A:O,11,FALSE))</f>
        <v>"61026314","61026324"</v>
      </c>
      <c r="V252" s="20" t="str">
        <f>IF(C252&lt;9,VLOOKUP(A252,基础技能!A:O,15,FALSE),VLOOKUP(A252,升星技能!A:O,12,FALSE))</f>
        <v>被动效果：身为光之领主，受到攻击时100%概率给目标附加暴击印记，并提升自己16%暴击伤害3回合，暴击印记暴击后触发造成62%攻击伤害</v>
      </c>
      <c r="W252" s="20" t="str">
        <f>IF(C252&lt;10,VLOOKUP(A252,基础技能!A:O,5,FALSE),VLOOKUP(A252,升星技能!A:O,13,FALSE))</f>
        <v>圣光普照2</v>
      </c>
      <c r="X252" s="20" t="str">
        <f>IF(C252&lt;10,VLOOKUP(A252,基础技能!A:O,4,FALSE),VLOOKUP(A252,升星技能!A:O,14,FALSE))</f>
        <v>61026012</v>
      </c>
      <c r="Y252" s="20" t="str">
        <f>IF(C252&lt;10,VLOOKUP(A252,基础技能!A:O,6,FALSE),VLOOKUP(A252,升星技能!A:O,15,FALSE))</f>
        <v>怒气技能：对敌方全体造成85%攻击伤害并有100%概率附加暴击印记，暴击印记暴击后触发造成118%的攻击伤害</v>
      </c>
    </row>
    <row r="253" spans="1:25">
      <c r="A253" s="3">
        <v>61026</v>
      </c>
      <c r="B253" s="3" t="s">
        <v>68</v>
      </c>
      <c r="C253" s="20">
        <v>9</v>
      </c>
      <c r="D253" s="20">
        <f>VLOOKUP($C253,计算辅助表!$A:$E,2,FALSE)</f>
        <v>3.07</v>
      </c>
      <c r="E253" s="20">
        <f>VLOOKUP($C253,计算辅助表!$A:$E,3,FALSE)</f>
        <v>1</v>
      </c>
      <c r="F253" s="20">
        <f>VLOOKUP($C253,计算辅助表!$A:$E,4,FALSE)</f>
        <v>6.16</v>
      </c>
      <c r="G253" s="20">
        <f>VLOOKUP($C253,计算辅助表!$A:$E,5,FALSE)</f>
        <v>1.6</v>
      </c>
      <c r="H253" s="20">
        <f>VLOOKUP(C253,计算辅助表!A:I,9,FALSE)</f>
        <v>0</v>
      </c>
      <c r="I253" s="20">
        <f>VLOOKUP(C253,计算辅助表!A:K,10,FALSE)</f>
        <v>0</v>
      </c>
      <c r="J253" s="20">
        <f>VLOOKUP(C253,计算辅助表!A:K,11,FALSE)</f>
        <v>0</v>
      </c>
      <c r="K253" s="20">
        <f>VLOOKUP(C253,计算辅助表!A:H,8,FALSE)</f>
        <v>205</v>
      </c>
      <c r="L253" s="20" t="str">
        <f>VLOOKUP(C253,计算辅助表!A:F,6,FALSE)</f>
        <v>[{"a":"item","t":"2004","n":4000}]</v>
      </c>
      <c r="M253" s="20" t="str">
        <f>VLOOKUP(C253,计算辅助表!A:G,7,FALSE)</f>
        <v>[{"sxhero":1,"num":1},{"samezhongzu":1,"star":6,"num":1},{"samezhongzu":1,"star":5,"num":2}]</v>
      </c>
      <c r="N253" s="20" t="str">
        <f>VLOOKUP(A253,升星技能!A:O,4,FALSE)</f>
        <v>神威3</v>
      </c>
      <c r="O253" s="20" t="str">
        <f>VLOOKUP(A253,升星技能!A:O,5,FALSE)</f>
        <v>"6102a111","6102a121","6102a131","6102a141"</v>
      </c>
      <c r="P253" s="20" t="str">
        <f>VLOOKUP(A253,升星技能!A:O,6,FALSE)</f>
        <v>被动效果：信仰圣光的力量，生命增加42%，伤害加成增加36%，暴击增加24%，伤害减免增加15%</v>
      </c>
      <c r="Q253" s="20" t="str">
        <f>IF(C253&lt;8,VLOOKUP(A253,基础技能!A:O,11,FALSE),VLOOKUP(A253,升星技能!A:O,7,FALSE))</f>
        <v>圣光制裁3</v>
      </c>
      <c r="R253" s="20" t="str">
        <f>IF(C253&lt;8,VLOOKUP(A253,基础技能!A:O,10,FALSE),VLOOKUP(A253,升星技能!A:O,8,FALSE))</f>
        <v>"6102a214","6102a224"</v>
      </c>
      <c r="S253" s="20" t="str">
        <f>IF(C253&lt;8,VLOOKUP(A253,基础技能!A:O,12,FALSE),VLOOKUP(A253,升星技能!A:O,9,FALSE))</f>
        <v>被动效果：普攻有100%概率使用圣光制裁，给目标附加暴击印记，并提升自己13%暴击3回合，暴击印记暴击后触发造成92%攻击伤害</v>
      </c>
      <c r="T253" s="20" t="str">
        <f>IF(C253&lt;9,VLOOKUP(A253,基础技能!A:O,14,FALSE),VLOOKUP(A253,升星技能!A:O,10,FALSE))</f>
        <v>圣光之御3</v>
      </c>
      <c r="U253" s="20" t="str">
        <f>IF(C253&lt;9,VLOOKUP(A253,基础技能!A:O,13,FALSE),VLOOKUP(A253,升星技能!A:O,11,FALSE))</f>
        <v>"6102a314","6102a324"</v>
      </c>
      <c r="V253" s="20" t="str">
        <f>IF(C253&lt;9,VLOOKUP(A253,基础技能!A:O,15,FALSE),VLOOKUP(A253,升星技能!A:O,12,FALSE))</f>
        <v>被动效果：身为光之领主，受到攻击时100%概率给目标附加暴击印记，并提升自己22%暴击伤害3回合，暴击印记暴击后触发造成73%攻击伤害</v>
      </c>
      <c r="W253" s="20" t="str">
        <f>IF(C253&lt;10,VLOOKUP(A253,基础技能!A:O,5,FALSE),VLOOKUP(A253,升星技能!A:O,13,FALSE))</f>
        <v>圣光普照2</v>
      </c>
      <c r="X253" s="20" t="str">
        <f>IF(C253&lt;10,VLOOKUP(A253,基础技能!A:O,4,FALSE),VLOOKUP(A253,升星技能!A:O,14,FALSE))</f>
        <v>61026012</v>
      </c>
      <c r="Y253" s="20" t="str">
        <f>IF(C253&lt;10,VLOOKUP(A253,基础技能!A:O,6,FALSE),VLOOKUP(A253,升星技能!A:O,15,FALSE))</f>
        <v>怒气技能：对敌方全体造成85%攻击伤害并有100%概率附加暴击印记，暴击印记暴击后触发造成118%的攻击伤害</v>
      </c>
    </row>
    <row r="254" spans="1:25">
      <c r="A254" s="3">
        <v>61026</v>
      </c>
      <c r="B254" s="3" t="s">
        <v>68</v>
      </c>
      <c r="C254" s="20">
        <v>10</v>
      </c>
      <c r="D254" s="20">
        <f>VLOOKUP($C254,计算辅助表!$A:$E,2,FALSE)</f>
        <v>3.51</v>
      </c>
      <c r="E254" s="20">
        <f>VLOOKUP($C254,计算辅助表!$A:$E,3,FALSE)</f>
        <v>1</v>
      </c>
      <c r="F254" s="20">
        <f>VLOOKUP($C254,计算辅助表!$A:$E,4,FALSE)</f>
        <v>8.14</v>
      </c>
      <c r="G254" s="20">
        <f>VLOOKUP($C254,计算辅助表!$A:$E,5,FALSE)</f>
        <v>1.6</v>
      </c>
      <c r="H254" s="20">
        <f>VLOOKUP(C254,计算辅助表!A:I,9,FALSE)</f>
        <v>0</v>
      </c>
      <c r="I254" s="20">
        <f>VLOOKUP(C254,计算辅助表!A:K,10,FALSE)</f>
        <v>0</v>
      </c>
      <c r="J254" s="20">
        <f>VLOOKUP(C254,计算辅助表!A:K,11,FALSE)</f>
        <v>0</v>
      </c>
      <c r="K254" s="20">
        <f>VLOOKUP(C254,计算辅助表!A:H,8,FALSE)</f>
        <v>255</v>
      </c>
      <c r="L254" s="20" t="str">
        <f>VLOOKUP(C254,计算辅助表!A:F,6,FALSE)</f>
        <v>[{"a":"item","t":"2004","n":10000}]</v>
      </c>
      <c r="M254" s="20" t="str">
        <f>VLOOKUP(C254,计算辅助表!A:G,7,FALSE)</f>
        <v>[{"sxhero":1,"num":2},{"samezhongzu":1,"star":6,"num":1},{"star":9,"num":1}]</v>
      </c>
      <c r="N254" s="20" t="str">
        <f>VLOOKUP(A254,升星技能!A:O,4,FALSE)</f>
        <v>神威3</v>
      </c>
      <c r="O254" s="20" t="str">
        <f>VLOOKUP(A254,升星技能!A:O,5,FALSE)</f>
        <v>"6102a111","6102a121","6102a131","6102a141"</v>
      </c>
      <c r="P254" s="20" t="str">
        <f>VLOOKUP(A254,升星技能!A:O,6,FALSE)</f>
        <v>被动效果：信仰圣光的力量，生命增加42%，伤害加成增加36%，暴击增加24%，伤害减免增加15%</v>
      </c>
      <c r="Q254" s="20" t="str">
        <f>IF(C254&lt;8,VLOOKUP(A254,基础技能!A:O,11,FALSE),VLOOKUP(A254,升星技能!A:O,7,FALSE))</f>
        <v>圣光制裁3</v>
      </c>
      <c r="R254" s="20" t="str">
        <f>IF(C254&lt;8,VLOOKUP(A254,基础技能!A:O,10,FALSE),VLOOKUP(A254,升星技能!A:O,8,FALSE))</f>
        <v>"6102a214","6102a224"</v>
      </c>
      <c r="S254" s="20" t="str">
        <f>IF(C254&lt;8,VLOOKUP(A254,基础技能!A:O,12,FALSE),VLOOKUP(A254,升星技能!A:O,9,FALSE))</f>
        <v>被动效果：普攻有100%概率使用圣光制裁，给目标附加暴击印记，并提升自己13%暴击3回合，暴击印记暴击后触发造成92%攻击伤害</v>
      </c>
      <c r="T254" s="20" t="str">
        <f>IF(C254&lt;9,VLOOKUP(A254,基础技能!A:O,14,FALSE),VLOOKUP(A254,升星技能!A:O,10,FALSE))</f>
        <v>圣光之御3</v>
      </c>
      <c r="U254" s="20" t="str">
        <f>IF(C254&lt;9,VLOOKUP(A254,基础技能!A:O,13,FALSE),VLOOKUP(A254,升星技能!A:O,11,FALSE))</f>
        <v>"6102a314","6102a324"</v>
      </c>
      <c r="V254" s="20" t="str">
        <f>IF(C254&lt;9,VLOOKUP(A254,基础技能!A:O,15,FALSE),VLOOKUP(A254,升星技能!A:O,12,FALSE))</f>
        <v>被动效果：身为光之领主，受到攻击时100%概率给目标附加暴击印记，并提升自己22%暴击伤害3回合，暴击印记暴击后触发造成73%攻击伤害</v>
      </c>
      <c r="W254" s="20" t="str">
        <f>IF(C254&lt;10,VLOOKUP(A254,基础技能!A:O,5,FALSE),VLOOKUP(A254,升星技能!A:O,13,FALSE))</f>
        <v>圣光普照3</v>
      </c>
      <c r="X254" s="20" t="str">
        <f>IF(C254&lt;10,VLOOKUP(A254,基础技能!A:O,4,FALSE),VLOOKUP(A254,升星技能!A:O,14,FALSE))</f>
        <v>6102a012</v>
      </c>
      <c r="Y254" s="20" t="str">
        <f>IF(C254&lt;10,VLOOKUP(A254,基础技能!A:O,6,FALSE),VLOOKUP(A254,升星技能!A:O,15,FALSE))</f>
        <v>怒气技能：对敌方全体造成134%攻击伤害并附加暴击印记，暴击印记暴击后触发造成223%的攻击伤害，并有52%的概率额外附加一个141%攻击伤害的暴击印记</v>
      </c>
    </row>
    <row r="255" spans="1:25">
      <c r="A255" s="3">
        <v>61026</v>
      </c>
      <c r="B255" s="3" t="s">
        <v>68</v>
      </c>
      <c r="C255" s="20">
        <v>11</v>
      </c>
      <c r="D255" s="20">
        <f>VLOOKUP($C255,计算辅助表!$A:$E,2,FALSE)</f>
        <v>3.51</v>
      </c>
      <c r="E255" s="20">
        <f>VLOOKUP($C255,计算辅助表!$A:$E,3,FALSE)</f>
        <v>1</v>
      </c>
      <c r="F255" s="20">
        <f>VLOOKUP($C255,计算辅助表!$A:$E,4,FALSE)</f>
        <v>8.14</v>
      </c>
      <c r="G255" s="20">
        <f>VLOOKUP($C255,计算辅助表!$A:$E,5,FALSE)</f>
        <v>1.6</v>
      </c>
      <c r="H255" s="20">
        <f>VLOOKUP(C255,计算辅助表!A:I,9,FALSE)</f>
        <v>1</v>
      </c>
      <c r="I255" s="20">
        <f>VLOOKUP(C255,计算辅助表!A:K,10,FALSE)</f>
        <v>70</v>
      </c>
      <c r="J255" s="20">
        <f>VLOOKUP(C255,计算辅助表!A:K,11,FALSE)</f>
        <v>100</v>
      </c>
      <c r="K255" s="20">
        <f>VLOOKUP(C255,计算辅助表!A:H,8,FALSE)</f>
        <v>270</v>
      </c>
      <c r="L255" s="20" t="str">
        <f>VLOOKUP(C255,计算辅助表!A:F,6,FALSE)</f>
        <v>[{"a":"item","t":"2004","n":10000}]</v>
      </c>
      <c r="M255" s="20" t="str">
        <f>VLOOKUP(C255,计算辅助表!A:G,7,FALSE)</f>
        <v>[{"sxhero":1,"num":1},{"star":9,"num":1}]</v>
      </c>
      <c r="N255" s="20" t="str">
        <f>VLOOKUP(A255,升星技能!A:O,4,FALSE)</f>
        <v>神威3</v>
      </c>
      <c r="O255" s="20" t="str">
        <f>VLOOKUP(A255,升星技能!A:O,5,FALSE)</f>
        <v>"6102a111","6102a121","6102a131","6102a141"</v>
      </c>
      <c r="P255" s="20" t="str">
        <f>VLOOKUP(A255,升星技能!A:O,6,FALSE)</f>
        <v>被动效果：信仰圣光的力量，生命增加42%，伤害加成增加36%，暴击增加24%，伤害减免增加15%</v>
      </c>
      <c r="Q255" s="20" t="str">
        <f>IF(C255&lt;8,VLOOKUP(A255,基础技能!A:O,11,FALSE),VLOOKUP(A255,升星技能!A:O,7,FALSE))</f>
        <v>圣光制裁3</v>
      </c>
      <c r="R255" s="20" t="str">
        <f>IF(C255&lt;8,VLOOKUP(A255,基础技能!A:O,10,FALSE),VLOOKUP(A255,升星技能!A:O,8,FALSE))</f>
        <v>"6102a214","6102a224"</v>
      </c>
      <c r="S255" s="20" t="str">
        <f>IF(C255&lt;8,VLOOKUP(A255,基础技能!A:O,12,FALSE),VLOOKUP(A255,升星技能!A:O,9,FALSE))</f>
        <v>被动效果：普攻有100%概率使用圣光制裁，给目标附加暴击印记，并提升自己13%暴击3回合，暴击印记暴击后触发造成92%攻击伤害</v>
      </c>
      <c r="T255" s="20" t="str">
        <f>IF(C255&lt;9,VLOOKUP(A255,基础技能!A:O,14,FALSE),VLOOKUP(A255,升星技能!A:O,10,FALSE))</f>
        <v>圣光之御3</v>
      </c>
      <c r="U255" s="20" t="str">
        <f>IF(C255&lt;9,VLOOKUP(A255,基础技能!A:O,13,FALSE),VLOOKUP(A255,升星技能!A:O,11,FALSE))</f>
        <v>"6102a314","6102a324"</v>
      </c>
      <c r="V255" s="20" t="str">
        <f>IF(C255&lt;9,VLOOKUP(A255,基础技能!A:O,15,FALSE),VLOOKUP(A255,升星技能!A:O,12,FALSE))</f>
        <v>被动效果：身为光之领主，受到攻击时100%概率给目标附加暴击印记，并提升自己22%暴击伤害3回合，暴击印记暴击后触发造成73%攻击伤害</v>
      </c>
      <c r="W255" s="20" t="str">
        <f>IF(C255&lt;10,VLOOKUP(A255,基础技能!A:O,5,FALSE),VLOOKUP(A255,升星技能!A:O,13,FALSE))</f>
        <v>圣光普照3</v>
      </c>
      <c r="X255" s="20" t="str">
        <f>IF(C255&lt;10,VLOOKUP(A255,基础技能!A:O,4,FALSE),VLOOKUP(A255,升星技能!A:O,14,FALSE))</f>
        <v>6102a012</v>
      </c>
      <c r="Y255" s="20" t="str">
        <f>IF(C255&lt;10,VLOOKUP(A255,基础技能!A:O,6,FALSE),VLOOKUP(A255,升星技能!A:O,15,FALSE))</f>
        <v>怒气技能：对敌方全体造成134%攻击伤害并附加暴击印记，暴击印记暴击后触发造成223%的攻击伤害，并有52%的概率额外附加一个141%攻击伤害的暴击印记</v>
      </c>
    </row>
    <row r="256" spans="1:25">
      <c r="A256" s="3">
        <v>61026</v>
      </c>
      <c r="B256" s="3" t="s">
        <v>68</v>
      </c>
      <c r="C256" s="20">
        <v>12</v>
      </c>
      <c r="D256" s="20">
        <f>VLOOKUP($C256,计算辅助表!$A:$E,2,FALSE)</f>
        <v>3.51</v>
      </c>
      <c r="E256" s="20">
        <f>VLOOKUP($C256,计算辅助表!$A:$E,3,FALSE)</f>
        <v>1</v>
      </c>
      <c r="F256" s="20">
        <f>VLOOKUP($C256,计算辅助表!$A:$E,4,FALSE)</f>
        <v>8.14</v>
      </c>
      <c r="G256" s="20">
        <f>VLOOKUP($C256,计算辅助表!$A:$E,5,FALSE)</f>
        <v>1.6</v>
      </c>
      <c r="H256" s="20">
        <f>VLOOKUP(C256,计算辅助表!A:I,9,FALSE)</f>
        <v>2</v>
      </c>
      <c r="I256" s="20">
        <f>VLOOKUP(C256,计算辅助表!A:K,10,FALSE)</f>
        <v>140</v>
      </c>
      <c r="J256" s="20">
        <f>VLOOKUP(C256,计算辅助表!A:K,11,FALSE)</f>
        <v>200</v>
      </c>
      <c r="K256" s="20">
        <f>VLOOKUP(C256,计算辅助表!A:H,8,FALSE)</f>
        <v>285</v>
      </c>
      <c r="L256" s="20" t="str">
        <f>VLOOKUP(C256,计算辅助表!A:F,6,FALSE)</f>
        <v>[{"a":"item","t":"2004","n":15000}]</v>
      </c>
      <c r="M256" s="20" t="str">
        <f>VLOOKUP(C256,计算辅助表!A:G,7,FALSE)</f>
        <v>[{"sxhero":1,"num":1},{"samezhongzu":1,"star":6,"num":1},{"star":9,"num":1}]</v>
      </c>
      <c r="N256" s="20" t="str">
        <f>VLOOKUP(A256,升星技能!A:O,4,FALSE)</f>
        <v>神威3</v>
      </c>
      <c r="O256" s="20" t="str">
        <f>VLOOKUP(A256,升星技能!A:O,5,FALSE)</f>
        <v>"6102a111","6102a121","6102a131","6102a141"</v>
      </c>
      <c r="P256" s="20" t="str">
        <f>VLOOKUP(A256,升星技能!A:O,6,FALSE)</f>
        <v>被动效果：信仰圣光的力量，生命增加42%，伤害加成增加36%，暴击增加24%，伤害减免增加15%</v>
      </c>
      <c r="Q256" s="20" t="str">
        <f>IF(C256&lt;8,VLOOKUP(A256,基础技能!A:O,11,FALSE),VLOOKUP(A256,升星技能!A:O,7,FALSE))</f>
        <v>圣光制裁3</v>
      </c>
      <c r="R256" s="20" t="str">
        <f>IF(C256&lt;8,VLOOKUP(A256,基础技能!A:O,10,FALSE),VLOOKUP(A256,升星技能!A:O,8,FALSE))</f>
        <v>"6102a214","6102a224"</v>
      </c>
      <c r="S256" s="20" t="str">
        <f>IF(C256&lt;8,VLOOKUP(A256,基础技能!A:O,12,FALSE),VLOOKUP(A256,升星技能!A:O,9,FALSE))</f>
        <v>被动效果：普攻有100%概率使用圣光制裁，给目标附加暴击印记，并提升自己13%暴击3回合，暴击印记暴击后触发造成92%攻击伤害</v>
      </c>
      <c r="T256" s="20" t="str">
        <f>IF(C256&lt;9,VLOOKUP(A256,基础技能!A:O,14,FALSE),VLOOKUP(A256,升星技能!A:O,10,FALSE))</f>
        <v>圣光之御3</v>
      </c>
      <c r="U256" s="20" t="str">
        <f>IF(C256&lt;9,VLOOKUP(A256,基础技能!A:O,13,FALSE),VLOOKUP(A256,升星技能!A:O,11,FALSE))</f>
        <v>"6102a314","6102a324"</v>
      </c>
      <c r="V256" s="20" t="str">
        <f>IF(C256&lt;9,VLOOKUP(A256,基础技能!A:O,15,FALSE),VLOOKUP(A256,升星技能!A:O,12,FALSE))</f>
        <v>被动效果：身为光之领主，受到攻击时100%概率给目标附加暴击印记，并提升自己22%暴击伤害3回合，暴击印记暴击后触发造成73%攻击伤害</v>
      </c>
      <c r="W256" s="20" t="str">
        <f>IF(C256&lt;10,VLOOKUP(A256,基础技能!A:O,5,FALSE),VLOOKUP(A256,升星技能!A:O,13,FALSE))</f>
        <v>圣光普照3</v>
      </c>
      <c r="X256" s="20" t="str">
        <f>IF(C256&lt;10,VLOOKUP(A256,基础技能!A:O,4,FALSE),VLOOKUP(A256,升星技能!A:O,14,FALSE))</f>
        <v>6102a012</v>
      </c>
      <c r="Y256" s="20" t="str">
        <f>IF(C256&lt;10,VLOOKUP(A256,基础技能!A:O,6,FALSE),VLOOKUP(A256,升星技能!A:O,15,FALSE))</f>
        <v>怒气技能：对敌方全体造成134%攻击伤害并附加暴击印记，暴击印记暴击后触发造成223%的攻击伤害，并有52%的概率额外附加一个141%攻击伤害的暴击印记</v>
      </c>
    </row>
    <row r="257" spans="1:25">
      <c r="A257" s="3">
        <v>61026</v>
      </c>
      <c r="B257" s="3" t="s">
        <v>68</v>
      </c>
      <c r="C257" s="20">
        <v>13</v>
      </c>
      <c r="D257" s="20">
        <f>VLOOKUP($C257,计算辅助表!$A:$E,2,FALSE)</f>
        <v>3.51</v>
      </c>
      <c r="E257" s="20">
        <f>VLOOKUP($C257,计算辅助表!$A:$E,3,FALSE)</f>
        <v>1</v>
      </c>
      <c r="F257" s="20">
        <f>VLOOKUP($C257,计算辅助表!$A:$E,4,FALSE)</f>
        <v>8.14</v>
      </c>
      <c r="G257" s="20">
        <f>VLOOKUP($C257,计算辅助表!$A:$E,5,FALSE)</f>
        <v>1.6</v>
      </c>
      <c r="H257" s="20">
        <f>VLOOKUP(C257,计算辅助表!A:I,9,FALSE)</f>
        <v>3</v>
      </c>
      <c r="I257" s="20">
        <f>VLOOKUP(C257,计算辅助表!A:K,10,FALSE)</f>
        <v>210</v>
      </c>
      <c r="J257" s="20">
        <f>VLOOKUP(C257,计算辅助表!A:K,11,FALSE)</f>
        <v>300</v>
      </c>
      <c r="K257" s="20">
        <f>VLOOKUP(C257,计算辅助表!A:H,8,FALSE)</f>
        <v>300</v>
      </c>
      <c r="L257" s="20" t="str">
        <f>VLOOKUP(C257,计算辅助表!A:F,6,FALSE)</f>
        <v>[{"a":"item","t":"2004","n":20000}]</v>
      </c>
      <c r="M257" s="20" t="str">
        <f>VLOOKUP(C257,计算辅助表!A:G,7,FALSE)</f>
        <v>[{"sxhero":1,"num":2},{"star":10,"num":1}]</v>
      </c>
      <c r="N257" s="20" t="str">
        <f>VLOOKUP(A257,升星技能!A:O,4,FALSE)</f>
        <v>神威3</v>
      </c>
      <c r="O257" s="20" t="str">
        <f>VLOOKUP(A257,升星技能!A:O,5,FALSE)</f>
        <v>"6102a111","6102a121","6102a131","6102a141"</v>
      </c>
      <c r="P257" s="20" t="str">
        <f>VLOOKUP(A257,升星技能!A:O,6,FALSE)</f>
        <v>被动效果：信仰圣光的力量，生命增加42%，伤害加成增加36%，暴击增加24%，伤害减免增加15%</v>
      </c>
      <c r="Q257" s="20" t="str">
        <f>IF(C257&lt;8,VLOOKUP(A257,基础技能!A:O,11,FALSE),VLOOKUP(A257,升星技能!A:O,7,FALSE))</f>
        <v>圣光制裁3</v>
      </c>
      <c r="R257" s="20" t="str">
        <f>IF(C257&lt;8,VLOOKUP(A257,基础技能!A:O,10,FALSE),VLOOKUP(A257,升星技能!A:O,8,FALSE))</f>
        <v>"6102a214","6102a224"</v>
      </c>
      <c r="S257" s="20" t="str">
        <f>IF(C257&lt;8,VLOOKUP(A257,基础技能!A:O,12,FALSE),VLOOKUP(A257,升星技能!A:O,9,FALSE))</f>
        <v>被动效果：普攻有100%概率使用圣光制裁，给目标附加暴击印记，并提升自己13%暴击3回合，暴击印记暴击后触发造成92%攻击伤害</v>
      </c>
      <c r="T257" s="20" t="str">
        <f>IF(C257&lt;9,VLOOKUP(A257,基础技能!A:O,14,FALSE),VLOOKUP(A257,升星技能!A:O,10,FALSE))</f>
        <v>圣光之御3</v>
      </c>
      <c r="U257" s="20" t="str">
        <f>IF(C257&lt;9,VLOOKUP(A257,基础技能!A:O,13,FALSE),VLOOKUP(A257,升星技能!A:O,11,FALSE))</f>
        <v>"6102a314","6102a324"</v>
      </c>
      <c r="V257" s="20" t="str">
        <f>IF(C257&lt;9,VLOOKUP(A257,基础技能!A:O,15,FALSE),VLOOKUP(A257,升星技能!A:O,12,FALSE))</f>
        <v>被动效果：身为光之领主，受到攻击时100%概率给目标附加暴击印记，并提升自己22%暴击伤害3回合，暴击印记暴击后触发造成73%攻击伤害</v>
      </c>
      <c r="W257" s="20" t="str">
        <f>IF(C257&lt;10,VLOOKUP(A257,基础技能!A:O,5,FALSE),VLOOKUP(A257,升星技能!A:O,13,FALSE))</f>
        <v>圣光普照3</v>
      </c>
      <c r="X257" s="20" t="str">
        <f>IF(C257&lt;10,VLOOKUP(A257,基础技能!A:O,4,FALSE),VLOOKUP(A257,升星技能!A:O,14,FALSE))</f>
        <v>6102a012</v>
      </c>
      <c r="Y257" s="20" t="str">
        <f>IF(C257&lt;10,VLOOKUP(A257,基础技能!A:O,6,FALSE),VLOOKUP(A257,升星技能!A:O,15,FALSE))</f>
        <v>怒气技能：对敌方全体造成134%攻击伤害并附加暴击印记，暴击印记暴击后触发造成223%的攻击伤害，并有52%的概率额外附加一个141%攻击伤害的暴击印记</v>
      </c>
    </row>
    <row r="258" spans="1:25">
      <c r="A258" s="3">
        <v>62016</v>
      </c>
      <c r="B258" s="3" t="s">
        <v>69</v>
      </c>
      <c r="C258" s="20">
        <v>7</v>
      </c>
      <c r="D258" s="20">
        <f>VLOOKUP($C258,计算辅助表!$A:$E,2,FALSE)</f>
        <v>2.49</v>
      </c>
      <c r="E258" s="20">
        <f>VLOOKUP($C258,计算辅助表!$A:$E,3,FALSE)</f>
        <v>1</v>
      </c>
      <c r="F258" s="20">
        <f>VLOOKUP($C258,计算辅助表!$A:$E,4,FALSE)</f>
        <v>3.52</v>
      </c>
      <c r="G258" s="20">
        <f>VLOOKUP($C258,计算辅助表!$A:$E,5,FALSE)</f>
        <v>1.6</v>
      </c>
      <c r="H258" s="20">
        <f>VLOOKUP(C258,计算辅助表!A:I,9,FALSE)</f>
        <v>0</v>
      </c>
      <c r="I258" s="20">
        <f>VLOOKUP(C258,计算辅助表!A:K,10,FALSE)</f>
        <v>0</v>
      </c>
      <c r="J258" s="20">
        <f>VLOOKUP(C258,计算辅助表!A:K,11,FALSE)</f>
        <v>0</v>
      </c>
      <c r="K258" s="20">
        <f>VLOOKUP(C258,计算辅助表!A:H,8,FALSE)</f>
        <v>165</v>
      </c>
      <c r="L258" s="20" t="str">
        <f>VLOOKUP(C258,计算辅助表!A:F,6,FALSE)</f>
        <v>[{"a":"item","t":"2004","n":2000}]</v>
      </c>
      <c r="M258" s="20" t="str">
        <f>VLOOKUP(C258,计算辅助表!A:G,7,FALSE)</f>
        <v>[{"samezhongzu":1,"star":5,"num":4}]</v>
      </c>
      <c r="N258" s="20" t="str">
        <f>VLOOKUP(A258,升星技能!A:O,4,FALSE)</f>
        <v>圣光伟力3</v>
      </c>
      <c r="O258" s="20" t="str">
        <f>VLOOKUP(A258,升星技能!A:O,5,FALSE)</f>
        <v>"6201a114","6201a124"</v>
      </c>
      <c r="P258" s="20" t="str">
        <f>VLOOKUP(A258,升星技能!A:O,6,FALSE)</f>
        <v>被动效果：受到攻击时，身体里的光明之力增强，增加自己42%对敌人造成的伤害和11%伤害加成，持续3回合</v>
      </c>
      <c r="Q258" s="20" t="str">
        <f>IF(C258&lt;8,VLOOKUP(A258,基础技能!A:O,11,FALSE),VLOOKUP(A258,升星技能!A:O,7,FALSE))</f>
        <v>光辉圣耀2</v>
      </c>
      <c r="R258" s="20" t="str">
        <f>IF(C258&lt;8,VLOOKUP(A258,基础技能!A:O,10,FALSE),VLOOKUP(A258,升星技能!A:O,8,FALSE))</f>
        <v>"62016214","62016224"</v>
      </c>
      <c r="S258" s="20" t="str">
        <f>IF(C258&lt;8,VLOOKUP(A258,基础技能!A:O,12,FALSE),VLOOKUP(A258,升星技能!A:O,9,FALSE))</f>
        <v>被动效果：拥有圣光之力，每次普攻增加自己36%对敌人造成的伤害和5%伤害加成，持续3回合</v>
      </c>
      <c r="T258" s="20" t="str">
        <f>IF(C258&lt;9,VLOOKUP(A258,基础技能!A:O,14,FALSE),VLOOKUP(A258,升星技能!A:O,10,FALSE))</f>
        <v>攻击2</v>
      </c>
      <c r="U258" s="20" t="str">
        <f>IF(C258&lt;9,VLOOKUP(A258,基础技能!A:O,13,FALSE),VLOOKUP(A258,升星技能!A:O,11,FALSE))</f>
        <v>"62016311"</v>
      </c>
      <c r="V258" s="20" t="str">
        <f>IF(C258&lt;9,VLOOKUP(A258,基础技能!A:O,15,FALSE),VLOOKUP(A258,升星技能!A:O,12,FALSE))</f>
        <v>被动效果：拥有神圣的信仰之力，攻击增加24%</v>
      </c>
      <c r="W258" s="20" t="str">
        <f>IF(C258&lt;10,VLOOKUP(A258,基础技能!A:O,5,FALSE),VLOOKUP(A258,升星技能!A:O,13,FALSE))</f>
        <v>心灵冲击2</v>
      </c>
      <c r="X258" s="20" t="str">
        <f>IF(C258&lt;10,VLOOKUP(A258,基础技能!A:O,4,FALSE),VLOOKUP(A258,升星技能!A:O,14,FALSE))</f>
        <v>62016012</v>
      </c>
      <c r="Y258" s="20" t="str">
        <f>IF(C258&lt;10,VLOOKUP(A258,基础技能!A:O,6,FALSE),VLOOKUP(A258,升星技能!A:O,15,FALSE))</f>
        <v>怒气技能：对敌方随机4名目标造成122%攻击伤害并有32%概率使目标眩晕2回合</v>
      </c>
    </row>
    <row r="259" spans="1:25">
      <c r="A259" s="3">
        <v>62016</v>
      </c>
      <c r="B259" s="3" t="s">
        <v>69</v>
      </c>
      <c r="C259" s="20">
        <v>8</v>
      </c>
      <c r="D259" s="20">
        <f>VLOOKUP($C259,计算辅助表!$A:$E,2,FALSE)</f>
        <v>2.78</v>
      </c>
      <c r="E259" s="20">
        <f>VLOOKUP($C259,计算辅助表!$A:$E,3,FALSE)</f>
        <v>1</v>
      </c>
      <c r="F259" s="20">
        <f>VLOOKUP($C259,计算辅助表!$A:$E,4,FALSE)</f>
        <v>4.84</v>
      </c>
      <c r="G259" s="20">
        <f>VLOOKUP($C259,计算辅助表!$A:$E,5,FALSE)</f>
        <v>1.6</v>
      </c>
      <c r="H259" s="20">
        <f>VLOOKUP(C259,计算辅助表!A:I,9,FALSE)</f>
        <v>0</v>
      </c>
      <c r="I259" s="20">
        <f>VLOOKUP(C259,计算辅助表!A:K,10,FALSE)</f>
        <v>0</v>
      </c>
      <c r="J259" s="20">
        <f>VLOOKUP(C259,计算辅助表!A:K,11,FALSE)</f>
        <v>0</v>
      </c>
      <c r="K259" s="20">
        <f>VLOOKUP(C259,计算辅助表!A:H,8,FALSE)</f>
        <v>185</v>
      </c>
      <c r="L259" s="20" t="str">
        <f>VLOOKUP(C259,计算辅助表!A:F,6,FALSE)</f>
        <v>[{"a":"item","t":"2004","n":3000}]</v>
      </c>
      <c r="M259" s="20" t="str">
        <f>VLOOKUP(C259,计算辅助表!A:G,7,FALSE)</f>
        <v>[{"samezhongzu":1,"star":6,"num":1},{"samezhongzu":1,"star":5,"num":3}]</v>
      </c>
      <c r="N259" s="20" t="str">
        <f>VLOOKUP(A259,升星技能!A:O,4,FALSE)</f>
        <v>圣光伟力3</v>
      </c>
      <c r="O259" s="20" t="str">
        <f>VLOOKUP(A259,升星技能!A:O,5,FALSE)</f>
        <v>"6201a114","6201a124"</v>
      </c>
      <c r="P259" s="20" t="str">
        <f>VLOOKUP(A259,升星技能!A:O,6,FALSE)</f>
        <v>被动效果：受到攻击时，身体里的光明之力增强，增加自己42%对敌人造成的伤害和11%伤害加成，持续3回合</v>
      </c>
      <c r="Q259" s="20" t="str">
        <f>IF(C259&lt;8,VLOOKUP(A259,基础技能!A:O,11,FALSE),VLOOKUP(A259,升星技能!A:O,7,FALSE))</f>
        <v>光辉圣耀3</v>
      </c>
      <c r="R259" s="20" t="str">
        <f>IF(C259&lt;8,VLOOKUP(A259,基础技能!A:O,10,FALSE),VLOOKUP(A259,升星技能!A:O,8,FALSE))</f>
        <v>"6201a214","6201a224"</v>
      </c>
      <c r="S259" s="20" t="str">
        <f>IF(C259&lt;8,VLOOKUP(A259,基础技能!A:O,12,FALSE),VLOOKUP(A259,升星技能!A:O,9,FALSE))</f>
        <v>被动效果：拥有圣光之力，每次普攻增加自己46%对敌人造成的伤害和7%伤害加成，持续3回合</v>
      </c>
      <c r="T259" s="20" t="str">
        <f>IF(C259&lt;9,VLOOKUP(A259,基础技能!A:O,14,FALSE),VLOOKUP(A259,升星技能!A:O,10,FALSE))</f>
        <v>攻击2</v>
      </c>
      <c r="U259" s="20" t="str">
        <f>IF(C259&lt;9,VLOOKUP(A259,基础技能!A:O,13,FALSE),VLOOKUP(A259,升星技能!A:O,11,FALSE))</f>
        <v>"62016311"</v>
      </c>
      <c r="V259" s="20" t="str">
        <f>IF(C259&lt;9,VLOOKUP(A259,基础技能!A:O,15,FALSE),VLOOKUP(A259,升星技能!A:O,12,FALSE))</f>
        <v>被动效果：拥有神圣的信仰之力，攻击增加24%</v>
      </c>
      <c r="W259" s="20" t="str">
        <f>IF(C259&lt;10,VLOOKUP(A259,基础技能!A:O,5,FALSE),VLOOKUP(A259,升星技能!A:O,13,FALSE))</f>
        <v>心灵冲击2</v>
      </c>
      <c r="X259" s="20" t="str">
        <f>IF(C259&lt;10,VLOOKUP(A259,基础技能!A:O,4,FALSE),VLOOKUP(A259,升星技能!A:O,14,FALSE))</f>
        <v>62016012</v>
      </c>
      <c r="Y259" s="20" t="str">
        <f>IF(C259&lt;10,VLOOKUP(A259,基础技能!A:O,6,FALSE),VLOOKUP(A259,升星技能!A:O,15,FALSE))</f>
        <v>怒气技能：对敌方随机4名目标造成122%攻击伤害并有32%概率使目标眩晕2回合</v>
      </c>
    </row>
    <row r="260" spans="1:25">
      <c r="A260" s="3">
        <v>62016</v>
      </c>
      <c r="B260" s="3" t="s">
        <v>69</v>
      </c>
      <c r="C260" s="20">
        <v>9</v>
      </c>
      <c r="D260" s="20">
        <f>VLOOKUP($C260,计算辅助表!$A:$E,2,FALSE)</f>
        <v>3.07</v>
      </c>
      <c r="E260" s="20">
        <f>VLOOKUP($C260,计算辅助表!$A:$E,3,FALSE)</f>
        <v>1</v>
      </c>
      <c r="F260" s="20">
        <f>VLOOKUP($C260,计算辅助表!$A:$E,4,FALSE)</f>
        <v>6.16</v>
      </c>
      <c r="G260" s="20">
        <f>VLOOKUP($C260,计算辅助表!$A:$E,5,FALSE)</f>
        <v>1.6</v>
      </c>
      <c r="H260" s="20">
        <f>VLOOKUP(C260,计算辅助表!A:I,9,FALSE)</f>
        <v>0</v>
      </c>
      <c r="I260" s="20">
        <f>VLOOKUP(C260,计算辅助表!A:K,10,FALSE)</f>
        <v>0</v>
      </c>
      <c r="J260" s="20">
        <f>VLOOKUP(C260,计算辅助表!A:K,11,FALSE)</f>
        <v>0</v>
      </c>
      <c r="K260" s="20">
        <f>VLOOKUP(C260,计算辅助表!A:H,8,FALSE)</f>
        <v>205</v>
      </c>
      <c r="L260" s="20" t="str">
        <f>VLOOKUP(C260,计算辅助表!A:F,6,FALSE)</f>
        <v>[{"a":"item","t":"2004","n":4000}]</v>
      </c>
      <c r="M260" s="20" t="str">
        <f>VLOOKUP(C260,计算辅助表!A:G,7,FALSE)</f>
        <v>[{"sxhero":1,"num":1},{"samezhongzu":1,"star":6,"num":1},{"samezhongzu":1,"star":5,"num":2}]</v>
      </c>
      <c r="N260" s="20" t="str">
        <f>VLOOKUP(A260,升星技能!A:O,4,FALSE)</f>
        <v>圣光伟力3</v>
      </c>
      <c r="O260" s="20" t="str">
        <f>VLOOKUP(A260,升星技能!A:O,5,FALSE)</f>
        <v>"6201a114","6201a124"</v>
      </c>
      <c r="P260" s="20" t="str">
        <f>VLOOKUP(A260,升星技能!A:O,6,FALSE)</f>
        <v>被动效果：受到攻击时，身体里的光明之力增强，增加自己42%对敌人造成的伤害和11%伤害加成，持续3回合</v>
      </c>
      <c r="Q260" s="20" t="str">
        <f>IF(C260&lt;8,VLOOKUP(A260,基础技能!A:O,11,FALSE),VLOOKUP(A260,升星技能!A:O,7,FALSE))</f>
        <v>光辉圣耀3</v>
      </c>
      <c r="R260" s="20" t="str">
        <f>IF(C260&lt;8,VLOOKUP(A260,基础技能!A:O,10,FALSE),VLOOKUP(A260,升星技能!A:O,8,FALSE))</f>
        <v>"6201a214","6201a224"</v>
      </c>
      <c r="S260" s="20" t="str">
        <f>IF(C260&lt;8,VLOOKUP(A260,基础技能!A:O,12,FALSE),VLOOKUP(A260,升星技能!A:O,9,FALSE))</f>
        <v>被动效果：拥有圣光之力，每次普攻增加自己46%对敌人造成的伤害和7%伤害加成，持续3回合</v>
      </c>
      <c r="T260" s="20" t="str">
        <f>IF(C260&lt;9,VLOOKUP(A260,基础技能!A:O,14,FALSE),VLOOKUP(A260,升星技能!A:O,10,FALSE))</f>
        <v>伤害增加3</v>
      </c>
      <c r="U260" s="20" t="str">
        <f>IF(C260&lt;9,VLOOKUP(A260,基础技能!A:O,13,FALSE),VLOOKUP(A260,升星技能!A:O,11,FALSE))</f>
        <v>"6201a311"</v>
      </c>
      <c r="V260" s="20" t="str">
        <f>IF(C260&lt;9,VLOOKUP(A260,基础技能!A:O,15,FALSE),VLOOKUP(A260,升星技能!A:O,12,FALSE))</f>
        <v>被动效果：拥有神圣的信仰之力，攻击增加31%</v>
      </c>
      <c r="W260" s="20" t="str">
        <f>IF(C260&lt;10,VLOOKUP(A260,基础技能!A:O,5,FALSE),VLOOKUP(A260,升星技能!A:O,13,FALSE))</f>
        <v>心灵冲击2</v>
      </c>
      <c r="X260" s="20" t="str">
        <f>IF(C260&lt;10,VLOOKUP(A260,基础技能!A:O,4,FALSE),VLOOKUP(A260,升星技能!A:O,14,FALSE))</f>
        <v>62016012</v>
      </c>
      <c r="Y260" s="20" t="str">
        <f>IF(C260&lt;10,VLOOKUP(A260,基础技能!A:O,6,FALSE),VLOOKUP(A260,升星技能!A:O,15,FALSE))</f>
        <v>怒气技能：对敌方随机4名目标造成122%攻击伤害并有32%概率使目标眩晕2回合</v>
      </c>
    </row>
    <row r="261" spans="1:25">
      <c r="A261" s="3">
        <v>63026</v>
      </c>
      <c r="B261" s="3" t="s">
        <v>70</v>
      </c>
      <c r="C261" s="20">
        <v>7</v>
      </c>
      <c r="D261" s="20">
        <f>VLOOKUP($C261,计算辅助表!$A:$E,2,FALSE)</f>
        <v>2.49</v>
      </c>
      <c r="E261" s="20">
        <f>VLOOKUP($C261,计算辅助表!$A:$E,3,FALSE)</f>
        <v>1</v>
      </c>
      <c r="F261" s="20">
        <f>VLOOKUP($C261,计算辅助表!$A:$E,4,FALSE)</f>
        <v>3.52</v>
      </c>
      <c r="G261" s="20">
        <f>VLOOKUP($C261,计算辅助表!$A:$E,5,FALSE)</f>
        <v>1.6</v>
      </c>
      <c r="H261" s="20">
        <f>VLOOKUP(C261,计算辅助表!A:I,9,FALSE)</f>
        <v>0</v>
      </c>
      <c r="I261" s="20">
        <f>VLOOKUP(C261,计算辅助表!A:K,10,FALSE)</f>
        <v>0</v>
      </c>
      <c r="J261" s="20">
        <f>VLOOKUP(C261,计算辅助表!A:K,11,FALSE)</f>
        <v>0</v>
      </c>
      <c r="K261" s="20">
        <f>VLOOKUP(C261,计算辅助表!A:H,8,FALSE)</f>
        <v>165</v>
      </c>
      <c r="L261" s="20" t="str">
        <f>VLOOKUP(C261,计算辅助表!A:F,6,FALSE)</f>
        <v>[{"a":"item","t":"2004","n":2000}]</v>
      </c>
      <c r="M261" s="20" t="str">
        <f>VLOOKUP(C261,计算辅助表!A:G,7,FALSE)</f>
        <v>[{"samezhongzu":1,"star":5,"num":4}]</v>
      </c>
      <c r="N261" s="20" t="str">
        <f>VLOOKUP(A261,升星技能!A:O,4,FALSE)</f>
        <v>神之力3</v>
      </c>
      <c r="O261" s="20" t="str">
        <f>VLOOKUP(A261,升星技能!A:O,5,FALSE)</f>
        <v>"6302a114","6302a124"</v>
      </c>
      <c r="P261" s="20" t="str">
        <f>VLOOKUP(A261,升星技能!A:O,6,FALSE)</f>
        <v>被动效果：受到圣光的眷顾，每次普攻恢复自己117%攻击等量生命并增加伤害加成21%持续4回合</v>
      </c>
      <c r="Q261" s="20" t="str">
        <f>IF(C261&lt;8,VLOOKUP(A261,基础技能!A:O,11,FALSE),VLOOKUP(A261,升星技能!A:O,7,FALSE))</f>
        <v>光明圣力2</v>
      </c>
      <c r="R261" s="20" t="str">
        <f>IF(C261&lt;8,VLOOKUP(A261,基础技能!A:O,10,FALSE),VLOOKUP(A261,升星技能!A:O,8,FALSE))</f>
        <v>"63026211","63026221","63026231","63026241"</v>
      </c>
      <c r="S261" s="20" t="str">
        <f>IF(C261&lt;8,VLOOKUP(A261,基础技能!A:O,12,FALSE),VLOOKUP(A261,升星技能!A:O,9,FALSE))</f>
        <v>被动效果：身为圣光一族的先知，伤害加成增加48%，攻击增加21%，生命增加19%，暴击增加15%</v>
      </c>
      <c r="T261" s="20" t="str">
        <f>IF(C261&lt;9,VLOOKUP(A261,基础技能!A:O,14,FALSE),VLOOKUP(A261,升星技能!A:O,10,FALSE))</f>
        <v>圣躯2</v>
      </c>
      <c r="U261" s="20" t="str">
        <f>IF(C261&lt;9,VLOOKUP(A261,基础技能!A:O,13,FALSE),VLOOKUP(A261,升星技能!A:O,11,FALSE))</f>
        <v>"63026314","63026324"</v>
      </c>
      <c r="V261" s="20" t="str">
        <f>IF(C261&lt;9,VLOOKUP(A261,基础技能!A:O,15,FALSE),VLOOKUP(A261,升星技能!A:O,12,FALSE))</f>
        <v>被动效果：神圣的躯体使得自己受到攻击时，恢复自身31%攻击等量生命并增加伤害加成16%持续3回合（受控触发）</v>
      </c>
      <c r="W261" s="20" t="str">
        <f>IF(C261&lt;10,VLOOKUP(A261,基础技能!A:O,5,FALSE),VLOOKUP(A261,升星技能!A:O,13,FALSE))</f>
        <v>治愈圣光2</v>
      </c>
      <c r="X261" s="20" t="str">
        <f>IF(C261&lt;10,VLOOKUP(A261,基础技能!A:O,4,FALSE),VLOOKUP(A261,升星技能!A:O,14,FALSE))</f>
        <v>63026012</v>
      </c>
      <c r="Y261" s="20" t="str">
        <f>IF(C261&lt;10,VLOOKUP(A261,基础技能!A:O,6,FALSE),VLOOKUP(A261,升星技能!A:O,15,FALSE))</f>
        <v>怒气技能：对敌方随机4名目标造成110%攻击伤害并回复随机3名友军106%攻击等量生命</v>
      </c>
    </row>
    <row r="262" spans="1:25">
      <c r="A262" s="3">
        <v>63026</v>
      </c>
      <c r="B262" s="3" t="s">
        <v>70</v>
      </c>
      <c r="C262" s="20">
        <v>8</v>
      </c>
      <c r="D262" s="20">
        <f>VLOOKUP($C262,计算辅助表!$A:$E,2,FALSE)</f>
        <v>2.78</v>
      </c>
      <c r="E262" s="20">
        <f>VLOOKUP($C262,计算辅助表!$A:$E,3,FALSE)</f>
        <v>1</v>
      </c>
      <c r="F262" s="20">
        <f>VLOOKUP($C262,计算辅助表!$A:$E,4,FALSE)</f>
        <v>4.84</v>
      </c>
      <c r="G262" s="20">
        <f>VLOOKUP($C262,计算辅助表!$A:$E,5,FALSE)</f>
        <v>1.6</v>
      </c>
      <c r="H262" s="20">
        <f>VLOOKUP(C262,计算辅助表!A:I,9,FALSE)</f>
        <v>0</v>
      </c>
      <c r="I262" s="20">
        <f>VLOOKUP(C262,计算辅助表!A:K,10,FALSE)</f>
        <v>0</v>
      </c>
      <c r="J262" s="20">
        <f>VLOOKUP(C262,计算辅助表!A:K,11,FALSE)</f>
        <v>0</v>
      </c>
      <c r="K262" s="20">
        <f>VLOOKUP(C262,计算辅助表!A:H,8,FALSE)</f>
        <v>185</v>
      </c>
      <c r="L262" s="20" t="str">
        <f>VLOOKUP(C262,计算辅助表!A:F,6,FALSE)</f>
        <v>[{"a":"item","t":"2004","n":3000}]</v>
      </c>
      <c r="M262" s="20" t="str">
        <f>VLOOKUP(C262,计算辅助表!A:G,7,FALSE)</f>
        <v>[{"samezhongzu":1,"star":6,"num":1},{"samezhongzu":1,"star":5,"num":3}]</v>
      </c>
      <c r="N262" s="20" t="str">
        <f>VLOOKUP(A262,升星技能!A:O,4,FALSE)</f>
        <v>神之力3</v>
      </c>
      <c r="O262" s="20" t="str">
        <f>VLOOKUP(A262,升星技能!A:O,5,FALSE)</f>
        <v>"6302a114","6302a124"</v>
      </c>
      <c r="P262" s="20" t="str">
        <f>VLOOKUP(A262,升星技能!A:O,6,FALSE)</f>
        <v>被动效果：受到圣光的眷顾，每次普攻恢复自己117%攻击等量生命并增加伤害加成21%持续4回合</v>
      </c>
      <c r="Q262" s="20" t="str">
        <f>IF(C262&lt;8,VLOOKUP(A262,基础技能!A:O,11,FALSE),VLOOKUP(A262,升星技能!A:O,7,FALSE))</f>
        <v>光明圣力3</v>
      </c>
      <c r="R262" s="20" t="str">
        <f>IF(C262&lt;8,VLOOKUP(A262,基础技能!A:O,10,FALSE),VLOOKUP(A262,升星技能!A:O,8,FALSE))</f>
        <v>"6302a211","6302a221","6302a231","6302a241"</v>
      </c>
      <c r="S262" s="20" t="str">
        <f>IF(C262&lt;8,VLOOKUP(A262,基础技能!A:O,12,FALSE),VLOOKUP(A262,升星技能!A:O,9,FALSE))</f>
        <v>被动效果：身为圣光一族的先知，伤害加成增加60%，攻击增加26%，生命增加21%，暴击增加20%</v>
      </c>
      <c r="T262" s="20" t="str">
        <f>IF(C262&lt;9,VLOOKUP(A262,基础技能!A:O,14,FALSE),VLOOKUP(A262,升星技能!A:O,10,FALSE))</f>
        <v>圣躯2</v>
      </c>
      <c r="U262" s="20" t="str">
        <f>IF(C262&lt;9,VLOOKUP(A262,基础技能!A:O,13,FALSE),VLOOKUP(A262,升星技能!A:O,11,FALSE))</f>
        <v>"63026314","63026324"</v>
      </c>
      <c r="V262" s="20" t="str">
        <f>IF(C262&lt;9,VLOOKUP(A262,基础技能!A:O,15,FALSE),VLOOKUP(A262,升星技能!A:O,12,FALSE))</f>
        <v>被动效果：神圣的躯体使得自己受到攻击时，恢复自身31%攻击等量生命并增加伤害加成16%持续3回合（受控触发）</v>
      </c>
      <c r="W262" s="20" t="str">
        <f>IF(C262&lt;10,VLOOKUP(A262,基础技能!A:O,5,FALSE),VLOOKUP(A262,升星技能!A:O,13,FALSE))</f>
        <v>治愈圣光2</v>
      </c>
      <c r="X262" s="20" t="str">
        <f>IF(C262&lt;10,VLOOKUP(A262,基础技能!A:O,4,FALSE),VLOOKUP(A262,升星技能!A:O,14,FALSE))</f>
        <v>63026012</v>
      </c>
      <c r="Y262" s="20" t="str">
        <f>IF(C262&lt;10,VLOOKUP(A262,基础技能!A:O,6,FALSE),VLOOKUP(A262,升星技能!A:O,15,FALSE))</f>
        <v>怒气技能：对敌方随机4名目标造成110%攻击伤害并回复随机3名友军106%攻击等量生命</v>
      </c>
    </row>
    <row r="263" spans="1:25">
      <c r="A263" s="3">
        <v>63026</v>
      </c>
      <c r="B263" s="3" t="s">
        <v>70</v>
      </c>
      <c r="C263" s="20">
        <v>9</v>
      </c>
      <c r="D263" s="20">
        <f>VLOOKUP($C263,计算辅助表!$A:$E,2,FALSE)</f>
        <v>3.07</v>
      </c>
      <c r="E263" s="20">
        <f>VLOOKUP($C263,计算辅助表!$A:$E,3,FALSE)</f>
        <v>1</v>
      </c>
      <c r="F263" s="20">
        <f>VLOOKUP($C263,计算辅助表!$A:$E,4,FALSE)</f>
        <v>6.16</v>
      </c>
      <c r="G263" s="20">
        <f>VLOOKUP($C263,计算辅助表!$A:$E,5,FALSE)</f>
        <v>1.6</v>
      </c>
      <c r="H263" s="20">
        <f>VLOOKUP(C263,计算辅助表!A:I,9,FALSE)</f>
        <v>0</v>
      </c>
      <c r="I263" s="20">
        <f>VLOOKUP(C263,计算辅助表!A:K,10,FALSE)</f>
        <v>0</v>
      </c>
      <c r="J263" s="20">
        <f>VLOOKUP(C263,计算辅助表!A:K,11,FALSE)</f>
        <v>0</v>
      </c>
      <c r="K263" s="20">
        <f>VLOOKUP(C263,计算辅助表!A:H,8,FALSE)</f>
        <v>205</v>
      </c>
      <c r="L263" s="20" t="str">
        <f>VLOOKUP(C263,计算辅助表!A:F,6,FALSE)</f>
        <v>[{"a":"item","t":"2004","n":4000}]</v>
      </c>
      <c r="M263" s="20" t="str">
        <f>VLOOKUP(C263,计算辅助表!A:G,7,FALSE)</f>
        <v>[{"sxhero":1,"num":1},{"samezhongzu":1,"star":6,"num":1},{"samezhongzu":1,"star":5,"num":2}]</v>
      </c>
      <c r="N263" s="20" t="str">
        <f>VLOOKUP(A263,升星技能!A:O,4,FALSE)</f>
        <v>神之力3</v>
      </c>
      <c r="O263" s="20" t="str">
        <f>VLOOKUP(A263,升星技能!A:O,5,FALSE)</f>
        <v>"6302a114","6302a124"</v>
      </c>
      <c r="P263" s="20" t="str">
        <f>VLOOKUP(A263,升星技能!A:O,6,FALSE)</f>
        <v>被动效果：受到圣光的眷顾，每次普攻恢复自己117%攻击等量生命并增加伤害加成21%持续4回合</v>
      </c>
      <c r="Q263" s="20" t="str">
        <f>IF(C263&lt;8,VLOOKUP(A263,基础技能!A:O,11,FALSE),VLOOKUP(A263,升星技能!A:O,7,FALSE))</f>
        <v>光明圣力3</v>
      </c>
      <c r="R263" s="20" t="str">
        <f>IF(C263&lt;8,VLOOKUP(A263,基础技能!A:O,10,FALSE),VLOOKUP(A263,升星技能!A:O,8,FALSE))</f>
        <v>"6302a211","6302a221","6302a231","6302a241"</v>
      </c>
      <c r="S263" s="20" t="str">
        <f>IF(C263&lt;8,VLOOKUP(A263,基础技能!A:O,12,FALSE),VLOOKUP(A263,升星技能!A:O,9,FALSE))</f>
        <v>被动效果：身为圣光一族的先知，伤害加成增加60%，攻击增加26%，生命增加21%，暴击增加20%</v>
      </c>
      <c r="T263" s="20" t="str">
        <f>IF(C263&lt;9,VLOOKUP(A263,基础技能!A:O,14,FALSE),VLOOKUP(A263,升星技能!A:O,10,FALSE))</f>
        <v>圣躯3</v>
      </c>
      <c r="U263" s="20" t="str">
        <f>IF(C263&lt;9,VLOOKUP(A263,基础技能!A:O,13,FALSE),VLOOKUP(A263,升星技能!A:O,11,FALSE))</f>
        <v>"6302a314","6302a324"</v>
      </c>
      <c r="V263" s="20" t="str">
        <f>IF(C263&lt;9,VLOOKUP(A263,基础技能!A:O,15,FALSE),VLOOKUP(A263,升星技能!A:O,12,FALSE))</f>
        <v>被动效果：神圣的躯体使得自己受到攻击时，恢复自身42%攻击等量生命并增加伤害加成21%持续3回合（受控触发）</v>
      </c>
      <c r="W263" s="20" t="str">
        <f>IF(C263&lt;10,VLOOKUP(A263,基础技能!A:O,5,FALSE),VLOOKUP(A263,升星技能!A:O,13,FALSE))</f>
        <v>治愈圣光2</v>
      </c>
      <c r="X263" s="20" t="str">
        <f>IF(C263&lt;10,VLOOKUP(A263,基础技能!A:O,4,FALSE),VLOOKUP(A263,升星技能!A:O,14,FALSE))</f>
        <v>63026012</v>
      </c>
      <c r="Y263" s="20" t="str">
        <f>IF(C263&lt;10,VLOOKUP(A263,基础技能!A:O,6,FALSE),VLOOKUP(A263,升星技能!A:O,15,FALSE))</f>
        <v>怒气技能：对敌方随机4名目标造成110%攻击伤害并回复随机3名友军106%攻击等量生命</v>
      </c>
    </row>
    <row r="264" spans="1:25">
      <c r="A264" s="3">
        <v>63026</v>
      </c>
      <c r="B264" s="3" t="s">
        <v>70</v>
      </c>
      <c r="C264" s="20">
        <v>10</v>
      </c>
      <c r="D264" s="20">
        <f>VLOOKUP($C264,计算辅助表!$A:$E,2,FALSE)</f>
        <v>3.51</v>
      </c>
      <c r="E264" s="20">
        <f>VLOOKUP($C264,计算辅助表!$A:$E,3,FALSE)</f>
        <v>1</v>
      </c>
      <c r="F264" s="20">
        <f>VLOOKUP($C264,计算辅助表!$A:$E,4,FALSE)</f>
        <v>8.14</v>
      </c>
      <c r="G264" s="20">
        <f>VLOOKUP($C264,计算辅助表!$A:$E,5,FALSE)</f>
        <v>1.6</v>
      </c>
      <c r="H264" s="20">
        <f>VLOOKUP(C264,计算辅助表!A:I,9,FALSE)</f>
        <v>0</v>
      </c>
      <c r="I264" s="20">
        <f>VLOOKUP(C264,计算辅助表!A:K,10,FALSE)</f>
        <v>0</v>
      </c>
      <c r="J264" s="20">
        <f>VLOOKUP(C264,计算辅助表!A:K,11,FALSE)</f>
        <v>0</v>
      </c>
      <c r="K264" s="20">
        <f>VLOOKUP(C264,计算辅助表!A:H,8,FALSE)</f>
        <v>255</v>
      </c>
      <c r="L264" s="20" t="str">
        <f>VLOOKUP(C264,计算辅助表!A:F,6,FALSE)</f>
        <v>[{"a":"item","t":"2004","n":10000}]</v>
      </c>
      <c r="M264" s="20" t="str">
        <f>VLOOKUP(C264,计算辅助表!A:G,7,FALSE)</f>
        <v>[{"sxhero":1,"num":2},{"samezhongzu":1,"star":6,"num":1},{"star":9,"num":1}]</v>
      </c>
      <c r="N264" s="20" t="str">
        <f>VLOOKUP(A264,升星技能!A:O,4,FALSE)</f>
        <v>神之力3</v>
      </c>
      <c r="O264" s="20" t="str">
        <f>VLOOKUP(A264,升星技能!A:O,5,FALSE)</f>
        <v>"6302a114","6302a124"</v>
      </c>
      <c r="P264" s="20" t="str">
        <f>VLOOKUP(A264,升星技能!A:O,6,FALSE)</f>
        <v>被动效果：受到圣光的眷顾，每次普攻恢复自己117%攻击等量生命并增加伤害加成21%持续4回合</v>
      </c>
      <c r="Q264" s="20" t="str">
        <f>IF(C264&lt;8,VLOOKUP(A264,基础技能!A:O,11,FALSE),VLOOKUP(A264,升星技能!A:O,7,FALSE))</f>
        <v>光明圣力3</v>
      </c>
      <c r="R264" s="20" t="str">
        <f>IF(C264&lt;8,VLOOKUP(A264,基础技能!A:O,10,FALSE),VLOOKUP(A264,升星技能!A:O,8,FALSE))</f>
        <v>"6302a211","6302a221","6302a231","6302a241"</v>
      </c>
      <c r="S264" s="20" t="str">
        <f>IF(C264&lt;8,VLOOKUP(A264,基础技能!A:O,12,FALSE),VLOOKUP(A264,升星技能!A:O,9,FALSE))</f>
        <v>被动效果：身为圣光一族的先知，伤害加成增加60%，攻击增加26%，生命增加21%，暴击增加20%</v>
      </c>
      <c r="T264" s="20" t="str">
        <f>IF(C264&lt;9,VLOOKUP(A264,基础技能!A:O,14,FALSE),VLOOKUP(A264,升星技能!A:O,10,FALSE))</f>
        <v>圣躯3</v>
      </c>
      <c r="U264" s="20" t="str">
        <f>IF(C264&lt;9,VLOOKUP(A264,基础技能!A:O,13,FALSE),VLOOKUP(A264,升星技能!A:O,11,FALSE))</f>
        <v>"6302a314","6302a324"</v>
      </c>
      <c r="V264" s="20" t="str">
        <f>IF(C264&lt;9,VLOOKUP(A264,基础技能!A:O,15,FALSE),VLOOKUP(A264,升星技能!A:O,12,FALSE))</f>
        <v>被动效果：神圣的躯体使得自己受到攻击时，恢复自身42%攻击等量生命并增加伤害加成21%持续3回合（受控触发）</v>
      </c>
      <c r="W264" s="20" t="str">
        <f>IF(C264&lt;10,VLOOKUP(A264,基础技能!A:O,5,FALSE),VLOOKUP(A264,升星技能!A:O,13,FALSE))</f>
        <v>治愈圣光3</v>
      </c>
      <c r="X264" s="20" t="str">
        <f>IF(C264&lt;10,VLOOKUP(A264,基础技能!A:O,4,FALSE),VLOOKUP(A264,升星技能!A:O,14,FALSE))</f>
        <v>6302a012</v>
      </c>
      <c r="Y264" s="20" t="str">
        <f>IF(C264&lt;10,VLOOKUP(A264,基础技能!A:O,6,FALSE),VLOOKUP(A264,升星技能!A:O,15,FALSE))</f>
        <v>怒气技能：对敌方全体造成159%攻击伤害并回复随机3名友军159%攻击等量生命，并使随机3名友军增加26%的伤害加成</v>
      </c>
    </row>
    <row r="265" spans="1:25">
      <c r="A265" s="3">
        <v>63026</v>
      </c>
      <c r="B265" s="3" t="s">
        <v>70</v>
      </c>
      <c r="C265" s="20">
        <v>11</v>
      </c>
      <c r="D265" s="20">
        <f>VLOOKUP($C265,计算辅助表!$A:$E,2,FALSE)</f>
        <v>3.51</v>
      </c>
      <c r="E265" s="20">
        <f>VLOOKUP($C265,计算辅助表!$A:$E,3,FALSE)</f>
        <v>1</v>
      </c>
      <c r="F265" s="20">
        <f>VLOOKUP($C265,计算辅助表!$A:$E,4,FALSE)</f>
        <v>8.14</v>
      </c>
      <c r="G265" s="20">
        <f>VLOOKUP($C265,计算辅助表!$A:$E,5,FALSE)</f>
        <v>1.6</v>
      </c>
      <c r="H265" s="20">
        <f>VLOOKUP(C265,计算辅助表!A:I,9,FALSE)</f>
        <v>1</v>
      </c>
      <c r="I265" s="20">
        <f>VLOOKUP(C265,计算辅助表!A:K,10,FALSE)</f>
        <v>70</v>
      </c>
      <c r="J265" s="20">
        <f>VLOOKUP(C265,计算辅助表!A:K,11,FALSE)</f>
        <v>100</v>
      </c>
      <c r="K265" s="20">
        <f>VLOOKUP(C265,计算辅助表!A:H,8,FALSE)</f>
        <v>270</v>
      </c>
      <c r="L265" s="20" t="str">
        <f>VLOOKUP(C265,计算辅助表!A:F,6,FALSE)</f>
        <v>[{"a":"item","t":"2004","n":10000}]</v>
      </c>
      <c r="M265" s="20" t="str">
        <f>VLOOKUP(C265,计算辅助表!A:G,7,FALSE)</f>
        <v>[{"sxhero":1,"num":1},{"star":9,"num":1}]</v>
      </c>
      <c r="N265" s="20" t="str">
        <f>VLOOKUP(A265,升星技能!A:O,4,FALSE)</f>
        <v>神之力3</v>
      </c>
      <c r="O265" s="20" t="str">
        <f>VLOOKUP(A265,升星技能!A:O,5,FALSE)</f>
        <v>"6302a114","6302a124"</v>
      </c>
      <c r="P265" s="20" t="str">
        <f>VLOOKUP(A265,升星技能!A:O,6,FALSE)</f>
        <v>被动效果：受到圣光的眷顾，每次普攻恢复自己117%攻击等量生命并增加伤害加成21%持续4回合</v>
      </c>
      <c r="Q265" s="20" t="str">
        <f>IF(C265&lt;8,VLOOKUP(A265,基础技能!A:O,11,FALSE),VLOOKUP(A265,升星技能!A:O,7,FALSE))</f>
        <v>光明圣力3</v>
      </c>
      <c r="R265" s="20" t="str">
        <f>IF(C265&lt;8,VLOOKUP(A265,基础技能!A:O,10,FALSE),VLOOKUP(A265,升星技能!A:O,8,FALSE))</f>
        <v>"6302a211","6302a221","6302a231","6302a241"</v>
      </c>
      <c r="S265" s="20" t="str">
        <f>IF(C265&lt;8,VLOOKUP(A265,基础技能!A:O,12,FALSE),VLOOKUP(A265,升星技能!A:O,9,FALSE))</f>
        <v>被动效果：身为圣光一族的先知，伤害加成增加60%，攻击增加26%，生命增加21%，暴击增加20%</v>
      </c>
      <c r="T265" s="20" t="str">
        <f>IF(C265&lt;9,VLOOKUP(A265,基础技能!A:O,14,FALSE),VLOOKUP(A265,升星技能!A:O,10,FALSE))</f>
        <v>圣躯3</v>
      </c>
      <c r="U265" s="20" t="str">
        <f>IF(C265&lt;9,VLOOKUP(A265,基础技能!A:O,13,FALSE),VLOOKUP(A265,升星技能!A:O,11,FALSE))</f>
        <v>"6302a314","6302a324"</v>
      </c>
      <c r="V265" s="20" t="str">
        <f>IF(C265&lt;9,VLOOKUP(A265,基础技能!A:O,15,FALSE),VLOOKUP(A265,升星技能!A:O,12,FALSE))</f>
        <v>被动效果：神圣的躯体使得自己受到攻击时，恢复自身42%攻击等量生命并增加伤害加成21%持续3回合（受控触发）</v>
      </c>
      <c r="W265" s="20" t="str">
        <f>IF(C265&lt;10,VLOOKUP(A265,基础技能!A:O,5,FALSE),VLOOKUP(A265,升星技能!A:O,13,FALSE))</f>
        <v>治愈圣光3</v>
      </c>
      <c r="X265" s="20" t="str">
        <f>IF(C265&lt;10,VLOOKUP(A265,基础技能!A:O,4,FALSE),VLOOKUP(A265,升星技能!A:O,14,FALSE))</f>
        <v>6302a012</v>
      </c>
      <c r="Y265" s="20" t="str">
        <f>IF(C265&lt;10,VLOOKUP(A265,基础技能!A:O,6,FALSE),VLOOKUP(A265,升星技能!A:O,15,FALSE))</f>
        <v>怒气技能：对敌方全体造成159%攻击伤害并回复随机3名友军159%攻击等量生命，并使随机3名友军增加26%的伤害加成</v>
      </c>
    </row>
    <row r="266" spans="1:25">
      <c r="A266" s="3">
        <v>63026</v>
      </c>
      <c r="B266" s="3" t="s">
        <v>70</v>
      </c>
      <c r="C266" s="20">
        <v>12</v>
      </c>
      <c r="D266" s="20">
        <f>VLOOKUP($C266,计算辅助表!$A:$E,2,FALSE)</f>
        <v>3.51</v>
      </c>
      <c r="E266" s="20">
        <f>VLOOKUP($C266,计算辅助表!$A:$E,3,FALSE)</f>
        <v>1</v>
      </c>
      <c r="F266" s="20">
        <f>VLOOKUP($C266,计算辅助表!$A:$E,4,FALSE)</f>
        <v>8.14</v>
      </c>
      <c r="G266" s="20">
        <f>VLOOKUP($C266,计算辅助表!$A:$E,5,FALSE)</f>
        <v>1.6</v>
      </c>
      <c r="H266" s="20">
        <f>VLOOKUP(C266,计算辅助表!A:I,9,FALSE)</f>
        <v>2</v>
      </c>
      <c r="I266" s="20">
        <f>VLOOKUP(C266,计算辅助表!A:K,10,FALSE)</f>
        <v>140</v>
      </c>
      <c r="J266" s="20">
        <f>VLOOKUP(C266,计算辅助表!A:K,11,FALSE)</f>
        <v>200</v>
      </c>
      <c r="K266" s="20">
        <f>VLOOKUP(C266,计算辅助表!A:H,8,FALSE)</f>
        <v>285</v>
      </c>
      <c r="L266" s="20" t="str">
        <f>VLOOKUP(C266,计算辅助表!A:F,6,FALSE)</f>
        <v>[{"a":"item","t":"2004","n":15000}]</v>
      </c>
      <c r="M266" s="20" t="str">
        <f>VLOOKUP(C266,计算辅助表!A:G,7,FALSE)</f>
        <v>[{"sxhero":1,"num":1},{"samezhongzu":1,"star":6,"num":1},{"star":9,"num":1}]</v>
      </c>
      <c r="N266" s="20" t="str">
        <f>VLOOKUP(A266,升星技能!A:O,4,FALSE)</f>
        <v>神之力3</v>
      </c>
      <c r="O266" s="20" t="str">
        <f>VLOOKUP(A266,升星技能!A:O,5,FALSE)</f>
        <v>"6302a114","6302a124"</v>
      </c>
      <c r="P266" s="20" t="str">
        <f>VLOOKUP(A266,升星技能!A:O,6,FALSE)</f>
        <v>被动效果：受到圣光的眷顾，每次普攻恢复自己117%攻击等量生命并增加伤害加成21%持续4回合</v>
      </c>
      <c r="Q266" s="20" t="str">
        <f>IF(C266&lt;8,VLOOKUP(A266,基础技能!A:O,11,FALSE),VLOOKUP(A266,升星技能!A:O,7,FALSE))</f>
        <v>光明圣力3</v>
      </c>
      <c r="R266" s="20" t="str">
        <f>IF(C266&lt;8,VLOOKUP(A266,基础技能!A:O,10,FALSE),VLOOKUP(A266,升星技能!A:O,8,FALSE))</f>
        <v>"6302a211","6302a221","6302a231","6302a241"</v>
      </c>
      <c r="S266" s="20" t="str">
        <f>IF(C266&lt;8,VLOOKUP(A266,基础技能!A:O,12,FALSE),VLOOKUP(A266,升星技能!A:O,9,FALSE))</f>
        <v>被动效果：身为圣光一族的先知，伤害加成增加60%，攻击增加26%，生命增加21%，暴击增加20%</v>
      </c>
      <c r="T266" s="20" t="str">
        <f>IF(C266&lt;9,VLOOKUP(A266,基础技能!A:O,14,FALSE),VLOOKUP(A266,升星技能!A:O,10,FALSE))</f>
        <v>圣躯3</v>
      </c>
      <c r="U266" s="20" t="str">
        <f>IF(C266&lt;9,VLOOKUP(A266,基础技能!A:O,13,FALSE),VLOOKUP(A266,升星技能!A:O,11,FALSE))</f>
        <v>"6302a314","6302a324"</v>
      </c>
      <c r="V266" s="20" t="str">
        <f>IF(C266&lt;9,VLOOKUP(A266,基础技能!A:O,15,FALSE),VLOOKUP(A266,升星技能!A:O,12,FALSE))</f>
        <v>被动效果：神圣的躯体使得自己受到攻击时，恢复自身42%攻击等量生命并增加伤害加成21%持续3回合（受控触发）</v>
      </c>
      <c r="W266" s="20" t="str">
        <f>IF(C266&lt;10,VLOOKUP(A266,基础技能!A:O,5,FALSE),VLOOKUP(A266,升星技能!A:O,13,FALSE))</f>
        <v>治愈圣光3</v>
      </c>
      <c r="X266" s="20" t="str">
        <f>IF(C266&lt;10,VLOOKUP(A266,基础技能!A:O,4,FALSE),VLOOKUP(A266,升星技能!A:O,14,FALSE))</f>
        <v>6302a012</v>
      </c>
      <c r="Y266" s="20" t="str">
        <f>IF(C266&lt;10,VLOOKUP(A266,基础技能!A:O,6,FALSE),VLOOKUP(A266,升星技能!A:O,15,FALSE))</f>
        <v>怒气技能：对敌方全体造成159%攻击伤害并回复随机3名友军159%攻击等量生命，并使随机3名友军增加26%的伤害加成</v>
      </c>
    </row>
    <row r="267" spans="1:25">
      <c r="A267" s="3">
        <v>63026</v>
      </c>
      <c r="B267" s="3" t="s">
        <v>70</v>
      </c>
      <c r="C267" s="20">
        <v>13</v>
      </c>
      <c r="D267" s="20">
        <f>VLOOKUP($C267,计算辅助表!$A:$E,2,FALSE)</f>
        <v>3.51</v>
      </c>
      <c r="E267" s="20">
        <f>VLOOKUP($C267,计算辅助表!$A:$E,3,FALSE)</f>
        <v>1</v>
      </c>
      <c r="F267" s="20">
        <f>VLOOKUP($C267,计算辅助表!$A:$E,4,FALSE)</f>
        <v>8.14</v>
      </c>
      <c r="G267" s="20">
        <f>VLOOKUP($C267,计算辅助表!$A:$E,5,FALSE)</f>
        <v>1.6</v>
      </c>
      <c r="H267" s="20">
        <f>VLOOKUP(C267,计算辅助表!A:I,9,FALSE)</f>
        <v>3</v>
      </c>
      <c r="I267" s="20">
        <f>VLOOKUP(C267,计算辅助表!A:K,10,FALSE)</f>
        <v>210</v>
      </c>
      <c r="J267" s="20">
        <f>VLOOKUP(C267,计算辅助表!A:K,11,FALSE)</f>
        <v>300</v>
      </c>
      <c r="K267" s="20">
        <f>VLOOKUP(C267,计算辅助表!A:H,8,FALSE)</f>
        <v>300</v>
      </c>
      <c r="L267" s="20" t="str">
        <f>VLOOKUP(C267,计算辅助表!A:F,6,FALSE)</f>
        <v>[{"a":"item","t":"2004","n":20000}]</v>
      </c>
      <c r="M267" s="20" t="str">
        <f>VLOOKUP(C267,计算辅助表!A:G,7,FALSE)</f>
        <v>[{"sxhero":1,"num":2},{"star":10,"num":1}]</v>
      </c>
      <c r="N267" s="20" t="str">
        <f>VLOOKUP(A267,升星技能!A:O,4,FALSE)</f>
        <v>神之力3</v>
      </c>
      <c r="O267" s="20" t="str">
        <f>VLOOKUP(A267,升星技能!A:O,5,FALSE)</f>
        <v>"6302a114","6302a124"</v>
      </c>
      <c r="P267" s="20" t="str">
        <f>VLOOKUP(A267,升星技能!A:O,6,FALSE)</f>
        <v>被动效果：受到圣光的眷顾，每次普攻恢复自己117%攻击等量生命并增加伤害加成21%持续4回合</v>
      </c>
      <c r="Q267" s="20" t="str">
        <f>IF(C267&lt;8,VLOOKUP(A267,基础技能!A:O,11,FALSE),VLOOKUP(A267,升星技能!A:O,7,FALSE))</f>
        <v>光明圣力3</v>
      </c>
      <c r="R267" s="20" t="str">
        <f>IF(C267&lt;8,VLOOKUP(A267,基础技能!A:O,10,FALSE),VLOOKUP(A267,升星技能!A:O,8,FALSE))</f>
        <v>"6302a211","6302a221","6302a231","6302a241"</v>
      </c>
      <c r="S267" s="20" t="str">
        <f>IF(C267&lt;8,VLOOKUP(A267,基础技能!A:O,12,FALSE),VLOOKUP(A267,升星技能!A:O,9,FALSE))</f>
        <v>被动效果：身为圣光一族的先知，伤害加成增加60%，攻击增加26%，生命增加21%，暴击增加20%</v>
      </c>
      <c r="T267" s="20" t="str">
        <f>IF(C267&lt;9,VLOOKUP(A267,基础技能!A:O,14,FALSE),VLOOKUP(A267,升星技能!A:O,10,FALSE))</f>
        <v>圣躯3</v>
      </c>
      <c r="U267" s="20" t="str">
        <f>IF(C267&lt;9,VLOOKUP(A267,基础技能!A:O,13,FALSE),VLOOKUP(A267,升星技能!A:O,11,FALSE))</f>
        <v>"6302a314","6302a324"</v>
      </c>
      <c r="V267" s="20" t="str">
        <f>IF(C267&lt;9,VLOOKUP(A267,基础技能!A:O,15,FALSE),VLOOKUP(A267,升星技能!A:O,12,FALSE))</f>
        <v>被动效果：神圣的躯体使得自己受到攻击时，恢复自身42%攻击等量生命并增加伤害加成21%持续3回合（受控触发）</v>
      </c>
      <c r="W267" s="20" t="str">
        <f>IF(C267&lt;10,VLOOKUP(A267,基础技能!A:O,5,FALSE),VLOOKUP(A267,升星技能!A:O,13,FALSE))</f>
        <v>治愈圣光3</v>
      </c>
      <c r="X267" s="20" t="str">
        <f>IF(C267&lt;10,VLOOKUP(A267,基础技能!A:O,4,FALSE),VLOOKUP(A267,升星技能!A:O,14,FALSE))</f>
        <v>6302a012</v>
      </c>
      <c r="Y267" s="20" t="str">
        <f>IF(C267&lt;10,VLOOKUP(A267,基础技能!A:O,6,FALSE),VLOOKUP(A267,升星技能!A:O,15,FALSE))</f>
        <v>怒气技能：对敌方全体造成159%攻击伤害并回复随机3名友军159%攻击等量生命，并使随机3名友军增加26%的伤害加成</v>
      </c>
    </row>
  </sheetData>
  <autoFilter ref="A1:F267">
    <extLst/>
  </autoFilter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85"/>
  <sheetViews>
    <sheetView topLeftCell="N95" workbookViewId="0">
      <selection activeCell="O96" sqref="O96"/>
    </sheetView>
  </sheetViews>
  <sheetFormatPr defaultColWidth="200.777777777778" defaultRowHeight="17.25"/>
  <cols>
    <col min="1" max="1" width="7.11111111111111" style="8" customWidth="1"/>
    <col min="2" max="3" width="12.4444444444444" style="8" customWidth="1"/>
    <col min="4" max="4" width="9.55555555555556" style="8" customWidth="1"/>
    <col min="5" max="5" width="11.5555555555556" style="8" customWidth="1"/>
    <col min="6" max="6" width="131.222222222222" style="9" customWidth="1"/>
    <col min="7" max="7" width="44.1111111111111" style="8" customWidth="1"/>
    <col min="8" max="8" width="10.6666666666667" style="8" customWidth="1"/>
    <col min="9" max="9" width="120.777777777778" style="9" customWidth="1"/>
    <col min="10" max="10" width="44.1111111111111" style="8" customWidth="1"/>
    <col min="11" max="11" width="9.77777777777778" style="8" customWidth="1"/>
    <col min="12" max="12" width="116" style="9" customWidth="1"/>
    <col min="13" max="13" width="33.1111111111111" style="8" customWidth="1"/>
    <col min="14" max="14" width="9.77777777777778" style="8" customWidth="1"/>
    <col min="15" max="15" width="134.666666666667" style="9" customWidth="1"/>
    <col min="16" max="16384" width="200.777777777778" style="8"/>
  </cols>
  <sheetData>
    <row r="1" s="16" customFormat="1" ht="18" spans="1:15">
      <c r="A1" s="16" t="s">
        <v>0</v>
      </c>
      <c r="B1" s="16" t="s">
        <v>1</v>
      </c>
      <c r="C1" s="16" t="s">
        <v>71</v>
      </c>
      <c r="D1" s="16" t="s">
        <v>23</v>
      </c>
      <c r="E1" s="16" t="s">
        <v>22</v>
      </c>
      <c r="F1" s="17" t="s">
        <v>24</v>
      </c>
      <c r="G1" s="16" t="s">
        <v>14</v>
      </c>
      <c r="H1" s="16" t="s">
        <v>13</v>
      </c>
      <c r="I1" s="17" t="s">
        <v>15</v>
      </c>
      <c r="J1" s="16" t="s">
        <v>17</v>
      </c>
      <c r="K1" s="16" t="s">
        <v>16</v>
      </c>
      <c r="L1" s="17" t="s">
        <v>18</v>
      </c>
      <c r="M1" s="16" t="s">
        <v>20</v>
      </c>
      <c r="N1" s="16" t="s">
        <v>19</v>
      </c>
      <c r="O1" s="17" t="s">
        <v>21</v>
      </c>
    </row>
    <row r="2" spans="1:15">
      <c r="A2" s="8">
        <v>11011</v>
      </c>
      <c r="B2" s="8" t="s">
        <v>72</v>
      </c>
      <c r="C2" s="8" t="s">
        <v>73</v>
      </c>
      <c r="D2" s="8" t="s">
        <v>74</v>
      </c>
      <c r="E2" s="8" t="s">
        <v>75</v>
      </c>
      <c r="F2" s="7" t="s">
        <v>76</v>
      </c>
      <c r="G2" s="8" t="s">
        <v>77</v>
      </c>
      <c r="I2" s="7"/>
      <c r="J2" s="8" t="s">
        <v>77</v>
      </c>
      <c r="L2" s="7"/>
      <c r="M2" s="8" t="s">
        <v>77</v>
      </c>
      <c r="O2" s="7"/>
    </row>
    <row r="3" spans="1:15">
      <c r="A3" s="8">
        <v>11023</v>
      </c>
      <c r="B3" s="8" t="s">
        <v>78</v>
      </c>
      <c r="C3" s="8" t="s">
        <v>79</v>
      </c>
      <c r="D3" s="8" t="s">
        <v>80</v>
      </c>
      <c r="E3" s="8" t="s">
        <v>81</v>
      </c>
      <c r="F3" s="7" t="s">
        <v>82</v>
      </c>
      <c r="G3" s="8" t="s">
        <v>83</v>
      </c>
      <c r="H3" s="8" t="s">
        <v>84</v>
      </c>
      <c r="I3" s="7" t="s">
        <v>85</v>
      </c>
      <c r="J3" s="8" t="s">
        <v>77</v>
      </c>
      <c r="L3" s="7"/>
      <c r="M3" s="8" t="s">
        <v>77</v>
      </c>
      <c r="O3" s="7"/>
    </row>
    <row r="4" spans="1:15">
      <c r="A4" s="8">
        <v>11033</v>
      </c>
      <c r="B4" s="8" t="s">
        <v>86</v>
      </c>
      <c r="C4" s="8" t="s">
        <v>87</v>
      </c>
      <c r="D4" s="8" t="s">
        <v>88</v>
      </c>
      <c r="E4" s="8" t="s">
        <v>89</v>
      </c>
      <c r="F4" s="7" t="s">
        <v>90</v>
      </c>
      <c r="G4" s="8" t="s">
        <v>91</v>
      </c>
      <c r="H4" s="8" t="s">
        <v>92</v>
      </c>
      <c r="I4" s="7" t="s">
        <v>93</v>
      </c>
      <c r="J4" s="8" t="s">
        <v>77</v>
      </c>
      <c r="L4" s="7" t="s">
        <v>94</v>
      </c>
      <c r="M4" s="8" t="s">
        <v>77</v>
      </c>
      <c r="O4" s="7"/>
    </row>
    <row r="5" spans="1:15">
      <c r="A5" s="8">
        <v>11044</v>
      </c>
      <c r="B5" s="8" t="s">
        <v>95</v>
      </c>
      <c r="C5" s="8" t="s">
        <v>96</v>
      </c>
      <c r="D5" s="8" t="s">
        <v>97</v>
      </c>
      <c r="E5" s="8" t="s">
        <v>98</v>
      </c>
      <c r="F5" s="7" t="s">
        <v>99</v>
      </c>
      <c r="G5" s="8" t="s">
        <v>100</v>
      </c>
      <c r="H5" s="8" t="s">
        <v>101</v>
      </c>
      <c r="I5" s="7" t="s">
        <v>102</v>
      </c>
      <c r="J5" s="8" t="s">
        <v>103</v>
      </c>
      <c r="K5" s="8" t="s">
        <v>104</v>
      </c>
      <c r="L5" s="7" t="s">
        <v>105</v>
      </c>
      <c r="M5" s="8" t="s">
        <v>77</v>
      </c>
      <c r="O5" s="7"/>
    </row>
    <row r="6" spans="1:15">
      <c r="A6" s="8">
        <v>11045</v>
      </c>
      <c r="B6" s="8" t="s">
        <v>95</v>
      </c>
      <c r="C6" s="8" t="s">
        <v>96</v>
      </c>
      <c r="D6" s="8" t="s">
        <v>106</v>
      </c>
      <c r="E6" s="8" t="s">
        <v>98</v>
      </c>
      <c r="F6" s="7" t="s">
        <v>107</v>
      </c>
      <c r="G6" s="8" t="s">
        <v>108</v>
      </c>
      <c r="H6" s="8" t="s">
        <v>101</v>
      </c>
      <c r="I6" s="7" t="s">
        <v>109</v>
      </c>
      <c r="J6" s="8" t="s">
        <v>110</v>
      </c>
      <c r="K6" s="8" t="s">
        <v>104</v>
      </c>
      <c r="L6" s="7" t="s">
        <v>111</v>
      </c>
      <c r="M6" s="8" t="s">
        <v>77</v>
      </c>
      <c r="O6" s="7"/>
    </row>
    <row r="7" spans="1:15">
      <c r="A7" s="8">
        <v>11054</v>
      </c>
      <c r="B7" s="8" t="s">
        <v>112</v>
      </c>
      <c r="C7" s="8" t="s">
        <v>113</v>
      </c>
      <c r="D7" s="8" t="s">
        <v>114</v>
      </c>
      <c r="E7" s="8" t="s">
        <v>115</v>
      </c>
      <c r="F7" s="7" t="s">
        <v>116</v>
      </c>
      <c r="G7" s="8" t="s">
        <v>117</v>
      </c>
      <c r="H7" s="8" t="s">
        <v>118</v>
      </c>
      <c r="I7" s="7" t="s">
        <v>119</v>
      </c>
      <c r="J7" s="8" t="s">
        <v>120</v>
      </c>
      <c r="K7" s="8" t="s">
        <v>121</v>
      </c>
      <c r="L7" s="7" t="s">
        <v>122</v>
      </c>
      <c r="M7" s="8" t="s">
        <v>77</v>
      </c>
      <c r="O7" s="7"/>
    </row>
    <row r="8" spans="1:15">
      <c r="A8" s="8">
        <v>11055</v>
      </c>
      <c r="B8" s="8" t="s">
        <v>112</v>
      </c>
      <c r="C8" s="8" t="s">
        <v>113</v>
      </c>
      <c r="D8" s="8" t="s">
        <v>123</v>
      </c>
      <c r="E8" s="8" t="s">
        <v>115</v>
      </c>
      <c r="F8" s="7" t="s">
        <v>124</v>
      </c>
      <c r="G8" s="8" t="s">
        <v>125</v>
      </c>
      <c r="H8" s="8" t="s">
        <v>118</v>
      </c>
      <c r="I8" s="7" t="s">
        <v>126</v>
      </c>
      <c r="J8" s="8" t="s">
        <v>127</v>
      </c>
      <c r="K8" s="8" t="s">
        <v>121</v>
      </c>
      <c r="L8" s="7" t="s">
        <v>128</v>
      </c>
      <c r="M8" s="8" t="s">
        <v>77</v>
      </c>
      <c r="O8" s="7"/>
    </row>
    <row r="9" spans="1:15">
      <c r="A9" s="8">
        <v>11064</v>
      </c>
      <c r="B9" s="8" t="s">
        <v>129</v>
      </c>
      <c r="C9" s="8" t="s">
        <v>130</v>
      </c>
      <c r="D9" s="8" t="s">
        <v>131</v>
      </c>
      <c r="E9" s="8" t="s">
        <v>132</v>
      </c>
      <c r="F9" s="7" t="s">
        <v>133</v>
      </c>
      <c r="G9" s="8" t="s">
        <v>134</v>
      </c>
      <c r="H9" s="8" t="s">
        <v>135</v>
      </c>
      <c r="I9" s="7" t="s">
        <v>136</v>
      </c>
      <c r="J9" s="8" t="s">
        <v>137</v>
      </c>
      <c r="K9" s="8" t="s">
        <v>138</v>
      </c>
      <c r="L9" s="7" t="s">
        <v>139</v>
      </c>
      <c r="M9" s="8" t="s">
        <v>77</v>
      </c>
      <c r="O9" s="7"/>
    </row>
    <row r="10" spans="1:15">
      <c r="A10" s="8">
        <v>11065</v>
      </c>
      <c r="B10" s="8" t="s">
        <v>129</v>
      </c>
      <c r="C10" s="8" t="s">
        <v>130</v>
      </c>
      <c r="D10" s="8" t="s">
        <v>140</v>
      </c>
      <c r="E10" s="8" t="s">
        <v>132</v>
      </c>
      <c r="F10" s="7" t="s">
        <v>141</v>
      </c>
      <c r="G10" s="8" t="s">
        <v>142</v>
      </c>
      <c r="H10" s="8" t="s">
        <v>135</v>
      </c>
      <c r="I10" s="7" t="s">
        <v>143</v>
      </c>
      <c r="J10" s="8" t="s">
        <v>144</v>
      </c>
      <c r="K10" s="8" t="s">
        <v>138</v>
      </c>
      <c r="L10" s="7" t="s">
        <v>145</v>
      </c>
      <c r="M10" s="8" t="s">
        <v>77</v>
      </c>
      <c r="O10" s="7"/>
    </row>
    <row r="11" spans="1:15">
      <c r="A11" s="8">
        <v>11075</v>
      </c>
      <c r="B11" s="8" t="s">
        <v>146</v>
      </c>
      <c r="C11" s="8" t="s">
        <v>25</v>
      </c>
      <c r="D11" s="8" t="s">
        <v>147</v>
      </c>
      <c r="E11" s="8" t="s">
        <v>148</v>
      </c>
      <c r="F11" s="7" t="s">
        <v>149</v>
      </c>
      <c r="G11" s="8" t="s">
        <v>150</v>
      </c>
      <c r="H11" s="8" t="s">
        <v>151</v>
      </c>
      <c r="I11" s="7" t="s">
        <v>152</v>
      </c>
      <c r="J11" s="8" t="s">
        <v>153</v>
      </c>
      <c r="K11" s="8" t="s">
        <v>154</v>
      </c>
      <c r="L11" s="7" t="s">
        <v>155</v>
      </c>
      <c r="M11" s="8" t="s">
        <v>156</v>
      </c>
      <c r="N11" s="8" t="s">
        <v>157</v>
      </c>
      <c r="O11" s="7" t="s">
        <v>158</v>
      </c>
    </row>
    <row r="12" spans="1:15">
      <c r="A12" s="8">
        <v>11076</v>
      </c>
      <c r="B12" s="8" t="s">
        <v>146</v>
      </c>
      <c r="C12" s="8" t="s">
        <v>25</v>
      </c>
      <c r="D12" s="8" t="s">
        <v>159</v>
      </c>
      <c r="E12" s="8" t="s">
        <v>160</v>
      </c>
      <c r="F12" s="7" t="s">
        <v>161</v>
      </c>
      <c r="G12" s="8" t="s">
        <v>162</v>
      </c>
      <c r="H12" s="8" t="s">
        <v>163</v>
      </c>
      <c r="I12" s="7" t="s">
        <v>164</v>
      </c>
      <c r="J12" s="8" t="s">
        <v>165</v>
      </c>
      <c r="K12" s="8" t="s">
        <v>166</v>
      </c>
      <c r="L12" s="7" t="s">
        <v>167</v>
      </c>
      <c r="M12" s="8" t="s">
        <v>168</v>
      </c>
      <c r="N12" s="8" t="s">
        <v>169</v>
      </c>
      <c r="O12" s="7" t="s">
        <v>170</v>
      </c>
    </row>
    <row r="13" spans="1:15">
      <c r="A13" s="8">
        <v>11085</v>
      </c>
      <c r="B13" s="8" t="s">
        <v>171</v>
      </c>
      <c r="C13" s="8" t="s">
        <v>26</v>
      </c>
      <c r="D13" s="8" t="s">
        <v>172</v>
      </c>
      <c r="E13" s="8" t="s">
        <v>173</v>
      </c>
      <c r="F13" s="7" t="s">
        <v>174</v>
      </c>
      <c r="G13" s="8" t="s">
        <v>175</v>
      </c>
      <c r="H13" s="8" t="s">
        <v>151</v>
      </c>
      <c r="I13" s="7" t="s">
        <v>176</v>
      </c>
      <c r="J13" s="8" t="s">
        <v>177</v>
      </c>
      <c r="K13" s="8" t="s">
        <v>178</v>
      </c>
      <c r="L13" s="7" t="s">
        <v>179</v>
      </c>
      <c r="M13" s="8" t="s">
        <v>77</v>
      </c>
      <c r="O13" s="7"/>
    </row>
    <row r="14" spans="1:15">
      <c r="A14" s="8">
        <v>11086</v>
      </c>
      <c r="B14" s="8" t="s">
        <v>171</v>
      </c>
      <c r="C14" s="8" t="s">
        <v>26</v>
      </c>
      <c r="D14" s="8" t="s">
        <v>180</v>
      </c>
      <c r="E14" s="8" t="s">
        <v>181</v>
      </c>
      <c r="F14" s="7" t="s">
        <v>182</v>
      </c>
      <c r="G14" s="8" t="s">
        <v>183</v>
      </c>
      <c r="H14" s="8" t="s">
        <v>163</v>
      </c>
      <c r="I14" s="7" t="s">
        <v>184</v>
      </c>
      <c r="J14" s="8" t="s">
        <v>185</v>
      </c>
      <c r="K14" s="8" t="s">
        <v>186</v>
      </c>
      <c r="L14" s="7" t="s">
        <v>187</v>
      </c>
      <c r="M14" s="8" t="s">
        <v>188</v>
      </c>
      <c r="N14" s="8" t="s">
        <v>189</v>
      </c>
      <c r="O14" s="7" t="s">
        <v>190</v>
      </c>
    </row>
    <row r="15" spans="1:15">
      <c r="A15" s="8">
        <v>12013</v>
      </c>
      <c r="B15" s="8" t="s">
        <v>191</v>
      </c>
      <c r="C15" s="8" t="s">
        <v>192</v>
      </c>
      <c r="D15" s="8" t="s">
        <v>193</v>
      </c>
      <c r="E15" s="8" t="s">
        <v>194</v>
      </c>
      <c r="F15" s="7" t="s">
        <v>195</v>
      </c>
      <c r="G15" s="8" t="s">
        <v>196</v>
      </c>
      <c r="H15" s="8" t="s">
        <v>197</v>
      </c>
      <c r="I15" s="7" t="s">
        <v>198</v>
      </c>
      <c r="J15" s="8" t="s">
        <v>199</v>
      </c>
      <c r="K15" s="8" t="s">
        <v>200</v>
      </c>
      <c r="L15" s="7"/>
      <c r="M15" s="8" t="s">
        <v>77</v>
      </c>
      <c r="O15" s="7"/>
    </row>
    <row r="16" spans="1:15">
      <c r="A16" s="8">
        <v>12024</v>
      </c>
      <c r="B16" s="8" t="s">
        <v>201</v>
      </c>
      <c r="C16" s="8" t="s">
        <v>27</v>
      </c>
      <c r="D16" s="8" t="s">
        <v>202</v>
      </c>
      <c r="E16" s="8" t="s">
        <v>203</v>
      </c>
      <c r="F16" s="7" t="s">
        <v>204</v>
      </c>
      <c r="G16" s="8" t="s">
        <v>205</v>
      </c>
      <c r="H16" s="8" t="s">
        <v>206</v>
      </c>
      <c r="I16" s="7" t="s">
        <v>207</v>
      </c>
      <c r="J16" s="8" t="s">
        <v>208</v>
      </c>
      <c r="K16" s="8" t="s">
        <v>209</v>
      </c>
      <c r="L16" s="7" t="s">
        <v>210</v>
      </c>
      <c r="M16" s="8" t="s">
        <v>77</v>
      </c>
      <c r="O16" s="7"/>
    </row>
    <row r="17" spans="1:15">
      <c r="A17" s="8">
        <v>12025</v>
      </c>
      <c r="B17" s="8" t="s">
        <v>201</v>
      </c>
      <c r="C17" s="8" t="s">
        <v>27</v>
      </c>
      <c r="D17" s="8" t="s">
        <v>211</v>
      </c>
      <c r="E17" s="8" t="s">
        <v>203</v>
      </c>
      <c r="F17" s="7" t="s">
        <v>212</v>
      </c>
      <c r="G17" s="8" t="s">
        <v>213</v>
      </c>
      <c r="H17" s="8" t="s">
        <v>206</v>
      </c>
      <c r="I17" s="7" t="s">
        <v>214</v>
      </c>
      <c r="J17" s="8" t="s">
        <v>215</v>
      </c>
      <c r="K17" s="8" t="s">
        <v>209</v>
      </c>
      <c r="L17" s="7" t="s">
        <v>216</v>
      </c>
      <c r="M17" s="8" t="s">
        <v>77</v>
      </c>
      <c r="O17" s="7"/>
    </row>
    <row r="18" spans="1:15">
      <c r="A18" s="8">
        <v>12026</v>
      </c>
      <c r="B18" s="8" t="s">
        <v>201</v>
      </c>
      <c r="C18" s="8" t="s">
        <v>27</v>
      </c>
      <c r="D18" s="8" t="s">
        <v>217</v>
      </c>
      <c r="E18" s="8" t="s">
        <v>218</v>
      </c>
      <c r="F18" s="7" t="s">
        <v>219</v>
      </c>
      <c r="G18" s="8" t="s">
        <v>220</v>
      </c>
      <c r="H18" s="8" t="s">
        <v>221</v>
      </c>
      <c r="I18" s="7" t="s">
        <v>222</v>
      </c>
      <c r="J18" s="8" t="s">
        <v>223</v>
      </c>
      <c r="K18" s="8" t="s">
        <v>224</v>
      </c>
      <c r="L18" s="7" t="s">
        <v>225</v>
      </c>
      <c r="M18" s="8" t="s">
        <v>226</v>
      </c>
      <c r="N18" s="8" t="s">
        <v>227</v>
      </c>
      <c r="O18" s="7" t="s">
        <v>228</v>
      </c>
    </row>
    <row r="19" spans="1:15">
      <c r="A19" s="8">
        <v>12035</v>
      </c>
      <c r="B19" s="8" t="s">
        <v>229</v>
      </c>
      <c r="C19" s="8" t="s">
        <v>28</v>
      </c>
      <c r="D19" s="8" t="s">
        <v>230</v>
      </c>
      <c r="E19" s="8" t="s">
        <v>231</v>
      </c>
      <c r="F19" s="7" t="s">
        <v>232</v>
      </c>
      <c r="G19" s="8" t="s">
        <v>233</v>
      </c>
      <c r="H19" s="8" t="s">
        <v>234</v>
      </c>
      <c r="I19" s="7" t="s">
        <v>235</v>
      </c>
      <c r="J19" s="8" t="s">
        <v>236</v>
      </c>
      <c r="K19" s="8" t="s">
        <v>237</v>
      </c>
      <c r="L19" s="7" t="s">
        <v>238</v>
      </c>
      <c r="M19" s="8" t="s">
        <v>77</v>
      </c>
      <c r="O19" s="7"/>
    </row>
    <row r="20" spans="1:15">
      <c r="A20" s="8">
        <v>12036</v>
      </c>
      <c r="B20" s="8" t="s">
        <v>229</v>
      </c>
      <c r="C20" s="8" t="s">
        <v>28</v>
      </c>
      <c r="D20" s="8" t="s">
        <v>239</v>
      </c>
      <c r="E20" s="8" t="s">
        <v>240</v>
      </c>
      <c r="F20" s="7" t="s">
        <v>241</v>
      </c>
      <c r="G20" s="8" t="s">
        <v>242</v>
      </c>
      <c r="H20" s="8" t="s">
        <v>243</v>
      </c>
      <c r="I20" s="7" t="s">
        <v>244</v>
      </c>
      <c r="J20" s="8" t="s">
        <v>245</v>
      </c>
      <c r="K20" s="8" t="s">
        <v>246</v>
      </c>
      <c r="L20" s="7" t="s">
        <v>238</v>
      </c>
      <c r="M20" s="8" t="s">
        <v>247</v>
      </c>
      <c r="N20" s="8" t="s">
        <v>248</v>
      </c>
      <c r="O20" s="7" t="s">
        <v>249</v>
      </c>
    </row>
    <row r="21" spans="1:15">
      <c r="A21" s="8">
        <v>13012</v>
      </c>
      <c r="B21" s="8" t="s">
        <v>250</v>
      </c>
      <c r="C21" s="8" t="s">
        <v>251</v>
      </c>
      <c r="D21" s="8" t="s">
        <v>252</v>
      </c>
      <c r="E21" s="8" t="s">
        <v>253</v>
      </c>
      <c r="F21" s="7" t="s">
        <v>254</v>
      </c>
      <c r="G21" s="8" t="s">
        <v>255</v>
      </c>
      <c r="H21" s="8" t="s">
        <v>256</v>
      </c>
      <c r="I21" s="7" t="s">
        <v>257</v>
      </c>
      <c r="J21" s="8" t="s">
        <v>77</v>
      </c>
      <c r="L21" s="7"/>
      <c r="M21" s="8" t="s">
        <v>77</v>
      </c>
      <c r="O21" s="7"/>
    </row>
    <row r="22" spans="1:15">
      <c r="A22" s="8">
        <v>13023</v>
      </c>
      <c r="B22" s="8" t="s">
        <v>258</v>
      </c>
      <c r="C22" s="8" t="s">
        <v>259</v>
      </c>
      <c r="D22" s="8" t="s">
        <v>260</v>
      </c>
      <c r="E22" s="8" t="s">
        <v>261</v>
      </c>
      <c r="F22" s="7" t="s">
        <v>262</v>
      </c>
      <c r="G22" s="8" t="s">
        <v>263</v>
      </c>
      <c r="H22" s="8" t="s">
        <v>264</v>
      </c>
      <c r="I22" s="7" t="s">
        <v>265</v>
      </c>
      <c r="J22" s="8" t="s">
        <v>77</v>
      </c>
      <c r="L22" s="7"/>
      <c r="M22" s="8" t="s">
        <v>77</v>
      </c>
      <c r="O22" s="7"/>
    </row>
    <row r="23" spans="1:15">
      <c r="A23" s="8">
        <v>13034</v>
      </c>
      <c r="B23" s="8" t="s">
        <v>266</v>
      </c>
      <c r="C23" s="8" t="s">
        <v>29</v>
      </c>
      <c r="D23" s="8" t="s">
        <v>267</v>
      </c>
      <c r="E23" s="8" t="s">
        <v>268</v>
      </c>
      <c r="F23" s="7" t="s">
        <v>269</v>
      </c>
      <c r="G23" s="8" t="s">
        <v>270</v>
      </c>
      <c r="H23" s="8" t="s">
        <v>151</v>
      </c>
      <c r="I23" s="7" t="s">
        <v>271</v>
      </c>
      <c r="J23" s="8" t="s">
        <v>272</v>
      </c>
      <c r="K23" s="8" t="s">
        <v>273</v>
      </c>
      <c r="L23" s="7" t="s">
        <v>274</v>
      </c>
      <c r="M23" s="8" t="s">
        <v>77</v>
      </c>
      <c r="O23" s="7"/>
    </row>
    <row r="24" spans="1:15">
      <c r="A24" s="8">
        <v>13035</v>
      </c>
      <c r="B24" s="8" t="s">
        <v>266</v>
      </c>
      <c r="C24" s="8" t="s">
        <v>29</v>
      </c>
      <c r="D24" s="8" t="s">
        <v>275</v>
      </c>
      <c r="E24" s="8" t="s">
        <v>268</v>
      </c>
      <c r="F24" s="7" t="s">
        <v>276</v>
      </c>
      <c r="G24" s="8" t="s">
        <v>277</v>
      </c>
      <c r="H24" s="8" t="s">
        <v>151</v>
      </c>
      <c r="I24" s="7" t="s">
        <v>278</v>
      </c>
      <c r="J24" s="8" t="s">
        <v>279</v>
      </c>
      <c r="K24" s="8" t="s">
        <v>273</v>
      </c>
      <c r="L24" s="7" t="s">
        <v>280</v>
      </c>
      <c r="M24" s="8" t="s">
        <v>77</v>
      </c>
      <c r="O24" s="7"/>
    </row>
    <row r="25" spans="1:15">
      <c r="A25" s="8">
        <v>13036</v>
      </c>
      <c r="B25" s="8" t="s">
        <v>266</v>
      </c>
      <c r="C25" s="8" t="s">
        <v>29</v>
      </c>
      <c r="D25" s="8" t="s">
        <v>281</v>
      </c>
      <c r="E25" s="8" t="s">
        <v>282</v>
      </c>
      <c r="F25" s="7" t="s">
        <v>283</v>
      </c>
      <c r="G25" s="8" t="s">
        <v>284</v>
      </c>
      <c r="H25" s="8" t="s">
        <v>163</v>
      </c>
      <c r="I25" s="7" t="s">
        <v>285</v>
      </c>
      <c r="J25" s="8" t="s">
        <v>286</v>
      </c>
      <c r="K25" s="8" t="s">
        <v>287</v>
      </c>
      <c r="L25" s="7" t="s">
        <v>288</v>
      </c>
      <c r="M25" s="8" t="s">
        <v>289</v>
      </c>
      <c r="N25" s="8" t="s">
        <v>290</v>
      </c>
      <c r="O25" s="7" t="s">
        <v>291</v>
      </c>
    </row>
    <row r="26" spans="1:15">
      <c r="A26" s="8">
        <v>13045</v>
      </c>
      <c r="B26" s="8" t="s">
        <v>292</v>
      </c>
      <c r="C26" s="8" t="s">
        <v>30</v>
      </c>
      <c r="D26" s="8" t="s">
        <v>293</v>
      </c>
      <c r="E26" s="8" t="s">
        <v>294</v>
      </c>
      <c r="F26" s="7" t="s">
        <v>295</v>
      </c>
      <c r="G26" s="8" t="s">
        <v>296</v>
      </c>
      <c r="H26" s="8" t="s">
        <v>297</v>
      </c>
      <c r="I26" s="7" t="s">
        <v>298</v>
      </c>
      <c r="J26" s="8" t="s">
        <v>299</v>
      </c>
      <c r="K26" s="8" t="s">
        <v>300</v>
      </c>
      <c r="L26" s="7" t="s">
        <v>301</v>
      </c>
      <c r="M26" s="8" t="s">
        <v>302</v>
      </c>
      <c r="N26" s="8" t="s">
        <v>303</v>
      </c>
      <c r="O26" s="7" t="s">
        <v>304</v>
      </c>
    </row>
    <row r="27" spans="1:15">
      <c r="A27" s="8">
        <v>13046</v>
      </c>
      <c r="B27" s="8" t="s">
        <v>292</v>
      </c>
      <c r="C27" s="8" t="s">
        <v>30</v>
      </c>
      <c r="D27" s="8" t="s">
        <v>305</v>
      </c>
      <c r="E27" s="8" t="s">
        <v>306</v>
      </c>
      <c r="F27" s="7" t="s">
        <v>307</v>
      </c>
      <c r="G27" s="8" t="s">
        <v>308</v>
      </c>
      <c r="H27" s="8" t="s">
        <v>309</v>
      </c>
      <c r="I27" s="7" t="s">
        <v>310</v>
      </c>
      <c r="J27" s="8" t="s">
        <v>311</v>
      </c>
      <c r="K27" s="8" t="s">
        <v>312</v>
      </c>
      <c r="L27" s="7" t="s">
        <v>313</v>
      </c>
      <c r="M27" s="8" t="s">
        <v>314</v>
      </c>
      <c r="N27" s="8" t="s">
        <v>189</v>
      </c>
      <c r="O27" s="7" t="s">
        <v>315</v>
      </c>
    </row>
    <row r="28" spans="1:15">
      <c r="A28" s="8">
        <v>14013</v>
      </c>
      <c r="B28" s="8" t="s">
        <v>316</v>
      </c>
      <c r="C28" s="8" t="s">
        <v>317</v>
      </c>
      <c r="D28" s="8" t="s">
        <v>318</v>
      </c>
      <c r="E28" s="8" t="s">
        <v>319</v>
      </c>
      <c r="F28" s="7" t="s">
        <v>320</v>
      </c>
      <c r="G28" s="8" t="s">
        <v>321</v>
      </c>
      <c r="H28" s="8" t="s">
        <v>197</v>
      </c>
      <c r="I28" s="7" t="s">
        <v>322</v>
      </c>
      <c r="J28" s="8" t="s">
        <v>77</v>
      </c>
      <c r="L28" s="7"/>
      <c r="M28" s="8" t="s">
        <v>77</v>
      </c>
      <c r="O28" s="7"/>
    </row>
    <row r="29" spans="1:15">
      <c r="A29" s="8">
        <v>14024</v>
      </c>
      <c r="B29" s="8" t="s">
        <v>323</v>
      </c>
      <c r="C29" s="8" t="s">
        <v>31</v>
      </c>
      <c r="D29" s="8" t="s">
        <v>324</v>
      </c>
      <c r="E29" s="8" t="s">
        <v>325</v>
      </c>
      <c r="F29" s="7" t="s">
        <v>326</v>
      </c>
      <c r="G29" s="8" t="s">
        <v>327</v>
      </c>
      <c r="H29" s="8" t="s">
        <v>328</v>
      </c>
      <c r="I29" s="7" t="s">
        <v>329</v>
      </c>
      <c r="J29" s="8" t="s">
        <v>330</v>
      </c>
      <c r="K29" s="8" t="s">
        <v>331</v>
      </c>
      <c r="L29" s="7" t="s">
        <v>332</v>
      </c>
      <c r="M29" s="8" t="s">
        <v>77</v>
      </c>
      <c r="O29" s="7"/>
    </row>
    <row r="30" spans="1:15">
      <c r="A30" s="8">
        <v>14025</v>
      </c>
      <c r="B30" s="8" t="s">
        <v>323</v>
      </c>
      <c r="C30" s="8" t="s">
        <v>31</v>
      </c>
      <c r="D30" s="8">
        <v>14025012</v>
      </c>
      <c r="E30" s="8" t="s">
        <v>325</v>
      </c>
      <c r="F30" s="7" t="s">
        <v>333</v>
      </c>
      <c r="G30" s="8" t="s">
        <v>334</v>
      </c>
      <c r="H30" s="8" t="s">
        <v>328</v>
      </c>
      <c r="I30" s="7" t="s">
        <v>335</v>
      </c>
      <c r="J30" s="8" t="s">
        <v>336</v>
      </c>
      <c r="K30" s="8" t="s">
        <v>331</v>
      </c>
      <c r="L30" s="7" t="s">
        <v>337</v>
      </c>
      <c r="M30" s="8" t="s">
        <v>77</v>
      </c>
      <c r="O30" s="7"/>
    </row>
    <row r="31" spans="1:15">
      <c r="A31" s="8">
        <v>14026</v>
      </c>
      <c r="B31" s="8" t="s">
        <v>323</v>
      </c>
      <c r="C31" s="8" t="s">
        <v>31</v>
      </c>
      <c r="D31" s="8" t="s">
        <v>338</v>
      </c>
      <c r="E31" s="8" t="s">
        <v>339</v>
      </c>
      <c r="F31" s="7" t="s">
        <v>340</v>
      </c>
      <c r="G31" s="8" t="s">
        <v>341</v>
      </c>
      <c r="H31" s="8" t="s">
        <v>342</v>
      </c>
      <c r="I31" s="7" t="s">
        <v>343</v>
      </c>
      <c r="J31" s="8" t="s">
        <v>344</v>
      </c>
      <c r="K31" s="8" t="s">
        <v>345</v>
      </c>
      <c r="L31" s="7" t="s">
        <v>346</v>
      </c>
      <c r="M31" s="8" t="s">
        <v>347</v>
      </c>
      <c r="N31" s="8" t="s">
        <v>348</v>
      </c>
      <c r="O31" s="7" t="s">
        <v>349</v>
      </c>
    </row>
    <row r="32" spans="1:15">
      <c r="A32" s="8">
        <v>14035</v>
      </c>
      <c r="B32" s="8" t="s">
        <v>350</v>
      </c>
      <c r="C32" s="8" t="s">
        <v>32</v>
      </c>
      <c r="D32" s="8" t="s">
        <v>351</v>
      </c>
      <c r="E32" s="8" t="s">
        <v>352</v>
      </c>
      <c r="F32" s="7" t="s">
        <v>353</v>
      </c>
      <c r="G32" s="8" t="s">
        <v>354</v>
      </c>
      <c r="H32" s="8" t="s">
        <v>355</v>
      </c>
      <c r="I32" s="7" t="s">
        <v>356</v>
      </c>
      <c r="J32" s="8" t="s">
        <v>357</v>
      </c>
      <c r="K32" s="8" t="s">
        <v>358</v>
      </c>
      <c r="L32" s="7" t="s">
        <v>359</v>
      </c>
      <c r="O32" s="7"/>
    </row>
    <row r="33" spans="1:15">
      <c r="A33" s="8">
        <v>14036</v>
      </c>
      <c r="B33" s="8" t="s">
        <v>350</v>
      </c>
      <c r="C33" s="8" t="s">
        <v>32</v>
      </c>
      <c r="D33" s="8" t="s">
        <v>360</v>
      </c>
      <c r="E33" s="8" t="s">
        <v>361</v>
      </c>
      <c r="F33" s="7" t="s">
        <v>362</v>
      </c>
      <c r="G33" s="8" t="s">
        <v>363</v>
      </c>
      <c r="H33" s="8" t="s">
        <v>364</v>
      </c>
      <c r="I33" s="7" t="s">
        <v>365</v>
      </c>
      <c r="J33" s="8" t="s">
        <v>366</v>
      </c>
      <c r="K33" s="8" t="s">
        <v>367</v>
      </c>
      <c r="L33" s="7" t="s">
        <v>368</v>
      </c>
      <c r="M33" s="8" t="s">
        <v>369</v>
      </c>
      <c r="N33" s="8" t="s">
        <v>370</v>
      </c>
      <c r="O33" s="7" t="s">
        <v>371</v>
      </c>
    </row>
    <row r="34" s="15" customFormat="1" spans="1:15">
      <c r="A34" s="14">
        <v>14045</v>
      </c>
      <c r="B34" s="14" t="s">
        <v>372</v>
      </c>
      <c r="C34" s="18" t="s">
        <v>33</v>
      </c>
      <c r="D34" s="15">
        <v>14045012</v>
      </c>
      <c r="E34" s="15" t="s">
        <v>373</v>
      </c>
      <c r="F34" s="14" t="s">
        <v>374</v>
      </c>
      <c r="G34" s="15" t="s">
        <v>375</v>
      </c>
      <c r="H34" s="15" t="s">
        <v>376</v>
      </c>
      <c r="I34" s="13" t="s">
        <v>377</v>
      </c>
      <c r="J34" s="15" t="s">
        <v>378</v>
      </c>
      <c r="K34" s="15" t="s">
        <v>379</v>
      </c>
      <c r="L34" s="13" t="s">
        <v>380</v>
      </c>
      <c r="M34" s="15" t="s">
        <v>381</v>
      </c>
      <c r="N34" s="15" t="s">
        <v>382</v>
      </c>
      <c r="O34" s="13" t="s">
        <v>383</v>
      </c>
    </row>
    <row r="35" s="15" customFormat="1" spans="1:15">
      <c r="A35" s="14">
        <v>14046</v>
      </c>
      <c r="B35" s="14" t="s">
        <v>372</v>
      </c>
      <c r="C35" s="18" t="s">
        <v>33</v>
      </c>
      <c r="D35" s="15">
        <v>14046012</v>
      </c>
      <c r="E35" s="15" t="s">
        <v>384</v>
      </c>
      <c r="F35" s="14" t="s">
        <v>385</v>
      </c>
      <c r="G35" s="15" t="s">
        <v>386</v>
      </c>
      <c r="H35" s="15" t="s">
        <v>387</v>
      </c>
      <c r="I35" s="13" t="s">
        <v>388</v>
      </c>
      <c r="J35" s="15" t="s">
        <v>389</v>
      </c>
      <c r="K35" s="15" t="s">
        <v>390</v>
      </c>
      <c r="L35" s="13" t="s">
        <v>391</v>
      </c>
      <c r="M35" s="15" t="s">
        <v>392</v>
      </c>
      <c r="N35" s="15" t="s">
        <v>393</v>
      </c>
      <c r="O35" s="13" t="s">
        <v>394</v>
      </c>
    </row>
    <row r="36" spans="1:15">
      <c r="A36" s="8">
        <v>15014</v>
      </c>
      <c r="B36" s="8" t="s">
        <v>395</v>
      </c>
      <c r="C36" s="8" t="s">
        <v>396</v>
      </c>
      <c r="D36" s="8" t="s">
        <v>397</v>
      </c>
      <c r="E36" s="8" t="s">
        <v>398</v>
      </c>
      <c r="F36" s="7" t="s">
        <v>399</v>
      </c>
      <c r="G36" s="8" t="s">
        <v>400</v>
      </c>
      <c r="H36" s="8" t="s">
        <v>401</v>
      </c>
      <c r="I36" s="7" t="s">
        <v>402</v>
      </c>
      <c r="J36" s="8" t="s">
        <v>403</v>
      </c>
      <c r="K36" s="8" t="s">
        <v>404</v>
      </c>
      <c r="L36" s="7" t="s">
        <v>405</v>
      </c>
      <c r="M36" s="8" t="s">
        <v>77</v>
      </c>
      <c r="O36" s="7"/>
    </row>
    <row r="37" spans="1:15">
      <c r="A37" s="8">
        <v>15015</v>
      </c>
      <c r="B37" s="8" t="s">
        <v>395</v>
      </c>
      <c r="C37" s="8" t="s">
        <v>396</v>
      </c>
      <c r="D37" s="8" t="s">
        <v>406</v>
      </c>
      <c r="E37" s="8" t="s">
        <v>398</v>
      </c>
      <c r="F37" s="7" t="s">
        <v>407</v>
      </c>
      <c r="G37" s="8" t="s">
        <v>408</v>
      </c>
      <c r="H37" s="8" t="s">
        <v>401</v>
      </c>
      <c r="I37" s="7" t="s">
        <v>402</v>
      </c>
      <c r="J37" s="8" t="s">
        <v>409</v>
      </c>
      <c r="K37" s="8" t="s">
        <v>404</v>
      </c>
      <c r="L37" s="7" t="s">
        <v>405</v>
      </c>
      <c r="O37" s="7"/>
    </row>
    <row r="38" spans="1:15">
      <c r="A38" s="8">
        <v>15024</v>
      </c>
      <c r="B38" s="8" t="s">
        <v>410</v>
      </c>
      <c r="C38" s="8" t="s">
        <v>411</v>
      </c>
      <c r="D38" s="8" t="s">
        <v>412</v>
      </c>
      <c r="E38" s="8" t="s">
        <v>413</v>
      </c>
      <c r="F38" s="7" t="s">
        <v>414</v>
      </c>
      <c r="G38" s="8" t="s">
        <v>415</v>
      </c>
      <c r="H38" s="8" t="s">
        <v>416</v>
      </c>
      <c r="I38" s="7" t="s">
        <v>417</v>
      </c>
      <c r="J38" s="8" t="s">
        <v>418</v>
      </c>
      <c r="K38" s="8" t="s">
        <v>419</v>
      </c>
      <c r="L38" s="7" t="s">
        <v>420</v>
      </c>
      <c r="M38" s="8" t="s">
        <v>77</v>
      </c>
      <c r="O38" s="7"/>
    </row>
    <row r="39" spans="1:15">
      <c r="A39" s="8">
        <v>15025</v>
      </c>
      <c r="B39" s="8" t="s">
        <v>410</v>
      </c>
      <c r="C39" s="8" t="s">
        <v>411</v>
      </c>
      <c r="D39" s="8" t="s">
        <v>421</v>
      </c>
      <c r="E39" s="8" t="s">
        <v>413</v>
      </c>
      <c r="F39" s="7" t="s">
        <v>422</v>
      </c>
      <c r="G39" s="8" t="s">
        <v>423</v>
      </c>
      <c r="H39" s="8" t="s">
        <v>416</v>
      </c>
      <c r="I39" s="7" t="s">
        <v>417</v>
      </c>
      <c r="J39" s="8" t="s">
        <v>424</v>
      </c>
      <c r="K39" s="8" t="s">
        <v>419</v>
      </c>
      <c r="L39" s="7" t="s">
        <v>420</v>
      </c>
      <c r="M39" s="8" t="s">
        <v>77</v>
      </c>
      <c r="O39" s="7"/>
    </row>
    <row r="40" spans="1:15">
      <c r="A40" s="8">
        <v>15035</v>
      </c>
      <c r="B40" s="8" t="s">
        <v>425</v>
      </c>
      <c r="C40" s="8" t="s">
        <v>34</v>
      </c>
      <c r="D40" s="8" t="s">
        <v>426</v>
      </c>
      <c r="E40" s="8" t="s">
        <v>427</v>
      </c>
      <c r="F40" s="7" t="s">
        <v>428</v>
      </c>
      <c r="G40" s="8" t="s">
        <v>429</v>
      </c>
      <c r="H40" s="8" t="s">
        <v>430</v>
      </c>
      <c r="I40" s="7" t="s">
        <v>431</v>
      </c>
      <c r="J40" s="8" t="s">
        <v>432</v>
      </c>
      <c r="K40" s="8" t="s">
        <v>433</v>
      </c>
      <c r="L40" s="7" t="s">
        <v>434</v>
      </c>
      <c r="M40" s="8" t="s">
        <v>435</v>
      </c>
      <c r="N40" s="8" t="s">
        <v>416</v>
      </c>
      <c r="O40" s="7" t="s">
        <v>436</v>
      </c>
    </row>
    <row r="41" spans="1:15">
      <c r="A41" s="8">
        <v>15036</v>
      </c>
      <c r="B41" s="8" t="s">
        <v>425</v>
      </c>
      <c r="C41" s="8" t="s">
        <v>34</v>
      </c>
      <c r="D41" s="8" t="s">
        <v>437</v>
      </c>
      <c r="E41" s="8" t="s">
        <v>438</v>
      </c>
      <c r="F41" s="7" t="s">
        <v>439</v>
      </c>
      <c r="G41" s="8" t="s">
        <v>440</v>
      </c>
      <c r="H41" s="8" t="s">
        <v>441</v>
      </c>
      <c r="I41" s="7" t="s">
        <v>442</v>
      </c>
      <c r="J41" s="8" t="s">
        <v>443</v>
      </c>
      <c r="K41" s="8" t="s">
        <v>444</v>
      </c>
      <c r="L41" s="7" t="s">
        <v>445</v>
      </c>
      <c r="M41" s="8" t="s">
        <v>446</v>
      </c>
      <c r="N41" s="8" t="s">
        <v>447</v>
      </c>
      <c r="O41" s="7" t="s">
        <v>448</v>
      </c>
    </row>
    <row r="42" spans="1:15">
      <c r="A42" s="8">
        <v>21014</v>
      </c>
      <c r="B42" s="8" t="s">
        <v>449</v>
      </c>
      <c r="C42" s="8" t="s">
        <v>450</v>
      </c>
      <c r="D42" s="8" t="s">
        <v>451</v>
      </c>
      <c r="E42" s="8" t="s">
        <v>452</v>
      </c>
      <c r="F42" s="7" t="s">
        <v>453</v>
      </c>
      <c r="G42" s="8" t="s">
        <v>454</v>
      </c>
      <c r="H42" s="8" t="s">
        <v>92</v>
      </c>
      <c r="I42" s="7" t="s">
        <v>455</v>
      </c>
      <c r="J42" s="8" t="s">
        <v>456</v>
      </c>
      <c r="K42" s="8" t="s">
        <v>457</v>
      </c>
      <c r="L42" s="7" t="s">
        <v>458</v>
      </c>
      <c r="M42" s="8" t="s">
        <v>77</v>
      </c>
      <c r="O42" s="7"/>
    </row>
    <row r="43" spans="1:15">
      <c r="A43" s="8">
        <v>21015</v>
      </c>
      <c r="B43" s="8" t="s">
        <v>449</v>
      </c>
      <c r="C43" s="8" t="s">
        <v>450</v>
      </c>
      <c r="D43" s="8" t="s">
        <v>459</v>
      </c>
      <c r="E43" s="8" t="s">
        <v>452</v>
      </c>
      <c r="F43" s="7" t="s">
        <v>460</v>
      </c>
      <c r="G43" s="8" t="s">
        <v>461</v>
      </c>
      <c r="H43" s="8" t="s">
        <v>92</v>
      </c>
      <c r="I43" s="7" t="s">
        <v>455</v>
      </c>
      <c r="J43" s="8" t="s">
        <v>462</v>
      </c>
      <c r="K43" s="8" t="s">
        <v>457</v>
      </c>
      <c r="L43" s="7" t="s">
        <v>458</v>
      </c>
      <c r="M43" s="8" t="s">
        <v>77</v>
      </c>
      <c r="O43" s="7"/>
    </row>
    <row r="44" spans="1:15">
      <c r="A44" s="8">
        <v>21024</v>
      </c>
      <c r="B44" s="8" t="s">
        <v>463</v>
      </c>
      <c r="C44" s="8" t="s">
        <v>464</v>
      </c>
      <c r="D44" s="8" t="s">
        <v>465</v>
      </c>
      <c r="E44" s="8" t="s">
        <v>466</v>
      </c>
      <c r="F44" s="7" t="s">
        <v>467</v>
      </c>
      <c r="G44" s="8" t="s">
        <v>468</v>
      </c>
      <c r="H44" s="8" t="s">
        <v>92</v>
      </c>
      <c r="I44" s="7" t="s">
        <v>469</v>
      </c>
      <c r="J44" s="8" t="s">
        <v>470</v>
      </c>
      <c r="K44" s="8" t="s">
        <v>471</v>
      </c>
      <c r="L44" s="7" t="s">
        <v>472</v>
      </c>
      <c r="M44" s="8" t="s">
        <v>77</v>
      </c>
      <c r="O44" s="7"/>
    </row>
    <row r="45" spans="1:15">
      <c r="A45" s="8">
        <v>21025</v>
      </c>
      <c r="B45" s="8" t="s">
        <v>463</v>
      </c>
      <c r="C45" s="8" t="s">
        <v>464</v>
      </c>
      <c r="D45" s="8" t="s">
        <v>473</v>
      </c>
      <c r="E45" s="8" t="s">
        <v>466</v>
      </c>
      <c r="F45" s="7" t="s">
        <v>474</v>
      </c>
      <c r="G45" s="8" t="s">
        <v>475</v>
      </c>
      <c r="H45" s="8" t="s">
        <v>92</v>
      </c>
      <c r="I45" s="7" t="s">
        <v>476</v>
      </c>
      <c r="J45" s="8" t="s">
        <v>477</v>
      </c>
      <c r="K45" s="8" t="s">
        <v>471</v>
      </c>
      <c r="L45" s="7" t="s">
        <v>478</v>
      </c>
      <c r="M45" s="8" t="s">
        <v>77</v>
      </c>
      <c r="O45" s="7"/>
    </row>
    <row r="46" spans="1:15">
      <c r="A46" s="8">
        <v>21034</v>
      </c>
      <c r="B46" s="8" t="s">
        <v>479</v>
      </c>
      <c r="C46" s="8" t="s">
        <v>35</v>
      </c>
      <c r="D46" s="8" t="s">
        <v>480</v>
      </c>
      <c r="E46" s="8" t="s">
        <v>481</v>
      </c>
      <c r="F46" s="7" t="s">
        <v>482</v>
      </c>
      <c r="G46" s="8" t="s">
        <v>483</v>
      </c>
      <c r="H46" s="8" t="s">
        <v>484</v>
      </c>
      <c r="I46" s="7" t="s">
        <v>485</v>
      </c>
      <c r="J46" s="8" t="s">
        <v>486</v>
      </c>
      <c r="K46" s="8" t="s">
        <v>487</v>
      </c>
      <c r="L46" s="7" t="s">
        <v>488</v>
      </c>
      <c r="M46" s="8" t="s">
        <v>77</v>
      </c>
      <c r="O46" s="7"/>
    </row>
    <row r="47" spans="1:15">
      <c r="A47" s="8">
        <v>21035</v>
      </c>
      <c r="B47" s="8" t="s">
        <v>479</v>
      </c>
      <c r="C47" s="8" t="s">
        <v>35</v>
      </c>
      <c r="D47" s="8" t="s">
        <v>489</v>
      </c>
      <c r="E47" s="8" t="s">
        <v>481</v>
      </c>
      <c r="F47" s="7" t="s">
        <v>490</v>
      </c>
      <c r="G47" s="8" t="s">
        <v>491</v>
      </c>
      <c r="H47" s="8" t="s">
        <v>484</v>
      </c>
      <c r="I47" s="7" t="s">
        <v>492</v>
      </c>
      <c r="J47" s="8" t="s">
        <v>493</v>
      </c>
      <c r="K47" s="8" t="s">
        <v>487</v>
      </c>
      <c r="L47" s="7" t="s">
        <v>494</v>
      </c>
      <c r="M47" s="8" t="s">
        <v>77</v>
      </c>
      <c r="O47" s="7"/>
    </row>
    <row r="48" spans="1:15">
      <c r="A48" s="8">
        <v>21036</v>
      </c>
      <c r="B48" s="8" t="s">
        <v>479</v>
      </c>
      <c r="C48" s="8" t="s">
        <v>35</v>
      </c>
      <c r="D48" s="8" t="s">
        <v>495</v>
      </c>
      <c r="E48" s="8" t="s">
        <v>496</v>
      </c>
      <c r="F48" s="7" t="s">
        <v>497</v>
      </c>
      <c r="G48" s="8" t="s">
        <v>498</v>
      </c>
      <c r="H48" s="8" t="s">
        <v>499</v>
      </c>
      <c r="I48" s="7" t="s">
        <v>500</v>
      </c>
      <c r="J48" s="8" t="s">
        <v>501</v>
      </c>
      <c r="K48" s="8" t="s">
        <v>502</v>
      </c>
      <c r="L48" s="7" t="s">
        <v>503</v>
      </c>
      <c r="M48" s="8" t="s">
        <v>504</v>
      </c>
      <c r="N48" s="8" t="s">
        <v>505</v>
      </c>
      <c r="O48" s="7" t="s">
        <v>506</v>
      </c>
    </row>
    <row r="49" spans="1:15">
      <c r="A49" s="8">
        <v>21045</v>
      </c>
      <c r="B49" s="8" t="s">
        <v>507</v>
      </c>
      <c r="C49" s="8" t="s">
        <v>36</v>
      </c>
      <c r="D49" s="8">
        <v>21045012</v>
      </c>
      <c r="E49" s="8" t="s">
        <v>508</v>
      </c>
      <c r="F49" s="7" t="s">
        <v>509</v>
      </c>
      <c r="G49" s="8" t="s">
        <v>510</v>
      </c>
      <c r="H49" s="8" t="s">
        <v>484</v>
      </c>
      <c r="I49" s="7" t="s">
        <v>511</v>
      </c>
      <c r="J49" s="8" t="s">
        <v>512</v>
      </c>
      <c r="K49" s="8" t="s">
        <v>84</v>
      </c>
      <c r="L49" s="7" t="s">
        <v>513</v>
      </c>
      <c r="M49" s="8" t="s">
        <v>77</v>
      </c>
      <c r="O49" s="7"/>
    </row>
    <row r="50" spans="1:15">
      <c r="A50" s="8">
        <v>21046</v>
      </c>
      <c r="B50" s="8" t="s">
        <v>507</v>
      </c>
      <c r="C50" s="8" t="s">
        <v>36</v>
      </c>
      <c r="D50" s="8" t="s">
        <v>514</v>
      </c>
      <c r="E50" s="8" t="s">
        <v>515</v>
      </c>
      <c r="F50" s="7" t="s">
        <v>516</v>
      </c>
      <c r="G50" s="8" t="s">
        <v>517</v>
      </c>
      <c r="H50" s="8" t="s">
        <v>499</v>
      </c>
      <c r="I50" s="7" t="s">
        <v>518</v>
      </c>
      <c r="J50" s="8" t="s">
        <v>519</v>
      </c>
      <c r="K50" s="8" t="s">
        <v>520</v>
      </c>
      <c r="L50" s="7" t="s">
        <v>521</v>
      </c>
      <c r="M50" s="8" t="s">
        <v>522</v>
      </c>
      <c r="N50" s="8" t="s">
        <v>523</v>
      </c>
      <c r="O50" s="7" t="s">
        <v>524</v>
      </c>
    </row>
    <row r="51" spans="1:15">
      <c r="A51" s="8">
        <v>22012</v>
      </c>
      <c r="B51" s="8" t="s">
        <v>525</v>
      </c>
      <c r="C51" s="8" t="s">
        <v>526</v>
      </c>
      <c r="D51" s="8" t="s">
        <v>527</v>
      </c>
      <c r="E51" s="8" t="s">
        <v>528</v>
      </c>
      <c r="F51" s="7" t="s">
        <v>529</v>
      </c>
      <c r="G51" s="8" t="s">
        <v>530</v>
      </c>
      <c r="H51" s="8" t="s">
        <v>200</v>
      </c>
      <c r="I51" s="7" t="s">
        <v>531</v>
      </c>
      <c r="J51" s="8" t="s">
        <v>77</v>
      </c>
      <c r="L51" s="7"/>
      <c r="M51" s="8" t="s">
        <v>77</v>
      </c>
      <c r="O51" s="7"/>
    </row>
    <row r="52" spans="1:15">
      <c r="A52" s="8">
        <v>22024</v>
      </c>
      <c r="B52" s="8" t="s">
        <v>532</v>
      </c>
      <c r="C52" s="8" t="s">
        <v>533</v>
      </c>
      <c r="D52" s="8" t="s">
        <v>534</v>
      </c>
      <c r="E52" s="8" t="s">
        <v>535</v>
      </c>
      <c r="F52" s="7" t="s">
        <v>536</v>
      </c>
      <c r="G52" s="8" t="s">
        <v>537</v>
      </c>
      <c r="H52" s="8" t="s">
        <v>538</v>
      </c>
      <c r="I52" s="7" t="s">
        <v>539</v>
      </c>
      <c r="J52" s="8" t="s">
        <v>77</v>
      </c>
      <c r="L52" s="7" t="s">
        <v>540</v>
      </c>
      <c r="M52" s="8" t="s">
        <v>77</v>
      </c>
      <c r="O52" s="7"/>
    </row>
    <row r="53" spans="1:15">
      <c r="A53" s="8">
        <v>22025</v>
      </c>
      <c r="B53" s="8" t="s">
        <v>532</v>
      </c>
      <c r="C53" s="8" t="s">
        <v>533</v>
      </c>
      <c r="D53" s="8" t="s">
        <v>541</v>
      </c>
      <c r="E53" s="8" t="s">
        <v>535</v>
      </c>
      <c r="F53" s="7" t="s">
        <v>542</v>
      </c>
      <c r="G53" s="8" t="s">
        <v>543</v>
      </c>
      <c r="H53" s="8" t="s">
        <v>538</v>
      </c>
      <c r="I53" s="7" t="s">
        <v>539</v>
      </c>
      <c r="J53" s="8" t="s">
        <v>544</v>
      </c>
      <c r="K53" s="8" t="s">
        <v>545</v>
      </c>
      <c r="L53" s="7" t="s">
        <v>540</v>
      </c>
      <c r="M53" s="8" t="s">
        <v>77</v>
      </c>
      <c r="O53" s="7"/>
    </row>
    <row r="54" spans="1:15">
      <c r="A54" s="8">
        <v>22034</v>
      </c>
      <c r="B54" s="8" t="s">
        <v>546</v>
      </c>
      <c r="C54" s="8" t="s">
        <v>37</v>
      </c>
      <c r="D54" s="8" t="s">
        <v>547</v>
      </c>
      <c r="E54" s="8" t="s">
        <v>548</v>
      </c>
      <c r="F54" s="7" t="s">
        <v>549</v>
      </c>
      <c r="G54" s="8" t="s">
        <v>550</v>
      </c>
      <c r="H54" s="8" t="s">
        <v>538</v>
      </c>
      <c r="I54" s="7" t="s">
        <v>551</v>
      </c>
      <c r="J54" s="8" t="s">
        <v>552</v>
      </c>
      <c r="K54" s="8" t="s">
        <v>197</v>
      </c>
      <c r="L54" s="7" t="s">
        <v>553</v>
      </c>
      <c r="M54" s="8" t="s">
        <v>77</v>
      </c>
      <c r="O54" s="7"/>
    </row>
    <row r="55" spans="1:15">
      <c r="A55" s="8">
        <v>22035</v>
      </c>
      <c r="B55" s="8" t="s">
        <v>546</v>
      </c>
      <c r="C55" s="8" t="s">
        <v>37</v>
      </c>
      <c r="D55" s="8" t="s">
        <v>554</v>
      </c>
      <c r="E55" s="8" t="s">
        <v>548</v>
      </c>
      <c r="F55" s="7" t="s">
        <v>555</v>
      </c>
      <c r="G55" s="8" t="s">
        <v>556</v>
      </c>
      <c r="H55" s="8" t="s">
        <v>538</v>
      </c>
      <c r="I55" s="7" t="s">
        <v>557</v>
      </c>
      <c r="J55" s="8" t="s">
        <v>558</v>
      </c>
      <c r="K55" s="8" t="s">
        <v>197</v>
      </c>
      <c r="L55" s="7" t="s">
        <v>559</v>
      </c>
      <c r="M55" s="8" t="s">
        <v>77</v>
      </c>
      <c r="O55" s="7"/>
    </row>
    <row r="56" spans="1:15">
      <c r="A56" s="8">
        <v>22036</v>
      </c>
      <c r="B56" s="8" t="s">
        <v>546</v>
      </c>
      <c r="C56" s="8" t="s">
        <v>37</v>
      </c>
      <c r="D56" s="8" t="s">
        <v>560</v>
      </c>
      <c r="E56" s="8" t="s">
        <v>561</v>
      </c>
      <c r="F56" s="7" t="s">
        <v>562</v>
      </c>
      <c r="G56" s="8" t="s">
        <v>563</v>
      </c>
      <c r="H56" s="8" t="s">
        <v>564</v>
      </c>
      <c r="I56" s="7" t="s">
        <v>557</v>
      </c>
      <c r="J56" s="8" t="s">
        <v>565</v>
      </c>
      <c r="K56" s="8" t="s">
        <v>566</v>
      </c>
      <c r="L56" s="7" t="s">
        <v>559</v>
      </c>
      <c r="M56" s="8" t="s">
        <v>567</v>
      </c>
      <c r="N56" s="8" t="s">
        <v>568</v>
      </c>
      <c r="O56" s="7" t="s">
        <v>569</v>
      </c>
    </row>
    <row r="57" spans="1:15">
      <c r="A57" s="8">
        <v>22045</v>
      </c>
      <c r="B57" s="8" t="s">
        <v>570</v>
      </c>
      <c r="C57" s="8" t="s">
        <v>38</v>
      </c>
      <c r="D57" s="8" t="s">
        <v>571</v>
      </c>
      <c r="E57" s="8" t="s">
        <v>572</v>
      </c>
      <c r="F57" s="7" t="s">
        <v>573</v>
      </c>
      <c r="G57" s="8" t="s">
        <v>574</v>
      </c>
      <c r="H57" s="8" t="s">
        <v>538</v>
      </c>
      <c r="I57" s="7" t="s">
        <v>575</v>
      </c>
      <c r="J57" s="8" t="s">
        <v>576</v>
      </c>
      <c r="K57" s="8" t="s">
        <v>577</v>
      </c>
      <c r="L57" s="7" t="s">
        <v>578</v>
      </c>
      <c r="M57" s="8" t="s">
        <v>77</v>
      </c>
      <c r="O57" s="7"/>
    </row>
    <row r="58" spans="1:15">
      <c r="A58" s="8">
        <v>22046</v>
      </c>
      <c r="B58" s="8" t="s">
        <v>570</v>
      </c>
      <c r="C58" s="8" t="s">
        <v>38</v>
      </c>
      <c r="D58" s="8" t="s">
        <v>579</v>
      </c>
      <c r="E58" s="8" t="s">
        <v>580</v>
      </c>
      <c r="F58" s="7" t="s">
        <v>581</v>
      </c>
      <c r="G58" s="8" t="s">
        <v>582</v>
      </c>
      <c r="H58" s="8" t="s">
        <v>564</v>
      </c>
      <c r="I58" s="7" t="s">
        <v>583</v>
      </c>
      <c r="J58" s="8" t="s">
        <v>584</v>
      </c>
      <c r="K58" s="8" t="s">
        <v>585</v>
      </c>
      <c r="L58" s="7" t="s">
        <v>586</v>
      </c>
      <c r="M58" s="8" t="s">
        <v>587</v>
      </c>
      <c r="N58" s="8" t="s">
        <v>441</v>
      </c>
      <c r="O58" s="7" t="s">
        <v>588</v>
      </c>
    </row>
    <row r="59" spans="1:15">
      <c r="A59" s="8">
        <v>22055</v>
      </c>
      <c r="B59" s="8" t="s">
        <v>589</v>
      </c>
      <c r="C59" s="8" t="s">
        <v>39</v>
      </c>
      <c r="D59" s="8" t="s">
        <v>590</v>
      </c>
      <c r="E59" s="8" t="s">
        <v>591</v>
      </c>
      <c r="F59" s="7" t="s">
        <v>592</v>
      </c>
      <c r="G59" s="8" t="s">
        <v>593</v>
      </c>
      <c r="H59" s="8" t="s">
        <v>594</v>
      </c>
      <c r="I59" s="7" t="s">
        <v>595</v>
      </c>
      <c r="J59" s="8" t="s">
        <v>596</v>
      </c>
      <c r="K59" s="8" t="s">
        <v>597</v>
      </c>
      <c r="L59" s="7" t="s">
        <v>598</v>
      </c>
      <c r="M59" s="8" t="s">
        <v>599</v>
      </c>
      <c r="N59" s="8" t="s">
        <v>600</v>
      </c>
      <c r="O59" s="7" t="s">
        <v>601</v>
      </c>
    </row>
    <row r="60" spans="1:15">
      <c r="A60" s="8">
        <v>22056</v>
      </c>
      <c r="B60" s="8" t="s">
        <v>589</v>
      </c>
      <c r="C60" s="8" t="s">
        <v>39</v>
      </c>
      <c r="D60" s="8" t="s">
        <v>602</v>
      </c>
      <c r="E60" s="8" t="s">
        <v>603</v>
      </c>
      <c r="F60" s="7" t="s">
        <v>604</v>
      </c>
      <c r="G60" s="8" t="s">
        <v>605</v>
      </c>
      <c r="H60" s="8" t="s">
        <v>606</v>
      </c>
      <c r="I60" s="7" t="s">
        <v>607</v>
      </c>
      <c r="J60" s="8" t="s">
        <v>608</v>
      </c>
      <c r="K60" s="8" t="s">
        <v>609</v>
      </c>
      <c r="L60" s="7" t="s">
        <v>610</v>
      </c>
      <c r="M60" s="8" t="s">
        <v>611</v>
      </c>
      <c r="N60" s="8" t="s">
        <v>612</v>
      </c>
      <c r="O60" s="7" t="s">
        <v>613</v>
      </c>
    </row>
    <row r="61" spans="1:15">
      <c r="A61" s="8">
        <v>23013</v>
      </c>
      <c r="B61" s="8" t="s">
        <v>614</v>
      </c>
      <c r="C61" s="8" t="s">
        <v>615</v>
      </c>
      <c r="D61" s="8">
        <v>23013012</v>
      </c>
      <c r="E61" s="8" t="s">
        <v>616</v>
      </c>
      <c r="F61" s="7" t="s">
        <v>617</v>
      </c>
      <c r="G61" s="8" t="s">
        <v>618</v>
      </c>
      <c r="H61" s="8" t="s">
        <v>619</v>
      </c>
      <c r="I61" s="7" t="s">
        <v>620</v>
      </c>
      <c r="J61" s="8" t="s">
        <v>77</v>
      </c>
      <c r="L61" s="7"/>
      <c r="M61" s="8" t="s">
        <v>77</v>
      </c>
      <c r="O61" s="7"/>
    </row>
    <row r="62" spans="1:15">
      <c r="A62" s="8">
        <v>23023</v>
      </c>
      <c r="B62" s="8" t="s">
        <v>621</v>
      </c>
      <c r="C62" s="8" t="s">
        <v>622</v>
      </c>
      <c r="D62" s="8" t="s">
        <v>623</v>
      </c>
      <c r="E62" s="8" t="s">
        <v>624</v>
      </c>
      <c r="F62" s="7" t="s">
        <v>625</v>
      </c>
      <c r="G62" s="8" t="s">
        <v>626</v>
      </c>
      <c r="H62" s="8" t="s">
        <v>627</v>
      </c>
      <c r="I62" s="7" t="s">
        <v>628</v>
      </c>
      <c r="J62" s="8" t="s">
        <v>629</v>
      </c>
      <c r="K62" s="8" t="s">
        <v>630</v>
      </c>
      <c r="L62" s="7"/>
      <c r="M62" s="8" t="s">
        <v>77</v>
      </c>
      <c r="O62" s="7"/>
    </row>
    <row r="63" spans="1:15">
      <c r="A63" s="8">
        <v>23035</v>
      </c>
      <c r="B63" s="8" t="s">
        <v>631</v>
      </c>
      <c r="C63" s="8" t="s">
        <v>40</v>
      </c>
      <c r="D63" s="8" t="s">
        <v>632</v>
      </c>
      <c r="E63" s="8" t="s">
        <v>633</v>
      </c>
      <c r="F63" s="7" t="s">
        <v>634</v>
      </c>
      <c r="G63" s="8" t="s">
        <v>635</v>
      </c>
      <c r="H63" s="8" t="s">
        <v>636</v>
      </c>
      <c r="I63" s="7" t="s">
        <v>637</v>
      </c>
      <c r="J63" s="8" t="s">
        <v>638</v>
      </c>
      <c r="K63" s="8" t="s">
        <v>639</v>
      </c>
      <c r="L63" s="7" t="s">
        <v>640</v>
      </c>
      <c r="M63" s="8" t="s">
        <v>641</v>
      </c>
      <c r="N63" s="8" t="s">
        <v>642</v>
      </c>
      <c r="O63" s="7" t="s">
        <v>643</v>
      </c>
    </row>
    <row r="64" spans="1:15">
      <c r="A64" s="8">
        <v>23036</v>
      </c>
      <c r="B64" s="8" t="s">
        <v>631</v>
      </c>
      <c r="C64" s="8" t="s">
        <v>40</v>
      </c>
      <c r="D64" s="8" t="s">
        <v>644</v>
      </c>
      <c r="E64" s="8" t="s">
        <v>645</v>
      </c>
      <c r="F64" s="7" t="s">
        <v>646</v>
      </c>
      <c r="G64" s="8" t="s">
        <v>647</v>
      </c>
      <c r="H64" s="8" t="s">
        <v>648</v>
      </c>
      <c r="I64" s="7" t="s">
        <v>649</v>
      </c>
      <c r="J64" s="8" t="s">
        <v>650</v>
      </c>
      <c r="K64" s="8" t="s">
        <v>651</v>
      </c>
      <c r="L64" s="7" t="s">
        <v>652</v>
      </c>
      <c r="M64" s="8" t="s">
        <v>653</v>
      </c>
      <c r="N64" s="8" t="s">
        <v>654</v>
      </c>
      <c r="O64" s="7" t="s">
        <v>655</v>
      </c>
    </row>
    <row r="65" spans="1:15">
      <c r="A65" s="8">
        <v>24013</v>
      </c>
      <c r="B65" s="8" t="s">
        <v>656</v>
      </c>
      <c r="C65" s="8" t="s">
        <v>657</v>
      </c>
      <c r="D65" s="8" t="s">
        <v>658</v>
      </c>
      <c r="E65" s="8" t="s">
        <v>659</v>
      </c>
      <c r="F65" s="7" t="s">
        <v>660</v>
      </c>
      <c r="G65" s="8" t="s">
        <v>661</v>
      </c>
      <c r="H65" s="8" t="s">
        <v>662</v>
      </c>
      <c r="I65" s="7" t="s">
        <v>663</v>
      </c>
      <c r="J65" s="8" t="s">
        <v>77</v>
      </c>
      <c r="L65" s="7"/>
      <c r="M65" s="8" t="s">
        <v>77</v>
      </c>
      <c r="O65" s="7"/>
    </row>
    <row r="66" spans="1:15">
      <c r="A66" s="8">
        <v>24024</v>
      </c>
      <c r="B66" s="8" t="s">
        <v>664</v>
      </c>
      <c r="C66" s="8" t="s">
        <v>41</v>
      </c>
      <c r="D66" s="8" t="s">
        <v>665</v>
      </c>
      <c r="E66" s="8" t="s">
        <v>666</v>
      </c>
      <c r="F66" s="7" t="s">
        <v>667</v>
      </c>
      <c r="G66" s="8" t="s">
        <v>668</v>
      </c>
      <c r="H66" s="8" t="s">
        <v>669</v>
      </c>
      <c r="I66" s="7" t="s">
        <v>670</v>
      </c>
      <c r="J66" s="8" t="s">
        <v>77</v>
      </c>
      <c r="L66" s="7"/>
      <c r="M66" s="8" t="s">
        <v>77</v>
      </c>
      <c r="O66" s="7"/>
    </row>
    <row r="67" spans="1:15">
      <c r="A67" s="8">
        <v>24025</v>
      </c>
      <c r="B67" s="8" t="s">
        <v>664</v>
      </c>
      <c r="C67" s="8" t="s">
        <v>41</v>
      </c>
      <c r="D67" s="8" t="s">
        <v>671</v>
      </c>
      <c r="E67" s="8" t="s">
        <v>666</v>
      </c>
      <c r="F67" s="7" t="s">
        <v>672</v>
      </c>
      <c r="G67" s="8" t="s">
        <v>673</v>
      </c>
      <c r="H67" s="8" t="s">
        <v>669</v>
      </c>
      <c r="I67" s="7" t="s">
        <v>674</v>
      </c>
      <c r="J67" s="8" t="s">
        <v>675</v>
      </c>
      <c r="K67" s="8" t="s">
        <v>404</v>
      </c>
      <c r="L67" s="7" t="s">
        <v>676</v>
      </c>
      <c r="M67" s="8" t="s">
        <v>77</v>
      </c>
      <c r="O67" s="7"/>
    </row>
    <row r="68" spans="1:15">
      <c r="A68" s="8">
        <v>24026</v>
      </c>
      <c r="B68" s="8" t="s">
        <v>664</v>
      </c>
      <c r="C68" s="8" t="s">
        <v>41</v>
      </c>
      <c r="D68" s="8" t="s">
        <v>677</v>
      </c>
      <c r="E68" s="8" t="s">
        <v>678</v>
      </c>
      <c r="F68" s="7" t="s">
        <v>679</v>
      </c>
      <c r="G68" s="8" t="s">
        <v>680</v>
      </c>
      <c r="H68" s="8" t="s">
        <v>681</v>
      </c>
      <c r="I68" s="7" t="s">
        <v>682</v>
      </c>
      <c r="J68" s="8" t="s">
        <v>683</v>
      </c>
      <c r="K68" s="8" t="s">
        <v>684</v>
      </c>
      <c r="L68" s="7" t="s">
        <v>685</v>
      </c>
      <c r="M68" s="8" t="s">
        <v>686</v>
      </c>
      <c r="N68" s="8" t="s">
        <v>687</v>
      </c>
      <c r="O68" s="7" t="s">
        <v>688</v>
      </c>
    </row>
    <row r="69" spans="1:15">
      <c r="A69" s="8">
        <v>24035</v>
      </c>
      <c r="B69" s="8" t="s">
        <v>689</v>
      </c>
      <c r="C69" s="8" t="s">
        <v>42</v>
      </c>
      <c r="D69" s="8" t="s">
        <v>690</v>
      </c>
      <c r="E69" s="8" t="s">
        <v>691</v>
      </c>
      <c r="F69" s="7" t="s">
        <v>692</v>
      </c>
      <c r="G69" s="8" t="s">
        <v>693</v>
      </c>
      <c r="H69" s="8" t="s">
        <v>404</v>
      </c>
      <c r="I69" s="7" t="s">
        <v>694</v>
      </c>
      <c r="J69" s="8" t="s">
        <v>695</v>
      </c>
      <c r="K69" s="8" t="s">
        <v>696</v>
      </c>
      <c r="L69" s="7" t="s">
        <v>697</v>
      </c>
      <c r="M69" s="8" t="s">
        <v>77</v>
      </c>
      <c r="O69" s="7"/>
    </row>
    <row r="70" spans="1:15">
      <c r="A70" s="8">
        <v>24036</v>
      </c>
      <c r="B70" s="8" t="s">
        <v>689</v>
      </c>
      <c r="C70" s="8" t="s">
        <v>42</v>
      </c>
      <c r="D70" s="8" t="s">
        <v>698</v>
      </c>
      <c r="E70" s="8" t="s">
        <v>699</v>
      </c>
      <c r="F70" s="7" t="s">
        <v>700</v>
      </c>
      <c r="G70" s="8" t="s">
        <v>701</v>
      </c>
      <c r="H70" s="8" t="s">
        <v>684</v>
      </c>
      <c r="I70" s="7" t="s">
        <v>702</v>
      </c>
      <c r="J70" s="8" t="s">
        <v>703</v>
      </c>
      <c r="K70" s="8" t="s">
        <v>704</v>
      </c>
      <c r="L70" s="7" t="s">
        <v>705</v>
      </c>
      <c r="M70" s="8" t="s">
        <v>706</v>
      </c>
      <c r="N70" s="8" t="s">
        <v>707</v>
      </c>
      <c r="O70" s="7" t="s">
        <v>708</v>
      </c>
    </row>
    <row r="71" spans="1:15">
      <c r="A71" s="8">
        <v>25011</v>
      </c>
      <c r="B71" s="8" t="s">
        <v>709</v>
      </c>
      <c r="C71" s="8" t="s">
        <v>710</v>
      </c>
      <c r="D71" s="8" t="s">
        <v>711</v>
      </c>
      <c r="E71" s="8" t="s">
        <v>712</v>
      </c>
      <c r="F71" s="7" t="s">
        <v>713</v>
      </c>
      <c r="G71" s="8" t="s">
        <v>77</v>
      </c>
      <c r="I71" s="7"/>
      <c r="J71" s="8" t="s">
        <v>77</v>
      </c>
      <c r="L71" s="7"/>
      <c r="M71" s="8" t="s">
        <v>77</v>
      </c>
      <c r="O71" s="7"/>
    </row>
    <row r="72" spans="1:15">
      <c r="A72" s="8">
        <v>25023</v>
      </c>
      <c r="B72" s="8" t="s">
        <v>714</v>
      </c>
      <c r="C72" s="8" t="s">
        <v>715</v>
      </c>
      <c r="D72" s="8" t="s">
        <v>716</v>
      </c>
      <c r="E72" s="8" t="s">
        <v>717</v>
      </c>
      <c r="F72" s="7" t="s">
        <v>718</v>
      </c>
      <c r="G72" s="8" t="s">
        <v>719</v>
      </c>
      <c r="H72" s="8" t="s">
        <v>720</v>
      </c>
      <c r="I72" s="7" t="s">
        <v>663</v>
      </c>
      <c r="J72" s="8" t="s">
        <v>721</v>
      </c>
      <c r="K72" s="8" t="s">
        <v>722</v>
      </c>
      <c r="L72" s="7"/>
      <c r="M72" s="8" t="s">
        <v>77</v>
      </c>
      <c r="O72" s="7"/>
    </row>
    <row r="73" spans="1:15">
      <c r="A73" s="8">
        <v>25033</v>
      </c>
      <c r="B73" s="8" t="s">
        <v>723</v>
      </c>
      <c r="C73" s="8" t="s">
        <v>724</v>
      </c>
      <c r="D73" s="8" t="s">
        <v>725</v>
      </c>
      <c r="E73" s="8" t="s">
        <v>726</v>
      </c>
      <c r="F73" s="7" t="s">
        <v>727</v>
      </c>
      <c r="G73" s="8" t="s">
        <v>728</v>
      </c>
      <c r="H73" s="8" t="s">
        <v>729</v>
      </c>
      <c r="I73" s="7" t="s">
        <v>730</v>
      </c>
      <c r="J73" s="8" t="s">
        <v>77</v>
      </c>
      <c r="L73" s="7"/>
      <c r="M73" s="8" t="s">
        <v>77</v>
      </c>
      <c r="O73" s="7"/>
    </row>
    <row r="74" spans="1:15">
      <c r="A74" s="8">
        <v>25044</v>
      </c>
      <c r="B74" s="8" t="s">
        <v>731</v>
      </c>
      <c r="C74" s="8" t="s">
        <v>732</v>
      </c>
      <c r="D74" s="8" t="s">
        <v>733</v>
      </c>
      <c r="E74" s="8" t="s">
        <v>734</v>
      </c>
      <c r="F74" s="7" t="s">
        <v>735</v>
      </c>
      <c r="G74" s="8" t="s">
        <v>736</v>
      </c>
      <c r="H74" s="8" t="s">
        <v>737</v>
      </c>
      <c r="I74" s="7" t="s">
        <v>738</v>
      </c>
      <c r="J74" s="8" t="s">
        <v>739</v>
      </c>
      <c r="K74" s="8" t="s">
        <v>740</v>
      </c>
      <c r="L74" s="7" t="s">
        <v>741</v>
      </c>
      <c r="M74" s="8" t="s">
        <v>77</v>
      </c>
      <c r="O74" s="7"/>
    </row>
    <row r="75" spans="1:15">
      <c r="A75" s="8">
        <v>25045</v>
      </c>
      <c r="B75" s="8" t="s">
        <v>731</v>
      </c>
      <c r="C75" s="8" t="s">
        <v>732</v>
      </c>
      <c r="D75" s="8" t="s">
        <v>742</v>
      </c>
      <c r="E75" s="8" t="s">
        <v>734</v>
      </c>
      <c r="F75" s="7" t="s">
        <v>743</v>
      </c>
      <c r="G75" s="8" t="s">
        <v>744</v>
      </c>
      <c r="H75" s="8" t="s">
        <v>737</v>
      </c>
      <c r="I75" s="7" t="s">
        <v>745</v>
      </c>
      <c r="J75" s="8" t="s">
        <v>746</v>
      </c>
      <c r="K75" s="8" t="s">
        <v>740</v>
      </c>
      <c r="L75" s="7" t="s">
        <v>747</v>
      </c>
      <c r="M75" s="8" t="s">
        <v>77</v>
      </c>
      <c r="O75" s="7"/>
    </row>
    <row r="76" spans="1:15">
      <c r="A76" s="8">
        <v>25054</v>
      </c>
      <c r="B76" s="8" t="s">
        <v>748</v>
      </c>
      <c r="C76" s="8" t="s">
        <v>749</v>
      </c>
      <c r="D76" s="8" t="s">
        <v>750</v>
      </c>
      <c r="E76" s="8" t="s">
        <v>751</v>
      </c>
      <c r="F76" s="7" t="s">
        <v>752</v>
      </c>
      <c r="G76" s="8" t="s">
        <v>753</v>
      </c>
      <c r="H76" s="8" t="s">
        <v>754</v>
      </c>
      <c r="I76" s="7" t="s">
        <v>755</v>
      </c>
      <c r="J76" s="8" t="s">
        <v>756</v>
      </c>
      <c r="K76" s="8" t="s">
        <v>84</v>
      </c>
      <c r="L76" s="7" t="s">
        <v>757</v>
      </c>
      <c r="M76" s="8" t="s">
        <v>77</v>
      </c>
      <c r="O76" s="7"/>
    </row>
    <row r="77" spans="1:15">
      <c r="A77" s="8">
        <v>25055</v>
      </c>
      <c r="B77" s="8" t="s">
        <v>748</v>
      </c>
      <c r="C77" s="8" t="s">
        <v>749</v>
      </c>
      <c r="D77" s="8" t="s">
        <v>758</v>
      </c>
      <c r="E77" s="8" t="s">
        <v>751</v>
      </c>
      <c r="F77" s="7" t="s">
        <v>759</v>
      </c>
      <c r="G77" s="8" t="s">
        <v>760</v>
      </c>
      <c r="H77" s="8" t="s">
        <v>754</v>
      </c>
      <c r="I77" s="7" t="s">
        <v>761</v>
      </c>
      <c r="J77" s="8" t="s">
        <v>762</v>
      </c>
      <c r="K77" s="8" t="s">
        <v>84</v>
      </c>
      <c r="L77" s="7" t="s">
        <v>757</v>
      </c>
      <c r="M77" s="8" t="s">
        <v>77</v>
      </c>
      <c r="O77" s="7"/>
    </row>
    <row r="78" spans="1:15">
      <c r="A78" s="8">
        <v>25065</v>
      </c>
      <c r="B78" s="8" t="s">
        <v>763</v>
      </c>
      <c r="C78" s="8" t="s">
        <v>43</v>
      </c>
      <c r="D78" s="8" t="s">
        <v>764</v>
      </c>
      <c r="E78" s="8" t="s">
        <v>765</v>
      </c>
      <c r="F78" s="7" t="s">
        <v>766</v>
      </c>
      <c r="G78" s="8" t="s">
        <v>767</v>
      </c>
      <c r="H78" s="8" t="s">
        <v>768</v>
      </c>
      <c r="I78" s="7" t="s">
        <v>769</v>
      </c>
      <c r="J78" s="8" t="s">
        <v>770</v>
      </c>
      <c r="K78" s="8" t="s">
        <v>771</v>
      </c>
      <c r="L78" s="7" t="s">
        <v>772</v>
      </c>
      <c r="M78" s="8" t="s">
        <v>773</v>
      </c>
      <c r="N78" s="8" t="s">
        <v>774</v>
      </c>
      <c r="O78" s="7" t="s">
        <v>775</v>
      </c>
    </row>
    <row r="79" spans="1:15">
      <c r="A79" s="8">
        <v>25066</v>
      </c>
      <c r="B79" s="8" t="s">
        <v>763</v>
      </c>
      <c r="C79" s="8" t="s">
        <v>43</v>
      </c>
      <c r="D79" s="8" t="s">
        <v>776</v>
      </c>
      <c r="E79" s="8" t="s">
        <v>777</v>
      </c>
      <c r="F79" s="7" t="s">
        <v>778</v>
      </c>
      <c r="G79" s="8" t="s">
        <v>779</v>
      </c>
      <c r="H79" s="8" t="s">
        <v>780</v>
      </c>
      <c r="I79" s="7" t="s">
        <v>781</v>
      </c>
      <c r="J79" s="8" t="s">
        <v>782</v>
      </c>
      <c r="K79" s="8" t="s">
        <v>783</v>
      </c>
      <c r="L79" s="7" t="s">
        <v>784</v>
      </c>
      <c r="M79" s="8" t="s">
        <v>785</v>
      </c>
      <c r="N79" s="8" t="s">
        <v>786</v>
      </c>
      <c r="O79" s="7" t="s">
        <v>787</v>
      </c>
    </row>
    <row r="80" spans="1:15">
      <c r="A80" s="8">
        <v>25075</v>
      </c>
      <c r="B80" s="8" t="s">
        <v>788</v>
      </c>
      <c r="C80" s="8" t="s">
        <v>44</v>
      </c>
      <c r="D80" s="8" t="s">
        <v>789</v>
      </c>
      <c r="E80" s="8" t="s">
        <v>790</v>
      </c>
      <c r="F80" s="7" t="s">
        <v>791</v>
      </c>
      <c r="G80" s="8" t="s">
        <v>792</v>
      </c>
      <c r="H80" s="8" t="s">
        <v>793</v>
      </c>
      <c r="I80" s="7" t="s">
        <v>794</v>
      </c>
      <c r="J80" s="8" t="s">
        <v>795</v>
      </c>
      <c r="K80" s="8" t="s">
        <v>796</v>
      </c>
      <c r="L80" s="7" t="s">
        <v>797</v>
      </c>
      <c r="M80" s="8" t="s">
        <v>798</v>
      </c>
      <c r="N80" s="8" t="s">
        <v>799</v>
      </c>
      <c r="O80" s="7" t="s">
        <v>800</v>
      </c>
    </row>
    <row r="81" spans="1:15">
      <c r="A81" s="8">
        <v>25076</v>
      </c>
      <c r="B81" s="8" t="s">
        <v>788</v>
      </c>
      <c r="C81" s="8" t="s">
        <v>44</v>
      </c>
      <c r="D81" s="8" t="s">
        <v>801</v>
      </c>
      <c r="E81" s="8" t="s">
        <v>802</v>
      </c>
      <c r="F81" s="7" t="s">
        <v>803</v>
      </c>
      <c r="G81" s="8" t="s">
        <v>804</v>
      </c>
      <c r="H81" s="8" t="s">
        <v>805</v>
      </c>
      <c r="I81" s="7" t="s">
        <v>806</v>
      </c>
      <c r="J81" s="8" t="s">
        <v>807</v>
      </c>
      <c r="K81" s="8" t="s">
        <v>808</v>
      </c>
      <c r="L81" s="7" t="s">
        <v>809</v>
      </c>
      <c r="M81" s="8" t="s">
        <v>810</v>
      </c>
      <c r="N81" s="8" t="s">
        <v>811</v>
      </c>
      <c r="O81" s="7" t="s">
        <v>812</v>
      </c>
    </row>
    <row r="82" spans="1:15">
      <c r="A82" s="8">
        <v>31012</v>
      </c>
      <c r="B82" s="8" t="s">
        <v>813</v>
      </c>
      <c r="C82" s="8" t="s">
        <v>814</v>
      </c>
      <c r="D82" s="8" t="s">
        <v>815</v>
      </c>
      <c r="E82" s="8" t="s">
        <v>816</v>
      </c>
      <c r="F82" s="7" t="s">
        <v>817</v>
      </c>
      <c r="G82" s="8" t="s">
        <v>818</v>
      </c>
      <c r="H82" s="8" t="s">
        <v>92</v>
      </c>
      <c r="I82" s="7" t="s">
        <v>819</v>
      </c>
      <c r="J82" s="8" t="s">
        <v>77</v>
      </c>
      <c r="L82" s="7"/>
      <c r="M82" s="8" t="s">
        <v>77</v>
      </c>
      <c r="O82" s="7"/>
    </row>
    <row r="83" spans="1:15">
      <c r="A83" s="8">
        <v>31023</v>
      </c>
      <c r="B83" s="8" t="s">
        <v>820</v>
      </c>
      <c r="C83" s="8" t="s">
        <v>821</v>
      </c>
      <c r="D83" s="8" t="s">
        <v>822</v>
      </c>
      <c r="E83" s="8" t="s">
        <v>823</v>
      </c>
      <c r="F83" s="7" t="s">
        <v>824</v>
      </c>
      <c r="G83" s="8" t="s">
        <v>825</v>
      </c>
      <c r="H83" s="8" t="s">
        <v>826</v>
      </c>
      <c r="I83" s="7" t="s">
        <v>827</v>
      </c>
      <c r="J83" s="8" t="s">
        <v>77</v>
      </c>
      <c r="L83" s="7"/>
      <c r="M83" s="8" t="s">
        <v>77</v>
      </c>
      <c r="O83" s="7"/>
    </row>
    <row r="84" spans="1:15">
      <c r="A84" s="8">
        <v>31033</v>
      </c>
      <c r="B84" s="8" t="s">
        <v>828</v>
      </c>
      <c r="C84" s="8" t="s">
        <v>829</v>
      </c>
      <c r="D84" s="8" t="s">
        <v>830</v>
      </c>
      <c r="E84" s="8" t="s">
        <v>831</v>
      </c>
      <c r="F84" s="7" t="s">
        <v>832</v>
      </c>
      <c r="G84" s="8" t="s">
        <v>833</v>
      </c>
      <c r="H84" s="8" t="s">
        <v>84</v>
      </c>
      <c r="I84" s="7" t="s">
        <v>834</v>
      </c>
      <c r="J84" s="8" t="s">
        <v>77</v>
      </c>
      <c r="L84" s="7"/>
      <c r="M84" s="8" t="s">
        <v>77</v>
      </c>
      <c r="O84" s="7"/>
    </row>
    <row r="85" spans="1:15">
      <c r="A85" s="8">
        <v>31044</v>
      </c>
      <c r="B85" s="8" t="s">
        <v>835</v>
      </c>
      <c r="C85" s="8" t="s">
        <v>836</v>
      </c>
      <c r="D85" s="8" t="s">
        <v>837</v>
      </c>
      <c r="E85" s="8" t="s">
        <v>838</v>
      </c>
      <c r="F85" s="7" t="s">
        <v>839</v>
      </c>
      <c r="G85" s="8" t="s">
        <v>840</v>
      </c>
      <c r="H85" s="8" t="s">
        <v>826</v>
      </c>
      <c r="I85" s="7" t="s">
        <v>841</v>
      </c>
      <c r="J85" s="8" t="s">
        <v>842</v>
      </c>
      <c r="K85" s="8" t="s">
        <v>843</v>
      </c>
      <c r="L85" s="7" t="s">
        <v>844</v>
      </c>
      <c r="M85" s="8" t="s">
        <v>77</v>
      </c>
      <c r="O85" s="7"/>
    </row>
    <row r="86" spans="1:15">
      <c r="A86" s="8">
        <v>31045</v>
      </c>
      <c r="B86" s="8" t="s">
        <v>835</v>
      </c>
      <c r="C86" s="8" t="s">
        <v>836</v>
      </c>
      <c r="D86" s="8" t="s">
        <v>845</v>
      </c>
      <c r="E86" s="8" t="s">
        <v>838</v>
      </c>
      <c r="F86" s="7" t="s">
        <v>846</v>
      </c>
      <c r="G86" s="8" t="s">
        <v>847</v>
      </c>
      <c r="H86" s="8" t="s">
        <v>826</v>
      </c>
      <c r="I86" s="7" t="s">
        <v>848</v>
      </c>
      <c r="J86" s="8" t="s">
        <v>849</v>
      </c>
      <c r="K86" s="8" t="s">
        <v>843</v>
      </c>
      <c r="L86" s="7" t="s">
        <v>850</v>
      </c>
      <c r="M86" s="8" t="s">
        <v>77</v>
      </c>
      <c r="O86" s="7"/>
    </row>
    <row r="87" spans="1:15">
      <c r="A87" s="8">
        <v>31054</v>
      </c>
      <c r="B87" s="8" t="s">
        <v>851</v>
      </c>
      <c r="C87" s="8" t="s">
        <v>852</v>
      </c>
      <c r="D87" s="8" t="s">
        <v>853</v>
      </c>
      <c r="E87" s="8" t="s">
        <v>854</v>
      </c>
      <c r="F87" s="7" t="s">
        <v>855</v>
      </c>
      <c r="G87" s="8" t="s">
        <v>856</v>
      </c>
      <c r="H87" s="8" t="s">
        <v>857</v>
      </c>
      <c r="I87" s="7" t="s">
        <v>858</v>
      </c>
      <c r="J87" s="8" t="s">
        <v>859</v>
      </c>
      <c r="K87" s="8" t="s">
        <v>860</v>
      </c>
      <c r="L87" s="7" t="s">
        <v>861</v>
      </c>
      <c r="M87" s="8" t="s">
        <v>77</v>
      </c>
      <c r="O87" s="7"/>
    </row>
    <row r="88" spans="1:15">
      <c r="A88" s="8">
        <v>31055</v>
      </c>
      <c r="B88" s="8" t="s">
        <v>851</v>
      </c>
      <c r="C88" s="8" t="s">
        <v>852</v>
      </c>
      <c r="D88" s="8" t="s">
        <v>862</v>
      </c>
      <c r="E88" s="8" t="s">
        <v>854</v>
      </c>
      <c r="F88" s="7" t="s">
        <v>863</v>
      </c>
      <c r="G88" s="8" t="s">
        <v>864</v>
      </c>
      <c r="H88" s="8" t="s">
        <v>857</v>
      </c>
      <c r="I88" s="7" t="s">
        <v>858</v>
      </c>
      <c r="J88" s="8" t="s">
        <v>865</v>
      </c>
      <c r="K88" s="8" t="s">
        <v>860</v>
      </c>
      <c r="L88" s="7" t="s">
        <v>861</v>
      </c>
      <c r="M88" s="8" t="s">
        <v>77</v>
      </c>
      <c r="O88" s="7"/>
    </row>
    <row r="89" spans="1:15">
      <c r="A89" s="8">
        <v>31064</v>
      </c>
      <c r="B89" s="8" t="s">
        <v>866</v>
      </c>
      <c r="C89" s="8" t="s">
        <v>867</v>
      </c>
      <c r="D89" s="8" t="s">
        <v>868</v>
      </c>
      <c r="E89" s="8" t="s">
        <v>869</v>
      </c>
      <c r="F89" s="7" t="s">
        <v>870</v>
      </c>
      <c r="G89" s="8" t="s">
        <v>871</v>
      </c>
      <c r="H89" s="8" t="s">
        <v>104</v>
      </c>
      <c r="I89" s="7" t="s">
        <v>872</v>
      </c>
      <c r="J89" s="8" t="s">
        <v>873</v>
      </c>
      <c r="K89" s="8" t="s">
        <v>874</v>
      </c>
      <c r="L89" s="7" t="s">
        <v>875</v>
      </c>
      <c r="M89" s="8" t="s">
        <v>77</v>
      </c>
      <c r="O89" s="7"/>
    </row>
    <row r="90" spans="1:15">
      <c r="A90" s="8">
        <v>31065</v>
      </c>
      <c r="B90" s="8" t="s">
        <v>866</v>
      </c>
      <c r="C90" s="8" t="s">
        <v>867</v>
      </c>
      <c r="D90" s="8" t="s">
        <v>876</v>
      </c>
      <c r="E90" s="8" t="s">
        <v>869</v>
      </c>
      <c r="F90" s="7" t="s">
        <v>877</v>
      </c>
      <c r="G90" s="8" t="s">
        <v>878</v>
      </c>
      <c r="H90" s="8" t="s">
        <v>104</v>
      </c>
      <c r="I90" s="7" t="s">
        <v>879</v>
      </c>
      <c r="J90" s="8" t="s">
        <v>880</v>
      </c>
      <c r="K90" s="8" t="s">
        <v>874</v>
      </c>
      <c r="L90" s="7" t="s">
        <v>875</v>
      </c>
      <c r="M90" s="8" t="s">
        <v>77</v>
      </c>
      <c r="O90" s="7"/>
    </row>
    <row r="91" spans="1:15">
      <c r="A91" s="8">
        <v>31075</v>
      </c>
      <c r="B91" s="8" t="s">
        <v>881</v>
      </c>
      <c r="C91" s="8" t="s">
        <v>45</v>
      </c>
      <c r="D91" s="8" t="s">
        <v>882</v>
      </c>
      <c r="E91" s="8" t="s">
        <v>883</v>
      </c>
      <c r="F91" s="7" t="s">
        <v>884</v>
      </c>
      <c r="G91" s="8" t="s">
        <v>885</v>
      </c>
      <c r="H91" s="8" t="s">
        <v>886</v>
      </c>
      <c r="I91" s="7" t="s">
        <v>887</v>
      </c>
      <c r="J91" s="8" t="s">
        <v>888</v>
      </c>
      <c r="K91" s="8" t="s">
        <v>826</v>
      </c>
      <c r="L91" s="7" t="s">
        <v>889</v>
      </c>
      <c r="M91" s="8" t="s">
        <v>890</v>
      </c>
      <c r="N91" s="8" t="s">
        <v>891</v>
      </c>
      <c r="O91" s="7" t="s">
        <v>892</v>
      </c>
    </row>
    <row r="92" spans="1:15">
      <c r="A92" s="8">
        <v>31076</v>
      </c>
      <c r="B92" s="8" t="s">
        <v>881</v>
      </c>
      <c r="C92" s="8" t="s">
        <v>45</v>
      </c>
      <c r="D92" s="8" t="s">
        <v>893</v>
      </c>
      <c r="E92" s="8" t="s">
        <v>894</v>
      </c>
      <c r="F92" s="7" t="s">
        <v>895</v>
      </c>
      <c r="G92" s="8" t="s">
        <v>896</v>
      </c>
      <c r="H92" s="8" t="s">
        <v>897</v>
      </c>
      <c r="I92" s="7" t="s">
        <v>898</v>
      </c>
      <c r="J92" s="8" t="s">
        <v>899</v>
      </c>
      <c r="K92" s="8" t="s">
        <v>900</v>
      </c>
      <c r="L92" s="7" t="s">
        <v>901</v>
      </c>
      <c r="M92" s="8" t="s">
        <v>902</v>
      </c>
      <c r="N92" s="8" t="s">
        <v>903</v>
      </c>
      <c r="O92" s="7" t="s">
        <v>904</v>
      </c>
    </row>
    <row r="93" spans="1:15">
      <c r="A93" s="8">
        <v>31085</v>
      </c>
      <c r="B93" s="8" t="s">
        <v>905</v>
      </c>
      <c r="C93" s="8" t="s">
        <v>46</v>
      </c>
      <c r="D93" s="8" t="s">
        <v>906</v>
      </c>
      <c r="E93" s="8" t="s">
        <v>907</v>
      </c>
      <c r="F93" s="7" t="s">
        <v>908</v>
      </c>
      <c r="G93" s="8" t="s">
        <v>909</v>
      </c>
      <c r="H93" s="8" t="s">
        <v>826</v>
      </c>
      <c r="I93" s="7" t="s">
        <v>910</v>
      </c>
      <c r="J93" s="8" t="s">
        <v>911</v>
      </c>
      <c r="K93" s="8" t="s">
        <v>84</v>
      </c>
      <c r="L93" s="7" t="s">
        <v>912</v>
      </c>
      <c r="M93" s="8" t="s">
        <v>77</v>
      </c>
      <c r="O93" s="7"/>
    </row>
    <row r="94" spans="1:15">
      <c r="A94" s="8">
        <v>31086</v>
      </c>
      <c r="B94" s="8" t="s">
        <v>905</v>
      </c>
      <c r="C94" s="8" t="s">
        <v>46</v>
      </c>
      <c r="D94" s="8" t="s">
        <v>913</v>
      </c>
      <c r="E94" s="8" t="s">
        <v>914</v>
      </c>
      <c r="F94" s="7" t="s">
        <v>915</v>
      </c>
      <c r="G94" s="8" t="s">
        <v>916</v>
      </c>
      <c r="H94" s="8" t="s">
        <v>900</v>
      </c>
      <c r="I94" s="7" t="s">
        <v>917</v>
      </c>
      <c r="J94" s="8" t="s">
        <v>918</v>
      </c>
      <c r="K94" s="8" t="s">
        <v>520</v>
      </c>
      <c r="L94" s="7" t="s">
        <v>919</v>
      </c>
      <c r="M94" s="8" t="s">
        <v>920</v>
      </c>
      <c r="N94" s="8" t="s">
        <v>921</v>
      </c>
      <c r="O94" s="7" t="s">
        <v>922</v>
      </c>
    </row>
    <row r="95" s="15" customFormat="1" spans="1:15">
      <c r="A95" s="15">
        <v>31095</v>
      </c>
      <c r="B95" s="15" t="s">
        <v>923</v>
      </c>
      <c r="C95" s="15" t="s">
        <v>47</v>
      </c>
      <c r="D95" s="15">
        <v>31095012</v>
      </c>
      <c r="E95" s="13" t="s">
        <v>924</v>
      </c>
      <c r="F95" s="15" t="s">
        <v>925</v>
      </c>
      <c r="G95" s="13" t="s">
        <v>926</v>
      </c>
      <c r="H95" s="15" t="s">
        <v>927</v>
      </c>
      <c r="I95" s="13" t="s">
        <v>928</v>
      </c>
      <c r="J95" s="15" t="s">
        <v>929</v>
      </c>
      <c r="K95" s="15" t="s">
        <v>930</v>
      </c>
      <c r="L95" s="13" t="s">
        <v>931</v>
      </c>
      <c r="M95" s="15" t="s">
        <v>932</v>
      </c>
      <c r="N95" s="15" t="s">
        <v>933</v>
      </c>
      <c r="O95" s="13" t="s">
        <v>934</v>
      </c>
    </row>
    <row r="96" s="15" customFormat="1" spans="1:15">
      <c r="A96" s="15">
        <v>31096</v>
      </c>
      <c r="B96" s="15" t="s">
        <v>923</v>
      </c>
      <c r="C96" s="15" t="s">
        <v>47</v>
      </c>
      <c r="D96" s="15">
        <v>31096012</v>
      </c>
      <c r="E96" s="13" t="s">
        <v>935</v>
      </c>
      <c r="F96" s="15" t="s">
        <v>936</v>
      </c>
      <c r="G96" s="13" t="s">
        <v>937</v>
      </c>
      <c r="H96" s="15" t="s">
        <v>938</v>
      </c>
      <c r="I96" s="13" t="s">
        <v>939</v>
      </c>
      <c r="J96" s="15" t="s">
        <v>940</v>
      </c>
      <c r="K96" s="15" t="s">
        <v>941</v>
      </c>
      <c r="L96" s="13" t="s">
        <v>942</v>
      </c>
      <c r="M96" s="15" t="s">
        <v>943</v>
      </c>
      <c r="N96" s="15" t="s">
        <v>944</v>
      </c>
      <c r="O96" s="13" t="s">
        <v>945</v>
      </c>
    </row>
    <row r="97" spans="1:15">
      <c r="A97" s="8">
        <v>32011</v>
      </c>
      <c r="B97" s="8" t="s">
        <v>946</v>
      </c>
      <c r="C97" s="8" t="s">
        <v>947</v>
      </c>
      <c r="D97" s="8" t="s">
        <v>948</v>
      </c>
      <c r="E97" s="8" t="s">
        <v>949</v>
      </c>
      <c r="F97" s="7" t="s">
        <v>950</v>
      </c>
      <c r="G97" s="8" t="s">
        <v>77</v>
      </c>
      <c r="I97" s="7"/>
      <c r="J97" s="8" t="s">
        <v>77</v>
      </c>
      <c r="L97" s="7"/>
      <c r="M97" s="8" t="s">
        <v>77</v>
      </c>
      <c r="O97" s="7"/>
    </row>
    <row r="98" spans="1:15">
      <c r="A98" s="8">
        <v>32023</v>
      </c>
      <c r="B98" s="8" t="s">
        <v>951</v>
      </c>
      <c r="C98" s="8" t="s">
        <v>952</v>
      </c>
      <c r="D98" s="8" t="s">
        <v>953</v>
      </c>
      <c r="E98" s="8" t="s">
        <v>954</v>
      </c>
      <c r="F98" s="7" t="s">
        <v>955</v>
      </c>
      <c r="G98" s="8" t="s">
        <v>956</v>
      </c>
      <c r="H98" s="8" t="s">
        <v>957</v>
      </c>
      <c r="I98" s="7" t="s">
        <v>958</v>
      </c>
      <c r="J98" s="8" t="s">
        <v>77</v>
      </c>
      <c r="L98" s="7"/>
      <c r="M98" s="8" t="s">
        <v>77</v>
      </c>
      <c r="O98" s="7"/>
    </row>
    <row r="99" spans="1:15">
      <c r="A99" s="8">
        <v>32034</v>
      </c>
      <c r="B99" s="8" t="s">
        <v>959</v>
      </c>
      <c r="C99" s="8" t="s">
        <v>48</v>
      </c>
      <c r="D99" s="8" t="s">
        <v>960</v>
      </c>
      <c r="E99" s="8" t="s">
        <v>961</v>
      </c>
      <c r="F99" s="7" t="s">
        <v>962</v>
      </c>
      <c r="G99" s="8" t="s">
        <v>963</v>
      </c>
      <c r="H99" s="8" t="s">
        <v>964</v>
      </c>
      <c r="I99" s="7" t="s">
        <v>965</v>
      </c>
      <c r="J99" s="8" t="s">
        <v>77</v>
      </c>
      <c r="L99" s="7"/>
      <c r="M99" s="8" t="s">
        <v>77</v>
      </c>
      <c r="O99" s="7"/>
    </row>
    <row r="100" spans="1:15">
      <c r="A100" s="8">
        <v>32035</v>
      </c>
      <c r="B100" s="8" t="s">
        <v>959</v>
      </c>
      <c r="C100" s="8" t="s">
        <v>48</v>
      </c>
      <c r="D100" s="8" t="s">
        <v>966</v>
      </c>
      <c r="E100" s="8" t="s">
        <v>961</v>
      </c>
      <c r="F100" s="7" t="s">
        <v>967</v>
      </c>
      <c r="G100" s="8" t="s">
        <v>968</v>
      </c>
      <c r="H100" s="8" t="s">
        <v>964</v>
      </c>
      <c r="I100" s="7" t="s">
        <v>965</v>
      </c>
      <c r="J100" s="8" t="s">
        <v>969</v>
      </c>
      <c r="K100" s="8" t="s">
        <v>970</v>
      </c>
      <c r="L100" s="7" t="s">
        <v>971</v>
      </c>
      <c r="M100" s="8" t="s">
        <v>77</v>
      </c>
      <c r="O100" s="7"/>
    </row>
    <row r="101" spans="1:15">
      <c r="A101" s="8">
        <v>32036</v>
      </c>
      <c r="B101" s="8" t="s">
        <v>959</v>
      </c>
      <c r="C101" s="8" t="s">
        <v>48</v>
      </c>
      <c r="D101" s="8" t="s">
        <v>972</v>
      </c>
      <c r="E101" s="8" t="s">
        <v>973</v>
      </c>
      <c r="F101" s="7" t="s">
        <v>974</v>
      </c>
      <c r="G101" s="8" t="s">
        <v>975</v>
      </c>
      <c r="H101" s="8" t="s">
        <v>348</v>
      </c>
      <c r="I101" s="7" t="s">
        <v>976</v>
      </c>
      <c r="J101" s="8" t="s">
        <v>977</v>
      </c>
      <c r="K101" s="8" t="s">
        <v>978</v>
      </c>
      <c r="L101" s="7" t="s">
        <v>979</v>
      </c>
      <c r="M101" s="8" t="s">
        <v>980</v>
      </c>
      <c r="N101" s="8" t="s">
        <v>981</v>
      </c>
      <c r="O101" s="7" t="s">
        <v>982</v>
      </c>
    </row>
    <row r="102" spans="1:15">
      <c r="A102" s="8">
        <v>32044</v>
      </c>
      <c r="B102" s="8" t="s">
        <v>983</v>
      </c>
      <c r="C102" s="8" t="s">
        <v>49</v>
      </c>
      <c r="D102" s="8" t="s">
        <v>984</v>
      </c>
      <c r="E102" s="8" t="s">
        <v>985</v>
      </c>
      <c r="F102" s="7" t="s">
        <v>986</v>
      </c>
      <c r="G102" s="8" t="s">
        <v>987</v>
      </c>
      <c r="H102" s="8" t="s">
        <v>988</v>
      </c>
      <c r="I102" s="7" t="s">
        <v>989</v>
      </c>
      <c r="J102" s="8" t="s">
        <v>77</v>
      </c>
      <c r="L102" s="7"/>
      <c r="M102" s="8" t="s">
        <v>77</v>
      </c>
      <c r="O102" s="7"/>
    </row>
    <row r="103" spans="1:15">
      <c r="A103" s="8">
        <v>32045</v>
      </c>
      <c r="B103" s="8" t="s">
        <v>983</v>
      </c>
      <c r="C103" s="8" t="s">
        <v>49</v>
      </c>
      <c r="D103" s="8" t="s">
        <v>990</v>
      </c>
      <c r="E103" s="8" t="s">
        <v>985</v>
      </c>
      <c r="F103" s="7" t="s">
        <v>991</v>
      </c>
      <c r="G103" s="8" t="s">
        <v>992</v>
      </c>
      <c r="H103" s="8" t="s">
        <v>988</v>
      </c>
      <c r="I103" s="7" t="s">
        <v>993</v>
      </c>
      <c r="J103" s="8" t="s">
        <v>994</v>
      </c>
      <c r="K103" s="8" t="s">
        <v>995</v>
      </c>
      <c r="L103" s="7" t="s">
        <v>996</v>
      </c>
      <c r="M103" s="8" t="s">
        <v>77</v>
      </c>
      <c r="O103" s="7"/>
    </row>
    <row r="104" spans="1:15">
      <c r="A104" s="8">
        <v>32046</v>
      </c>
      <c r="B104" s="8" t="s">
        <v>983</v>
      </c>
      <c r="C104" s="8" t="s">
        <v>49</v>
      </c>
      <c r="D104" s="8" t="s">
        <v>997</v>
      </c>
      <c r="E104" s="8" t="s">
        <v>998</v>
      </c>
      <c r="F104" s="7" t="s">
        <v>999</v>
      </c>
      <c r="G104" s="8" t="s">
        <v>1000</v>
      </c>
      <c r="H104" s="8" t="s">
        <v>1001</v>
      </c>
      <c r="I104" s="7" t="s">
        <v>993</v>
      </c>
      <c r="J104" s="8" t="s">
        <v>1002</v>
      </c>
      <c r="K104" s="8" t="s">
        <v>1003</v>
      </c>
      <c r="L104" s="7" t="s">
        <v>1004</v>
      </c>
      <c r="M104" s="8" t="s">
        <v>1005</v>
      </c>
      <c r="N104" s="8" t="s">
        <v>1006</v>
      </c>
      <c r="O104" s="7" t="s">
        <v>1007</v>
      </c>
    </row>
    <row r="105" spans="1:15">
      <c r="A105" s="8">
        <v>32055</v>
      </c>
      <c r="B105" s="8" t="s">
        <v>1008</v>
      </c>
      <c r="C105" s="8" t="s">
        <v>50</v>
      </c>
      <c r="D105" s="8" t="s">
        <v>1009</v>
      </c>
      <c r="E105" s="8" t="s">
        <v>1010</v>
      </c>
      <c r="F105" s="7" t="s">
        <v>1011</v>
      </c>
      <c r="G105" s="8" t="s">
        <v>1012</v>
      </c>
      <c r="H105" s="8" t="s">
        <v>1013</v>
      </c>
      <c r="I105" s="7" t="s">
        <v>1014</v>
      </c>
      <c r="J105" s="8" t="s">
        <v>1015</v>
      </c>
      <c r="K105" s="8" t="s">
        <v>1016</v>
      </c>
      <c r="L105" s="7" t="s">
        <v>1017</v>
      </c>
      <c r="M105" s="8" t="s">
        <v>77</v>
      </c>
      <c r="O105" s="7"/>
    </row>
    <row r="106" spans="1:15">
      <c r="A106" s="8">
        <v>32056</v>
      </c>
      <c r="B106" s="8" t="s">
        <v>1008</v>
      </c>
      <c r="C106" s="8" t="s">
        <v>50</v>
      </c>
      <c r="D106" s="8" t="s">
        <v>1018</v>
      </c>
      <c r="E106" s="8" t="s">
        <v>1019</v>
      </c>
      <c r="F106" s="7" t="s">
        <v>1020</v>
      </c>
      <c r="G106" s="8" t="s">
        <v>1021</v>
      </c>
      <c r="H106" s="8" t="s">
        <v>1022</v>
      </c>
      <c r="I106" s="7" t="s">
        <v>1023</v>
      </c>
      <c r="J106" s="8" t="s">
        <v>1024</v>
      </c>
      <c r="K106" s="8" t="s">
        <v>1025</v>
      </c>
      <c r="L106" s="7" t="s">
        <v>1026</v>
      </c>
      <c r="M106" s="8" t="s">
        <v>1027</v>
      </c>
      <c r="N106" s="8" t="s">
        <v>1028</v>
      </c>
      <c r="O106" s="7" t="s">
        <v>1029</v>
      </c>
    </row>
    <row r="107" spans="1:15">
      <c r="A107" s="8">
        <v>33014</v>
      </c>
      <c r="B107" s="8" t="s">
        <v>1030</v>
      </c>
      <c r="C107" s="8" t="s">
        <v>1031</v>
      </c>
      <c r="D107" s="8" t="s">
        <v>1032</v>
      </c>
      <c r="E107" s="8" t="s">
        <v>1033</v>
      </c>
      <c r="F107" s="7" t="s">
        <v>1034</v>
      </c>
      <c r="G107" s="8" t="s">
        <v>1035</v>
      </c>
      <c r="H107" s="8" t="s">
        <v>200</v>
      </c>
      <c r="I107" s="7" t="s">
        <v>1036</v>
      </c>
      <c r="J107" s="8" t="s">
        <v>1037</v>
      </c>
      <c r="K107" s="8" t="s">
        <v>1038</v>
      </c>
      <c r="L107" s="7" t="s">
        <v>1039</v>
      </c>
      <c r="M107" s="8" t="s">
        <v>77</v>
      </c>
      <c r="O107" s="7"/>
    </row>
    <row r="108" spans="1:15">
      <c r="A108" s="8">
        <v>33015</v>
      </c>
      <c r="B108" s="8" t="s">
        <v>1030</v>
      </c>
      <c r="C108" s="8" t="s">
        <v>1031</v>
      </c>
      <c r="D108" s="8" t="s">
        <v>1040</v>
      </c>
      <c r="E108" s="8" t="s">
        <v>1033</v>
      </c>
      <c r="F108" s="7" t="s">
        <v>1041</v>
      </c>
      <c r="G108" s="8" t="s">
        <v>1042</v>
      </c>
      <c r="H108" s="8" t="s">
        <v>200</v>
      </c>
      <c r="I108" s="7" t="s">
        <v>1043</v>
      </c>
      <c r="J108" s="8" t="s">
        <v>1044</v>
      </c>
      <c r="K108" s="8" t="s">
        <v>1038</v>
      </c>
      <c r="L108" s="7" t="s">
        <v>1039</v>
      </c>
      <c r="M108" s="8" t="s">
        <v>77</v>
      </c>
      <c r="O108" s="7"/>
    </row>
    <row r="109" spans="1:15">
      <c r="A109" s="8">
        <v>33024</v>
      </c>
      <c r="B109" s="8" t="s">
        <v>1045</v>
      </c>
      <c r="C109" s="8" t="s">
        <v>51</v>
      </c>
      <c r="D109" s="8" t="s">
        <v>1046</v>
      </c>
      <c r="E109" s="8" t="s">
        <v>1047</v>
      </c>
      <c r="F109" s="7" t="s">
        <v>1048</v>
      </c>
      <c r="G109" s="8" t="s">
        <v>1049</v>
      </c>
      <c r="H109" s="8" t="s">
        <v>1050</v>
      </c>
      <c r="I109" s="7" t="s">
        <v>1051</v>
      </c>
      <c r="J109" s="8" t="s">
        <v>1052</v>
      </c>
      <c r="K109" s="8" t="s">
        <v>1053</v>
      </c>
      <c r="L109" s="7" t="s">
        <v>1054</v>
      </c>
      <c r="M109" s="8" t="s">
        <v>77</v>
      </c>
      <c r="O109" s="7"/>
    </row>
    <row r="110" spans="1:15">
      <c r="A110" s="8">
        <v>33025</v>
      </c>
      <c r="B110" s="8" t="s">
        <v>1045</v>
      </c>
      <c r="C110" s="8" t="s">
        <v>51</v>
      </c>
      <c r="D110" s="8" t="s">
        <v>1055</v>
      </c>
      <c r="E110" s="8" t="s">
        <v>1047</v>
      </c>
      <c r="F110" s="7" t="s">
        <v>1056</v>
      </c>
      <c r="G110" s="8" t="s">
        <v>1057</v>
      </c>
      <c r="H110" s="8" t="s">
        <v>1050</v>
      </c>
      <c r="I110" s="7" t="s">
        <v>1058</v>
      </c>
      <c r="J110" s="8" t="s">
        <v>1059</v>
      </c>
      <c r="K110" s="8" t="s">
        <v>1053</v>
      </c>
      <c r="L110" s="7" t="s">
        <v>1060</v>
      </c>
      <c r="M110" s="8" t="s">
        <v>77</v>
      </c>
      <c r="O110" s="7"/>
    </row>
    <row r="111" spans="1:15">
      <c r="A111" s="8">
        <v>33026</v>
      </c>
      <c r="B111" s="8" t="s">
        <v>1045</v>
      </c>
      <c r="C111" s="8" t="s">
        <v>51</v>
      </c>
      <c r="D111" s="8" t="s">
        <v>1061</v>
      </c>
      <c r="E111" s="8" t="s">
        <v>1062</v>
      </c>
      <c r="F111" s="7" t="s">
        <v>1063</v>
      </c>
      <c r="G111" s="8" t="s">
        <v>1064</v>
      </c>
      <c r="H111" s="8" t="s">
        <v>1065</v>
      </c>
      <c r="I111" s="7" t="s">
        <v>1066</v>
      </c>
      <c r="J111" s="8" t="s">
        <v>1067</v>
      </c>
      <c r="K111" s="8" t="s">
        <v>1068</v>
      </c>
      <c r="L111" s="7" t="s">
        <v>1069</v>
      </c>
      <c r="M111" s="8" t="s">
        <v>1070</v>
      </c>
      <c r="N111" s="8" t="s">
        <v>1071</v>
      </c>
      <c r="O111" s="7" t="s">
        <v>1072</v>
      </c>
    </row>
    <row r="112" spans="1:15">
      <c r="A112" s="8">
        <v>34014</v>
      </c>
      <c r="B112" s="8" t="s">
        <v>1073</v>
      </c>
      <c r="C112" s="8" t="s">
        <v>1074</v>
      </c>
      <c r="D112" s="8" t="s">
        <v>1075</v>
      </c>
      <c r="E112" s="8" t="s">
        <v>1076</v>
      </c>
      <c r="F112" s="7" t="s">
        <v>1077</v>
      </c>
      <c r="G112" s="8" t="s">
        <v>1078</v>
      </c>
      <c r="H112" s="8" t="s">
        <v>1079</v>
      </c>
      <c r="I112" s="7" t="s">
        <v>1080</v>
      </c>
      <c r="J112" s="8" t="s">
        <v>1081</v>
      </c>
      <c r="K112" s="8" t="s">
        <v>1082</v>
      </c>
      <c r="L112" s="7" t="s">
        <v>1083</v>
      </c>
      <c r="M112" s="8" t="s">
        <v>77</v>
      </c>
      <c r="O112" s="7"/>
    </row>
    <row r="113" spans="1:15">
      <c r="A113" s="8">
        <v>34015</v>
      </c>
      <c r="B113" s="8" t="s">
        <v>1073</v>
      </c>
      <c r="C113" s="8" t="s">
        <v>1074</v>
      </c>
      <c r="D113" s="8" t="s">
        <v>1084</v>
      </c>
      <c r="E113" s="8" t="s">
        <v>1076</v>
      </c>
      <c r="F113" s="7" t="s">
        <v>1085</v>
      </c>
      <c r="G113" s="8" t="s">
        <v>1086</v>
      </c>
      <c r="H113" s="8" t="s">
        <v>1079</v>
      </c>
      <c r="I113" s="7" t="s">
        <v>1087</v>
      </c>
      <c r="J113" s="8" t="s">
        <v>1088</v>
      </c>
      <c r="K113" s="8" t="s">
        <v>1082</v>
      </c>
      <c r="L113" s="7" t="s">
        <v>1083</v>
      </c>
      <c r="M113" s="8" t="s">
        <v>77</v>
      </c>
      <c r="O113" s="7"/>
    </row>
    <row r="114" spans="1:15">
      <c r="A114" s="8">
        <v>34025</v>
      </c>
      <c r="B114" s="8" t="s">
        <v>1089</v>
      </c>
      <c r="C114" s="8" t="s">
        <v>52</v>
      </c>
      <c r="D114" s="8" t="s">
        <v>1090</v>
      </c>
      <c r="E114" s="8" t="s">
        <v>1091</v>
      </c>
      <c r="F114" s="7" t="s">
        <v>1092</v>
      </c>
      <c r="G114" s="8" t="s">
        <v>1093</v>
      </c>
      <c r="H114" s="8" t="s">
        <v>1079</v>
      </c>
      <c r="I114" s="7" t="s">
        <v>1094</v>
      </c>
      <c r="J114" s="8" t="s">
        <v>1095</v>
      </c>
      <c r="K114" s="8" t="s">
        <v>1096</v>
      </c>
      <c r="L114" s="7" t="s">
        <v>1097</v>
      </c>
      <c r="M114" s="8" t="s">
        <v>77</v>
      </c>
      <c r="O114" s="7"/>
    </row>
    <row r="115" spans="1:15">
      <c r="A115" s="8">
        <v>34026</v>
      </c>
      <c r="B115" s="8" t="s">
        <v>1089</v>
      </c>
      <c r="C115" s="8" t="s">
        <v>52</v>
      </c>
      <c r="D115" s="8" t="s">
        <v>1098</v>
      </c>
      <c r="E115" s="8" t="s">
        <v>1099</v>
      </c>
      <c r="F115" s="7" t="s">
        <v>1100</v>
      </c>
      <c r="G115" s="8" t="s">
        <v>1101</v>
      </c>
      <c r="H115" s="8" t="s">
        <v>1102</v>
      </c>
      <c r="I115" s="7" t="s">
        <v>1103</v>
      </c>
      <c r="J115" s="8" t="s">
        <v>1104</v>
      </c>
      <c r="K115" s="8" t="s">
        <v>707</v>
      </c>
      <c r="L115" s="7" t="s">
        <v>1105</v>
      </c>
      <c r="M115" s="8" t="s">
        <v>1106</v>
      </c>
      <c r="N115" s="8" t="s">
        <v>1107</v>
      </c>
      <c r="O115" s="7" t="s">
        <v>1108</v>
      </c>
    </row>
    <row r="116" spans="1:15">
      <c r="A116" s="8">
        <v>35013</v>
      </c>
      <c r="B116" s="8" t="s">
        <v>1109</v>
      </c>
      <c r="C116" s="8" t="s">
        <v>1110</v>
      </c>
      <c r="D116" s="8" t="s">
        <v>1111</v>
      </c>
      <c r="E116" s="8" t="s">
        <v>1112</v>
      </c>
      <c r="F116" s="7" t="s">
        <v>1113</v>
      </c>
      <c r="G116" s="8" t="s">
        <v>1114</v>
      </c>
      <c r="H116" s="8" t="s">
        <v>200</v>
      </c>
      <c r="I116" s="7" t="s">
        <v>663</v>
      </c>
      <c r="J116" s="8" t="s">
        <v>1115</v>
      </c>
      <c r="K116" s="8" t="s">
        <v>1116</v>
      </c>
      <c r="L116" s="7" t="s">
        <v>1117</v>
      </c>
      <c r="M116" s="8" t="s">
        <v>77</v>
      </c>
      <c r="O116" s="7"/>
    </row>
    <row r="117" spans="1:15">
      <c r="A117" s="8">
        <v>35023</v>
      </c>
      <c r="B117" s="8" t="s">
        <v>1118</v>
      </c>
      <c r="C117" s="8" t="s">
        <v>1119</v>
      </c>
      <c r="D117" s="8" t="s">
        <v>1120</v>
      </c>
      <c r="E117" s="8" t="s">
        <v>1121</v>
      </c>
      <c r="F117" s="7" t="s">
        <v>1122</v>
      </c>
      <c r="G117" s="8" t="s">
        <v>1123</v>
      </c>
      <c r="H117" s="8" t="s">
        <v>200</v>
      </c>
      <c r="I117" s="7" t="s">
        <v>1124</v>
      </c>
      <c r="J117" s="8" t="s">
        <v>1125</v>
      </c>
      <c r="K117" s="8" t="s">
        <v>1126</v>
      </c>
      <c r="L117" s="7"/>
      <c r="M117" s="8" t="s">
        <v>77</v>
      </c>
      <c r="O117" s="7"/>
    </row>
    <row r="118" spans="1:15">
      <c r="A118" s="8">
        <v>35035</v>
      </c>
      <c r="B118" s="8" t="s">
        <v>1127</v>
      </c>
      <c r="C118" s="8" t="s">
        <v>53</v>
      </c>
      <c r="D118" s="8" t="s">
        <v>1128</v>
      </c>
      <c r="E118" s="8" t="s">
        <v>1129</v>
      </c>
      <c r="F118" s="7" t="s">
        <v>1130</v>
      </c>
      <c r="G118" s="8" t="s">
        <v>1131</v>
      </c>
      <c r="H118" s="8" t="s">
        <v>1132</v>
      </c>
      <c r="I118" s="7" t="s">
        <v>1133</v>
      </c>
      <c r="J118" s="8" t="s">
        <v>1134</v>
      </c>
      <c r="K118" s="8" t="s">
        <v>416</v>
      </c>
      <c r="L118" s="7" t="s">
        <v>1135</v>
      </c>
      <c r="M118" s="8" t="s">
        <v>1136</v>
      </c>
      <c r="N118" s="8" t="s">
        <v>84</v>
      </c>
      <c r="O118" s="7" t="s">
        <v>1137</v>
      </c>
    </row>
    <row r="119" spans="1:15">
      <c r="A119" s="8">
        <v>35036</v>
      </c>
      <c r="B119" s="8" t="s">
        <v>1127</v>
      </c>
      <c r="C119" s="8" t="s">
        <v>53</v>
      </c>
      <c r="D119" s="8" t="s">
        <v>1138</v>
      </c>
      <c r="E119" s="8" t="s">
        <v>1139</v>
      </c>
      <c r="F119" s="7" t="s">
        <v>1140</v>
      </c>
      <c r="G119" s="8" t="s">
        <v>1141</v>
      </c>
      <c r="H119" s="8" t="s">
        <v>1142</v>
      </c>
      <c r="I119" s="7" t="s">
        <v>1143</v>
      </c>
      <c r="J119" s="8" t="s">
        <v>1144</v>
      </c>
      <c r="K119" s="8" t="s">
        <v>447</v>
      </c>
      <c r="L119" s="7" t="s">
        <v>1145</v>
      </c>
      <c r="M119" s="8" t="s">
        <v>1146</v>
      </c>
      <c r="N119" s="8" t="s">
        <v>520</v>
      </c>
      <c r="O119" s="7" t="s">
        <v>1147</v>
      </c>
    </row>
    <row r="120" spans="1:15">
      <c r="A120" s="8">
        <v>35045</v>
      </c>
      <c r="B120" s="8" t="s">
        <v>1148</v>
      </c>
      <c r="C120" s="8" t="s">
        <v>54</v>
      </c>
      <c r="D120" s="8" t="s">
        <v>1149</v>
      </c>
      <c r="E120" s="8" t="s">
        <v>1150</v>
      </c>
      <c r="F120" s="7" t="s">
        <v>1151</v>
      </c>
      <c r="G120" s="8" t="s">
        <v>1152</v>
      </c>
      <c r="H120" s="8" t="s">
        <v>1079</v>
      </c>
      <c r="I120" s="7" t="s">
        <v>1153</v>
      </c>
      <c r="J120" s="8" t="s">
        <v>1154</v>
      </c>
      <c r="K120" s="8" t="s">
        <v>1082</v>
      </c>
      <c r="L120" s="7" t="s">
        <v>1155</v>
      </c>
      <c r="M120" s="8" t="s">
        <v>77</v>
      </c>
      <c r="O120" s="7"/>
    </row>
    <row r="121" spans="1:15">
      <c r="A121" s="8">
        <v>35046</v>
      </c>
      <c r="B121" s="8" t="s">
        <v>1148</v>
      </c>
      <c r="C121" s="8" t="s">
        <v>54</v>
      </c>
      <c r="D121" s="8" t="s">
        <v>1156</v>
      </c>
      <c r="E121" s="8" t="s">
        <v>1157</v>
      </c>
      <c r="F121" s="7" t="s">
        <v>1158</v>
      </c>
      <c r="G121" s="8" t="s">
        <v>1159</v>
      </c>
      <c r="H121" s="8" t="s">
        <v>1102</v>
      </c>
      <c r="I121" s="7" t="s">
        <v>1160</v>
      </c>
      <c r="J121" s="8" t="s">
        <v>1161</v>
      </c>
      <c r="K121" s="8" t="s">
        <v>1162</v>
      </c>
      <c r="L121" s="7" t="s">
        <v>1163</v>
      </c>
      <c r="M121" s="8" t="s">
        <v>1164</v>
      </c>
      <c r="N121" s="8" t="s">
        <v>1165</v>
      </c>
      <c r="O121" s="7" t="s">
        <v>1166</v>
      </c>
    </row>
    <row r="122" spans="1:15">
      <c r="A122" s="8">
        <v>41013</v>
      </c>
      <c r="B122" s="8" t="s">
        <v>1167</v>
      </c>
      <c r="C122" s="8" t="s">
        <v>1168</v>
      </c>
      <c r="D122" s="8" t="s">
        <v>1169</v>
      </c>
      <c r="E122" s="8" t="s">
        <v>1170</v>
      </c>
      <c r="F122" s="7" t="s">
        <v>1171</v>
      </c>
      <c r="G122" s="8" t="s">
        <v>1172</v>
      </c>
      <c r="H122" s="8" t="s">
        <v>1173</v>
      </c>
      <c r="I122" s="7" t="s">
        <v>1174</v>
      </c>
      <c r="J122" s="8" t="s">
        <v>77</v>
      </c>
      <c r="L122" s="7"/>
      <c r="M122" s="8" t="s">
        <v>77</v>
      </c>
      <c r="O122" s="7"/>
    </row>
    <row r="123" spans="1:15">
      <c r="A123" s="8">
        <v>41023</v>
      </c>
      <c r="B123" s="8" t="s">
        <v>1175</v>
      </c>
      <c r="C123" s="8" t="s">
        <v>1176</v>
      </c>
      <c r="D123" s="8" t="s">
        <v>1177</v>
      </c>
      <c r="E123" s="8" t="s">
        <v>1178</v>
      </c>
      <c r="F123" s="7" t="s">
        <v>1179</v>
      </c>
      <c r="G123" s="8" t="s">
        <v>1180</v>
      </c>
      <c r="H123" s="8" t="s">
        <v>404</v>
      </c>
      <c r="I123" s="7" t="s">
        <v>1181</v>
      </c>
      <c r="J123" s="8" t="s">
        <v>77</v>
      </c>
      <c r="L123" s="7"/>
      <c r="M123" s="8" t="s">
        <v>77</v>
      </c>
      <c r="O123" s="7"/>
    </row>
    <row r="124" spans="1:15">
      <c r="A124" s="8">
        <v>41034</v>
      </c>
      <c r="B124" s="8" t="s">
        <v>1182</v>
      </c>
      <c r="C124" s="8" t="s">
        <v>1183</v>
      </c>
      <c r="D124" s="8" t="s">
        <v>1184</v>
      </c>
      <c r="E124" s="8" t="s">
        <v>1185</v>
      </c>
      <c r="F124" s="7" t="s">
        <v>1186</v>
      </c>
      <c r="G124" s="8" t="s">
        <v>1187</v>
      </c>
      <c r="H124" s="8" t="s">
        <v>1188</v>
      </c>
      <c r="I124" s="7" t="s">
        <v>1189</v>
      </c>
      <c r="J124" s="8" t="s">
        <v>1190</v>
      </c>
      <c r="K124" s="8" t="s">
        <v>1191</v>
      </c>
      <c r="L124" s="7" t="s">
        <v>1192</v>
      </c>
      <c r="M124" s="8" t="s">
        <v>77</v>
      </c>
      <c r="O124" s="7"/>
    </row>
    <row r="125" spans="1:15">
      <c r="A125" s="8">
        <v>41035</v>
      </c>
      <c r="B125" s="8" t="s">
        <v>1182</v>
      </c>
      <c r="C125" s="8" t="s">
        <v>1183</v>
      </c>
      <c r="D125" s="8" t="s">
        <v>1193</v>
      </c>
      <c r="E125" s="8" t="s">
        <v>1185</v>
      </c>
      <c r="F125" s="7" t="s">
        <v>1194</v>
      </c>
      <c r="G125" s="8" t="s">
        <v>1195</v>
      </c>
      <c r="H125" s="8" t="s">
        <v>1188</v>
      </c>
      <c r="I125" s="7" t="s">
        <v>1189</v>
      </c>
      <c r="J125" s="8" t="s">
        <v>1196</v>
      </c>
      <c r="K125" s="8" t="s">
        <v>1191</v>
      </c>
      <c r="L125" s="7" t="s">
        <v>1192</v>
      </c>
      <c r="M125" s="8" t="s">
        <v>77</v>
      </c>
      <c r="O125" s="7"/>
    </row>
    <row r="126" spans="1:15">
      <c r="A126" s="8">
        <v>41044</v>
      </c>
      <c r="B126" s="8" t="s">
        <v>1197</v>
      </c>
      <c r="C126" s="8" t="s">
        <v>1198</v>
      </c>
      <c r="D126" s="8" t="s">
        <v>1199</v>
      </c>
      <c r="E126" s="8" t="s">
        <v>1200</v>
      </c>
      <c r="F126" s="7" t="s">
        <v>1201</v>
      </c>
      <c r="G126" s="8" t="s">
        <v>1202</v>
      </c>
      <c r="H126" s="8" t="s">
        <v>1203</v>
      </c>
      <c r="I126" s="7" t="s">
        <v>1204</v>
      </c>
      <c r="J126" s="8" t="s">
        <v>1205</v>
      </c>
      <c r="K126" s="8" t="s">
        <v>430</v>
      </c>
      <c r="L126" s="7" t="s">
        <v>1206</v>
      </c>
      <c r="M126" s="8" t="s">
        <v>77</v>
      </c>
      <c r="O126" s="7"/>
    </row>
    <row r="127" spans="1:15">
      <c r="A127" s="8">
        <v>41045</v>
      </c>
      <c r="B127" s="8" t="s">
        <v>1197</v>
      </c>
      <c r="C127" s="8" t="s">
        <v>1198</v>
      </c>
      <c r="D127" s="8" t="s">
        <v>1207</v>
      </c>
      <c r="E127" s="8" t="s">
        <v>1200</v>
      </c>
      <c r="F127" s="7" t="s">
        <v>1208</v>
      </c>
      <c r="G127" s="8" t="s">
        <v>1209</v>
      </c>
      <c r="H127" s="8" t="s">
        <v>1203</v>
      </c>
      <c r="I127" s="7" t="s">
        <v>1204</v>
      </c>
      <c r="J127" s="8" t="s">
        <v>1210</v>
      </c>
      <c r="K127" s="8" t="s">
        <v>430</v>
      </c>
      <c r="L127" s="7" t="s">
        <v>1211</v>
      </c>
      <c r="M127" s="8" t="s">
        <v>77</v>
      </c>
      <c r="O127" s="7"/>
    </row>
    <row r="128" spans="1:15">
      <c r="A128" s="8">
        <v>41055</v>
      </c>
      <c r="B128" s="8" t="s">
        <v>1212</v>
      </c>
      <c r="C128" s="8" t="s">
        <v>55</v>
      </c>
      <c r="D128" s="8" t="s">
        <v>1213</v>
      </c>
      <c r="E128" s="8" t="s">
        <v>1214</v>
      </c>
      <c r="F128" s="7" t="s">
        <v>1215</v>
      </c>
      <c r="G128" s="8" t="s">
        <v>1216</v>
      </c>
      <c r="H128" s="8" t="s">
        <v>1217</v>
      </c>
      <c r="I128" s="7" t="s">
        <v>1218</v>
      </c>
      <c r="J128" s="8" t="s">
        <v>1219</v>
      </c>
      <c r="K128" s="8" t="s">
        <v>1220</v>
      </c>
      <c r="L128" s="7" t="s">
        <v>1221</v>
      </c>
      <c r="M128" s="8" t="s">
        <v>1222</v>
      </c>
      <c r="N128" s="8" t="s">
        <v>1223</v>
      </c>
      <c r="O128" s="7" t="s">
        <v>1224</v>
      </c>
    </row>
    <row r="129" spans="1:15">
      <c r="A129" s="8">
        <v>41056</v>
      </c>
      <c r="B129" s="8" t="s">
        <v>1212</v>
      </c>
      <c r="C129" s="8" t="s">
        <v>55</v>
      </c>
      <c r="D129" s="8" t="s">
        <v>1225</v>
      </c>
      <c r="E129" s="8" t="s">
        <v>1226</v>
      </c>
      <c r="F129" s="7" t="s">
        <v>1227</v>
      </c>
      <c r="G129" s="8" t="s">
        <v>1228</v>
      </c>
      <c r="H129" s="8" t="s">
        <v>1229</v>
      </c>
      <c r="I129" s="7" t="s">
        <v>1230</v>
      </c>
      <c r="J129" s="8" t="s">
        <v>1231</v>
      </c>
      <c r="K129" s="8" t="s">
        <v>1232</v>
      </c>
      <c r="L129" s="7" t="s">
        <v>1233</v>
      </c>
      <c r="M129" s="8" t="s">
        <v>1234</v>
      </c>
      <c r="N129" s="8" t="s">
        <v>1235</v>
      </c>
      <c r="O129" s="7" t="s">
        <v>1236</v>
      </c>
    </row>
    <row r="130" spans="1:15">
      <c r="A130" s="8">
        <v>41065</v>
      </c>
      <c r="B130" s="8" t="s">
        <v>1237</v>
      </c>
      <c r="C130" s="8" t="s">
        <v>56</v>
      </c>
      <c r="D130" s="8" t="s">
        <v>1238</v>
      </c>
      <c r="E130" s="8" t="s">
        <v>1239</v>
      </c>
      <c r="F130" s="7" t="s">
        <v>1240</v>
      </c>
      <c r="G130" s="8" t="s">
        <v>1241</v>
      </c>
      <c r="H130" s="8" t="s">
        <v>1242</v>
      </c>
      <c r="I130" s="7" t="s">
        <v>1243</v>
      </c>
      <c r="J130" s="8" t="s">
        <v>1244</v>
      </c>
      <c r="K130" s="8" t="s">
        <v>1245</v>
      </c>
      <c r="L130" s="7" t="s">
        <v>1246</v>
      </c>
      <c r="M130" s="8" t="s">
        <v>1247</v>
      </c>
      <c r="N130" s="8" t="s">
        <v>84</v>
      </c>
      <c r="O130" s="7" t="s">
        <v>1248</v>
      </c>
    </row>
    <row r="131" spans="1:15">
      <c r="A131" s="8">
        <v>41066</v>
      </c>
      <c r="B131" s="8" t="s">
        <v>1237</v>
      </c>
      <c r="C131" s="8" t="s">
        <v>56</v>
      </c>
      <c r="D131" s="8" t="s">
        <v>1249</v>
      </c>
      <c r="E131" s="8" t="s">
        <v>1250</v>
      </c>
      <c r="F131" s="7" t="s">
        <v>1251</v>
      </c>
      <c r="G131" s="8" t="s">
        <v>1252</v>
      </c>
      <c r="H131" s="8" t="s">
        <v>1253</v>
      </c>
      <c r="I131" s="7" t="s">
        <v>1254</v>
      </c>
      <c r="J131" s="8" t="s">
        <v>1255</v>
      </c>
      <c r="K131" s="8" t="s">
        <v>1256</v>
      </c>
      <c r="L131" s="7" t="s">
        <v>1257</v>
      </c>
      <c r="M131" s="8" t="s">
        <v>1258</v>
      </c>
      <c r="N131" s="8" t="s">
        <v>520</v>
      </c>
      <c r="O131" s="7" t="s">
        <v>1259</v>
      </c>
    </row>
    <row r="132" spans="1:15">
      <c r="A132" s="8">
        <v>42015</v>
      </c>
      <c r="B132" s="8" t="s">
        <v>1260</v>
      </c>
      <c r="C132" s="8" t="s">
        <v>57</v>
      </c>
      <c r="D132" s="8" t="s">
        <v>1261</v>
      </c>
      <c r="E132" s="8" t="s">
        <v>1262</v>
      </c>
      <c r="F132" s="7" t="s">
        <v>1263</v>
      </c>
      <c r="G132" s="8" t="s">
        <v>1264</v>
      </c>
      <c r="H132" s="8" t="s">
        <v>1265</v>
      </c>
      <c r="I132" s="7" t="s">
        <v>1266</v>
      </c>
      <c r="J132" s="8" t="s">
        <v>1267</v>
      </c>
      <c r="K132" s="8" t="s">
        <v>1268</v>
      </c>
      <c r="L132" s="7" t="s">
        <v>1269</v>
      </c>
      <c r="M132" s="8" t="s">
        <v>77</v>
      </c>
      <c r="O132" s="7"/>
    </row>
    <row r="133" spans="1:15">
      <c r="A133" s="8">
        <v>42016</v>
      </c>
      <c r="B133" s="8" t="s">
        <v>1260</v>
      </c>
      <c r="C133" s="8" t="s">
        <v>57</v>
      </c>
      <c r="D133" s="8" t="s">
        <v>1270</v>
      </c>
      <c r="E133" s="8" t="s">
        <v>1271</v>
      </c>
      <c r="F133" s="7" t="s">
        <v>1272</v>
      </c>
      <c r="G133" s="8" t="s">
        <v>1273</v>
      </c>
      <c r="H133" s="8" t="s">
        <v>1274</v>
      </c>
      <c r="I133" s="7" t="s">
        <v>1275</v>
      </c>
      <c r="J133" s="8" t="s">
        <v>1276</v>
      </c>
      <c r="K133" s="8" t="s">
        <v>1277</v>
      </c>
      <c r="L133" s="7" t="s">
        <v>1278</v>
      </c>
      <c r="M133" s="8" t="s">
        <v>1279</v>
      </c>
      <c r="N133" s="8" t="s">
        <v>1280</v>
      </c>
      <c r="O133" s="7" t="s">
        <v>1281</v>
      </c>
    </row>
    <row r="134" spans="1:15">
      <c r="A134" s="8">
        <v>43012</v>
      </c>
      <c r="B134" s="8" t="s">
        <v>1282</v>
      </c>
      <c r="C134" s="8" t="s">
        <v>1283</v>
      </c>
      <c r="D134" s="8" t="s">
        <v>1284</v>
      </c>
      <c r="E134" s="8" t="s">
        <v>1285</v>
      </c>
      <c r="F134" s="7" t="s">
        <v>1286</v>
      </c>
      <c r="G134" s="8" t="s">
        <v>1287</v>
      </c>
      <c r="H134" s="8" t="s">
        <v>957</v>
      </c>
      <c r="I134" s="7" t="s">
        <v>1288</v>
      </c>
      <c r="J134" s="8" t="s">
        <v>77</v>
      </c>
      <c r="L134" s="7"/>
      <c r="M134" s="8" t="s">
        <v>77</v>
      </c>
      <c r="O134" s="7"/>
    </row>
    <row r="135" spans="1:15">
      <c r="A135" s="8">
        <v>43023</v>
      </c>
      <c r="B135" s="8" t="s">
        <v>1289</v>
      </c>
      <c r="C135" s="8" t="s">
        <v>1290</v>
      </c>
      <c r="D135" s="8" t="s">
        <v>1291</v>
      </c>
      <c r="E135" s="8" t="s">
        <v>1292</v>
      </c>
      <c r="F135" s="7" t="s">
        <v>1293</v>
      </c>
      <c r="G135" s="8" t="s">
        <v>1294</v>
      </c>
      <c r="H135" s="8" t="s">
        <v>1053</v>
      </c>
      <c r="I135" s="7" t="s">
        <v>1295</v>
      </c>
      <c r="J135" s="8" t="s">
        <v>77</v>
      </c>
      <c r="L135" s="7"/>
      <c r="M135" s="8" t="s">
        <v>77</v>
      </c>
      <c r="O135" s="7"/>
    </row>
    <row r="136" spans="1:15">
      <c r="A136" s="8">
        <v>43034</v>
      </c>
      <c r="B136" s="8" t="s">
        <v>1296</v>
      </c>
      <c r="C136" s="8" t="s">
        <v>1297</v>
      </c>
      <c r="D136" s="8" t="s">
        <v>1298</v>
      </c>
      <c r="E136" s="8" t="s">
        <v>1299</v>
      </c>
      <c r="F136" s="7" t="s">
        <v>1300</v>
      </c>
      <c r="G136" s="8" t="s">
        <v>1301</v>
      </c>
      <c r="H136" s="8" t="s">
        <v>1302</v>
      </c>
      <c r="I136" s="7" t="s">
        <v>1303</v>
      </c>
      <c r="J136" s="8" t="s">
        <v>1304</v>
      </c>
      <c r="K136" s="8" t="s">
        <v>1053</v>
      </c>
      <c r="L136" s="7" t="s">
        <v>1305</v>
      </c>
      <c r="M136" s="8" t="s">
        <v>77</v>
      </c>
      <c r="O136" s="7"/>
    </row>
    <row r="137" spans="1:15">
      <c r="A137" s="8">
        <v>43035</v>
      </c>
      <c r="B137" s="8" t="s">
        <v>1296</v>
      </c>
      <c r="C137" s="8" t="s">
        <v>1297</v>
      </c>
      <c r="D137" s="8" t="s">
        <v>1306</v>
      </c>
      <c r="E137" s="8" t="s">
        <v>1299</v>
      </c>
      <c r="F137" s="7" t="s">
        <v>1307</v>
      </c>
      <c r="G137" s="8" t="s">
        <v>1308</v>
      </c>
      <c r="H137" s="8" t="s">
        <v>1302</v>
      </c>
      <c r="I137" s="7" t="s">
        <v>1303</v>
      </c>
      <c r="J137" s="8" t="s">
        <v>1309</v>
      </c>
      <c r="K137" s="8" t="s">
        <v>1053</v>
      </c>
      <c r="L137" s="7" t="s">
        <v>1305</v>
      </c>
      <c r="M137" s="8" t="s">
        <v>77</v>
      </c>
      <c r="O137" s="7"/>
    </row>
    <row r="138" spans="1:15">
      <c r="A138" s="8">
        <v>43044</v>
      </c>
      <c r="B138" s="8" t="s">
        <v>1310</v>
      </c>
      <c r="C138" s="8" t="s">
        <v>58</v>
      </c>
      <c r="D138" s="8" t="s">
        <v>1311</v>
      </c>
      <c r="E138" s="8" t="s">
        <v>1312</v>
      </c>
      <c r="F138" s="7" t="s">
        <v>1313</v>
      </c>
      <c r="G138" s="8" t="s">
        <v>1314</v>
      </c>
      <c r="H138" s="8" t="s">
        <v>1315</v>
      </c>
      <c r="I138" s="7" t="s">
        <v>1316</v>
      </c>
      <c r="J138" s="8" t="s">
        <v>77</v>
      </c>
      <c r="L138" s="7"/>
      <c r="M138" s="8" t="s">
        <v>77</v>
      </c>
      <c r="O138" s="7"/>
    </row>
    <row r="139" spans="1:15">
      <c r="A139" s="8">
        <v>43045</v>
      </c>
      <c r="B139" s="8" t="s">
        <v>1310</v>
      </c>
      <c r="C139" s="8" t="s">
        <v>58</v>
      </c>
      <c r="D139" s="8" t="s">
        <v>1317</v>
      </c>
      <c r="E139" s="8" t="s">
        <v>1312</v>
      </c>
      <c r="F139" s="7" t="s">
        <v>1318</v>
      </c>
      <c r="G139" s="8" t="s">
        <v>1319</v>
      </c>
      <c r="H139" s="8" t="s">
        <v>1315</v>
      </c>
      <c r="I139" s="7" t="s">
        <v>1316</v>
      </c>
      <c r="J139" s="8" t="s">
        <v>1320</v>
      </c>
      <c r="K139" s="8" t="s">
        <v>1321</v>
      </c>
      <c r="L139" s="7" t="s">
        <v>1322</v>
      </c>
      <c r="M139" s="8" t="s">
        <v>77</v>
      </c>
      <c r="O139" s="7"/>
    </row>
    <row r="140" spans="1:15">
      <c r="A140" s="8">
        <v>43046</v>
      </c>
      <c r="B140" s="8" t="s">
        <v>1310</v>
      </c>
      <c r="C140" s="8" t="s">
        <v>58</v>
      </c>
      <c r="D140" s="8" t="s">
        <v>1323</v>
      </c>
      <c r="E140" s="8" t="s">
        <v>1324</v>
      </c>
      <c r="F140" s="7" t="s">
        <v>1325</v>
      </c>
      <c r="G140" s="8" t="s">
        <v>1326</v>
      </c>
      <c r="H140" s="8" t="s">
        <v>1327</v>
      </c>
      <c r="I140" s="7" t="s">
        <v>1316</v>
      </c>
      <c r="J140" s="8" t="s">
        <v>1328</v>
      </c>
      <c r="K140" s="8" t="s">
        <v>1329</v>
      </c>
      <c r="L140" s="7" t="s">
        <v>1330</v>
      </c>
      <c r="M140" s="8" t="s">
        <v>1331</v>
      </c>
      <c r="N140" s="8" t="s">
        <v>1332</v>
      </c>
      <c r="O140" s="7" t="s">
        <v>1333</v>
      </c>
    </row>
    <row r="141" spans="1:15">
      <c r="A141" s="8">
        <v>43054</v>
      </c>
      <c r="B141" s="8" t="s">
        <v>1334</v>
      </c>
      <c r="C141" s="8" t="s">
        <v>59</v>
      </c>
      <c r="D141" s="8" t="s">
        <v>1335</v>
      </c>
      <c r="E141" s="8" t="s">
        <v>1336</v>
      </c>
      <c r="F141" s="7" t="s">
        <v>1337</v>
      </c>
      <c r="G141" s="8" t="s">
        <v>1338</v>
      </c>
      <c r="H141" s="8" t="s">
        <v>636</v>
      </c>
      <c r="I141" s="7" t="s">
        <v>1339</v>
      </c>
      <c r="J141" s="8" t="s">
        <v>1340</v>
      </c>
      <c r="K141" s="8" t="s">
        <v>1341</v>
      </c>
      <c r="L141" s="7" t="s">
        <v>1342</v>
      </c>
      <c r="M141" s="8" t="s">
        <v>77</v>
      </c>
      <c r="O141" s="7"/>
    </row>
    <row r="142" spans="1:15">
      <c r="A142" s="8">
        <v>43055</v>
      </c>
      <c r="B142" s="8" t="s">
        <v>1334</v>
      </c>
      <c r="C142" s="8" t="s">
        <v>59</v>
      </c>
      <c r="D142" s="8" t="s">
        <v>1343</v>
      </c>
      <c r="E142" s="8" t="s">
        <v>1336</v>
      </c>
      <c r="F142" s="7" t="s">
        <v>1344</v>
      </c>
      <c r="G142" s="8" t="s">
        <v>1345</v>
      </c>
      <c r="H142" s="8" t="s">
        <v>636</v>
      </c>
      <c r="I142" s="7" t="s">
        <v>1346</v>
      </c>
      <c r="J142" s="8" t="s">
        <v>1347</v>
      </c>
      <c r="K142" s="8" t="s">
        <v>1341</v>
      </c>
      <c r="L142" s="7" t="s">
        <v>1348</v>
      </c>
      <c r="M142" s="8" t="s">
        <v>77</v>
      </c>
      <c r="O142" s="7"/>
    </row>
    <row r="143" spans="1:15">
      <c r="A143" s="8">
        <v>43056</v>
      </c>
      <c r="B143" s="8" t="s">
        <v>1334</v>
      </c>
      <c r="C143" s="8" t="s">
        <v>59</v>
      </c>
      <c r="D143" s="8" t="s">
        <v>1349</v>
      </c>
      <c r="E143" s="8" t="s">
        <v>1350</v>
      </c>
      <c r="F143" s="7" t="s">
        <v>1351</v>
      </c>
      <c r="G143" s="8" t="s">
        <v>1352</v>
      </c>
      <c r="H143" s="8" t="s">
        <v>648</v>
      </c>
      <c r="I143" s="7" t="s">
        <v>1353</v>
      </c>
      <c r="J143" s="8" t="s">
        <v>1354</v>
      </c>
      <c r="K143" s="8" t="s">
        <v>1355</v>
      </c>
      <c r="L143" s="7" t="s">
        <v>1356</v>
      </c>
      <c r="M143" s="8" t="s">
        <v>1357</v>
      </c>
      <c r="N143" s="8" t="s">
        <v>1358</v>
      </c>
      <c r="O143" s="7" t="s">
        <v>1359</v>
      </c>
    </row>
    <row r="144" s="14" customFormat="1" spans="1:35">
      <c r="A144" s="14">
        <v>43065</v>
      </c>
      <c r="B144" s="14" t="s">
        <v>1360</v>
      </c>
      <c r="C144" s="18" t="s">
        <v>60</v>
      </c>
      <c r="D144" s="19">
        <v>43065012</v>
      </c>
      <c r="E144" s="14" t="s">
        <v>1361</v>
      </c>
      <c r="F144" s="14" t="s">
        <v>1362</v>
      </c>
      <c r="G144" s="14" t="s">
        <v>1363</v>
      </c>
      <c r="H144" s="13" t="s">
        <v>1364</v>
      </c>
      <c r="I144" s="13" t="s">
        <v>1365</v>
      </c>
      <c r="J144" s="13" t="s">
        <v>1366</v>
      </c>
      <c r="K144" s="13" t="s">
        <v>1367</v>
      </c>
      <c r="L144" s="13" t="s">
        <v>1368</v>
      </c>
      <c r="M144" s="13" t="s">
        <v>1369</v>
      </c>
      <c r="N144" s="13" t="s">
        <v>1370</v>
      </c>
      <c r="O144" s="13" t="s">
        <v>1371</v>
      </c>
      <c r="P144" s="13"/>
      <c r="Q144" s="13"/>
      <c r="R144" s="13"/>
      <c r="U144" s="13"/>
      <c r="V144" s="13"/>
      <c r="W144" s="13"/>
      <c r="X144" s="13"/>
      <c r="Y144" s="13"/>
      <c r="AA144" s="13"/>
      <c r="AB144" s="13"/>
      <c r="AC144" s="13"/>
      <c r="AD144" s="13"/>
      <c r="AF144" s="13"/>
      <c r="AG144" s="13"/>
      <c r="AH144" s="13"/>
      <c r="AI144" s="13"/>
    </row>
    <row r="145" s="14" customFormat="1" spans="1:35">
      <c r="A145" s="14">
        <v>43066</v>
      </c>
      <c r="B145" s="14" t="s">
        <v>1360</v>
      </c>
      <c r="C145" s="18" t="s">
        <v>60</v>
      </c>
      <c r="D145" s="19">
        <v>43066012</v>
      </c>
      <c r="E145" s="14" t="s">
        <v>1372</v>
      </c>
      <c r="F145" s="14" t="s">
        <v>1373</v>
      </c>
      <c r="G145" s="14" t="s">
        <v>1374</v>
      </c>
      <c r="H145" s="13" t="s">
        <v>1375</v>
      </c>
      <c r="I145" s="13" t="s">
        <v>1376</v>
      </c>
      <c r="J145" s="13" t="s">
        <v>1377</v>
      </c>
      <c r="K145" s="13" t="s">
        <v>1378</v>
      </c>
      <c r="L145" s="13" t="s">
        <v>1379</v>
      </c>
      <c r="M145" s="13" t="s">
        <v>1380</v>
      </c>
      <c r="N145" s="13" t="s">
        <v>1381</v>
      </c>
      <c r="O145" s="13" t="s">
        <v>1382</v>
      </c>
      <c r="P145" s="13"/>
      <c r="Q145" s="13"/>
      <c r="R145" s="13"/>
      <c r="U145" s="13"/>
      <c r="V145" s="13"/>
      <c r="W145" s="13"/>
      <c r="X145" s="13"/>
      <c r="Y145" s="13"/>
      <c r="AA145" s="13"/>
      <c r="AB145" s="13"/>
      <c r="AC145" s="13"/>
      <c r="AD145" s="13"/>
      <c r="AF145" s="13"/>
      <c r="AG145" s="13"/>
      <c r="AH145" s="13"/>
      <c r="AI145" s="13"/>
    </row>
    <row r="146" spans="1:15">
      <c r="A146" s="8">
        <v>44011</v>
      </c>
      <c r="B146" s="8" t="s">
        <v>1383</v>
      </c>
      <c r="C146" s="8" t="s">
        <v>1384</v>
      </c>
      <c r="D146" s="8" t="s">
        <v>1385</v>
      </c>
      <c r="E146" s="8" t="s">
        <v>1386</v>
      </c>
      <c r="F146" s="7" t="s">
        <v>1387</v>
      </c>
      <c r="G146" s="8" t="s">
        <v>77</v>
      </c>
      <c r="I146" s="7"/>
      <c r="J146" s="8" t="s">
        <v>77</v>
      </c>
      <c r="L146" s="7"/>
      <c r="M146" s="8" t="s">
        <v>77</v>
      </c>
      <c r="O146" s="7"/>
    </row>
    <row r="147" spans="1:15">
      <c r="A147" s="8">
        <v>44024</v>
      </c>
      <c r="B147" s="8" t="s">
        <v>1388</v>
      </c>
      <c r="C147" s="8" t="s">
        <v>1389</v>
      </c>
      <c r="D147" s="8" t="s">
        <v>1390</v>
      </c>
      <c r="E147" s="8" t="s">
        <v>1391</v>
      </c>
      <c r="F147" s="7" t="s">
        <v>1392</v>
      </c>
      <c r="G147" s="8" t="s">
        <v>1393</v>
      </c>
      <c r="H147" s="8" t="s">
        <v>1394</v>
      </c>
      <c r="I147" s="7" t="s">
        <v>1395</v>
      </c>
      <c r="J147" s="8" t="s">
        <v>1396</v>
      </c>
      <c r="K147" s="8" t="s">
        <v>1397</v>
      </c>
      <c r="L147" s="7" t="s">
        <v>1398</v>
      </c>
      <c r="M147" s="8" t="s">
        <v>77</v>
      </c>
      <c r="O147" s="7"/>
    </row>
    <row r="148" spans="1:15">
      <c r="A148" s="8">
        <v>44025</v>
      </c>
      <c r="B148" s="8" t="s">
        <v>1388</v>
      </c>
      <c r="C148" s="8" t="s">
        <v>1389</v>
      </c>
      <c r="D148" s="8" t="s">
        <v>1399</v>
      </c>
      <c r="E148" s="8" t="s">
        <v>1391</v>
      </c>
      <c r="F148" s="7" t="s">
        <v>1400</v>
      </c>
      <c r="G148" s="8" t="s">
        <v>1401</v>
      </c>
      <c r="H148" s="8" t="s">
        <v>1394</v>
      </c>
      <c r="I148" s="7" t="s">
        <v>1395</v>
      </c>
      <c r="J148" s="8" t="s">
        <v>1402</v>
      </c>
      <c r="K148" s="8" t="s">
        <v>1397</v>
      </c>
      <c r="L148" s="7" t="s">
        <v>1403</v>
      </c>
      <c r="M148" s="8" t="s">
        <v>77</v>
      </c>
      <c r="O148" s="7"/>
    </row>
    <row r="149" spans="1:15">
      <c r="A149" s="8">
        <v>44034</v>
      </c>
      <c r="B149" s="8" t="s">
        <v>1404</v>
      </c>
      <c r="C149" s="8" t="s">
        <v>61</v>
      </c>
      <c r="D149" s="8" t="s">
        <v>1405</v>
      </c>
      <c r="E149" s="8" t="s">
        <v>1406</v>
      </c>
      <c r="F149" s="7" t="s">
        <v>1407</v>
      </c>
      <c r="G149" s="8" t="s">
        <v>1408</v>
      </c>
      <c r="H149" s="8" t="s">
        <v>1409</v>
      </c>
      <c r="I149" s="7" t="s">
        <v>1410</v>
      </c>
      <c r="J149" s="8" t="s">
        <v>1411</v>
      </c>
      <c r="K149" s="8" t="s">
        <v>1412</v>
      </c>
      <c r="L149" s="7" t="s">
        <v>1413</v>
      </c>
      <c r="M149" s="8" t="s">
        <v>77</v>
      </c>
      <c r="O149" s="7"/>
    </row>
    <row r="150" spans="1:15">
      <c r="A150" s="8">
        <v>44035</v>
      </c>
      <c r="B150" s="8" t="s">
        <v>1404</v>
      </c>
      <c r="C150" s="8" t="s">
        <v>61</v>
      </c>
      <c r="D150" s="8" t="s">
        <v>1414</v>
      </c>
      <c r="E150" s="8" t="s">
        <v>1406</v>
      </c>
      <c r="F150" s="7" t="s">
        <v>1415</v>
      </c>
      <c r="G150" s="8" t="s">
        <v>1416</v>
      </c>
      <c r="H150" s="8" t="s">
        <v>1409</v>
      </c>
      <c r="I150" s="7" t="s">
        <v>1417</v>
      </c>
      <c r="J150" s="8" t="s">
        <v>1418</v>
      </c>
      <c r="K150" s="8" t="s">
        <v>1412</v>
      </c>
      <c r="L150" s="7" t="s">
        <v>1413</v>
      </c>
      <c r="M150" s="8" t="s">
        <v>1419</v>
      </c>
      <c r="N150" s="8" t="s">
        <v>1420</v>
      </c>
      <c r="O150" s="7" t="s">
        <v>1421</v>
      </c>
    </row>
    <row r="151" spans="1:15">
      <c r="A151" s="8">
        <v>44036</v>
      </c>
      <c r="B151" s="8" t="s">
        <v>1404</v>
      </c>
      <c r="C151" s="8" t="s">
        <v>61</v>
      </c>
      <c r="D151" s="8" t="s">
        <v>1422</v>
      </c>
      <c r="E151" s="8" t="s">
        <v>1423</v>
      </c>
      <c r="F151" s="7" t="s">
        <v>1424</v>
      </c>
      <c r="G151" s="8" t="s">
        <v>1425</v>
      </c>
      <c r="H151" s="8" t="s">
        <v>1426</v>
      </c>
      <c r="I151" s="7" t="s">
        <v>1427</v>
      </c>
      <c r="J151" s="8" t="s">
        <v>1428</v>
      </c>
      <c r="K151" s="8" t="s">
        <v>1429</v>
      </c>
      <c r="L151" s="7" t="s">
        <v>1430</v>
      </c>
      <c r="M151" s="8" t="s">
        <v>1431</v>
      </c>
      <c r="N151" s="8" t="s">
        <v>1432</v>
      </c>
      <c r="O151" s="7" t="s">
        <v>1433</v>
      </c>
    </row>
    <row r="152" spans="1:15">
      <c r="A152" s="8">
        <v>44045</v>
      </c>
      <c r="B152" s="8" t="s">
        <v>1434</v>
      </c>
      <c r="C152" s="8" t="s">
        <v>62</v>
      </c>
      <c r="D152" s="8" t="s">
        <v>1435</v>
      </c>
      <c r="E152" s="8" t="s">
        <v>1436</v>
      </c>
      <c r="F152" s="7" t="s">
        <v>1437</v>
      </c>
      <c r="G152" s="8" t="s">
        <v>1438</v>
      </c>
      <c r="H152" s="8" t="s">
        <v>669</v>
      </c>
      <c r="I152" s="7" t="s">
        <v>1439</v>
      </c>
      <c r="J152" s="8" t="s">
        <v>1440</v>
      </c>
      <c r="K152" s="8" t="s">
        <v>1397</v>
      </c>
      <c r="L152" s="7" t="s">
        <v>1441</v>
      </c>
      <c r="M152" s="8" t="s">
        <v>77</v>
      </c>
      <c r="O152" s="7"/>
    </row>
    <row r="153" spans="1:15">
      <c r="A153" s="8">
        <v>44046</v>
      </c>
      <c r="B153" s="8" t="s">
        <v>1434</v>
      </c>
      <c r="C153" s="8" t="s">
        <v>62</v>
      </c>
      <c r="D153" s="8" t="s">
        <v>1442</v>
      </c>
      <c r="E153" s="8" t="s">
        <v>1443</v>
      </c>
      <c r="F153" s="7" t="s">
        <v>1444</v>
      </c>
      <c r="G153" s="8" t="s">
        <v>1445</v>
      </c>
      <c r="H153" s="8" t="s">
        <v>681</v>
      </c>
      <c r="I153" s="7" t="s">
        <v>1446</v>
      </c>
      <c r="J153" s="8" t="s">
        <v>1447</v>
      </c>
      <c r="K153" s="8" t="s">
        <v>1107</v>
      </c>
      <c r="L153" s="7" t="s">
        <v>1448</v>
      </c>
      <c r="M153" s="8" t="s">
        <v>1449</v>
      </c>
      <c r="N153" s="8" t="s">
        <v>1450</v>
      </c>
      <c r="O153" s="7" t="s">
        <v>1451</v>
      </c>
    </row>
    <row r="154" spans="1:15">
      <c r="A154" s="8">
        <v>45013</v>
      </c>
      <c r="B154" s="8" t="s">
        <v>1452</v>
      </c>
      <c r="C154" s="8" t="s">
        <v>1453</v>
      </c>
      <c r="D154" s="8" t="s">
        <v>1454</v>
      </c>
      <c r="E154" s="8" t="s">
        <v>1455</v>
      </c>
      <c r="F154" s="7" t="s">
        <v>1456</v>
      </c>
      <c r="G154" s="8" t="s">
        <v>1457</v>
      </c>
      <c r="H154" s="8" t="s">
        <v>1458</v>
      </c>
      <c r="I154" s="7" t="s">
        <v>1459</v>
      </c>
      <c r="J154" s="8" t="s">
        <v>1460</v>
      </c>
      <c r="K154" s="8" t="s">
        <v>1461</v>
      </c>
      <c r="L154" s="7"/>
      <c r="M154" s="8" t="s">
        <v>77</v>
      </c>
      <c r="O154" s="7"/>
    </row>
    <row r="155" spans="1:15">
      <c r="A155" s="8">
        <v>45023</v>
      </c>
      <c r="B155" s="8" t="s">
        <v>709</v>
      </c>
      <c r="C155" s="8" t="s">
        <v>1462</v>
      </c>
      <c r="D155" s="8" t="s">
        <v>1463</v>
      </c>
      <c r="E155" s="8" t="s">
        <v>1464</v>
      </c>
      <c r="F155" s="7" t="s">
        <v>1465</v>
      </c>
      <c r="G155" s="8" t="s">
        <v>1466</v>
      </c>
      <c r="H155" s="8" t="s">
        <v>487</v>
      </c>
      <c r="I155" s="7" t="s">
        <v>1467</v>
      </c>
      <c r="J155" s="8" t="s">
        <v>77</v>
      </c>
      <c r="L155" s="7"/>
      <c r="M155" s="8" t="s">
        <v>77</v>
      </c>
      <c r="O155" s="7"/>
    </row>
    <row r="156" spans="1:15">
      <c r="A156" s="8">
        <v>45034</v>
      </c>
      <c r="B156" s="8" t="s">
        <v>1468</v>
      </c>
      <c r="C156" s="8" t="s">
        <v>1469</v>
      </c>
      <c r="D156" s="8" t="s">
        <v>1470</v>
      </c>
      <c r="E156" s="8" t="s">
        <v>1471</v>
      </c>
      <c r="F156" s="7" t="s">
        <v>1472</v>
      </c>
      <c r="G156" s="8" t="s">
        <v>1473</v>
      </c>
      <c r="H156" s="8" t="s">
        <v>1458</v>
      </c>
      <c r="I156" s="7" t="s">
        <v>1474</v>
      </c>
      <c r="J156" s="8" t="s">
        <v>1475</v>
      </c>
      <c r="K156" s="8" t="s">
        <v>1476</v>
      </c>
      <c r="L156" s="7" t="s">
        <v>1477</v>
      </c>
      <c r="M156" s="8" t="s">
        <v>77</v>
      </c>
      <c r="O156" s="7"/>
    </row>
    <row r="157" spans="1:15">
      <c r="A157" s="8">
        <v>45035</v>
      </c>
      <c r="B157" s="8" t="s">
        <v>1468</v>
      </c>
      <c r="C157" s="8" t="s">
        <v>1469</v>
      </c>
      <c r="D157" s="8" t="s">
        <v>1478</v>
      </c>
      <c r="E157" s="8" t="s">
        <v>1471</v>
      </c>
      <c r="F157" s="7" t="s">
        <v>1479</v>
      </c>
      <c r="G157" s="8" t="s">
        <v>1480</v>
      </c>
      <c r="H157" s="8" t="s">
        <v>1458</v>
      </c>
      <c r="I157" s="7" t="s">
        <v>1474</v>
      </c>
      <c r="J157" s="8" t="s">
        <v>1481</v>
      </c>
      <c r="K157" s="8" t="s">
        <v>1476</v>
      </c>
      <c r="L157" s="7" t="s">
        <v>1482</v>
      </c>
      <c r="M157" s="8" t="s">
        <v>77</v>
      </c>
      <c r="O157" s="7"/>
    </row>
    <row r="158" spans="1:15">
      <c r="A158" s="8">
        <v>45045</v>
      </c>
      <c r="B158" s="8" t="s">
        <v>1483</v>
      </c>
      <c r="C158" s="8" t="s">
        <v>63</v>
      </c>
      <c r="D158" s="8" t="s">
        <v>1484</v>
      </c>
      <c r="E158" s="8" t="s">
        <v>1485</v>
      </c>
      <c r="F158" s="7" t="s">
        <v>1486</v>
      </c>
      <c r="G158" s="8" t="s">
        <v>1487</v>
      </c>
      <c r="H158" s="8" t="s">
        <v>1488</v>
      </c>
      <c r="I158" s="7" t="s">
        <v>1489</v>
      </c>
      <c r="J158" s="8" t="s">
        <v>1490</v>
      </c>
      <c r="K158" s="8" t="s">
        <v>1491</v>
      </c>
      <c r="L158" s="7" t="s">
        <v>1492</v>
      </c>
      <c r="M158" s="8" t="s">
        <v>1493</v>
      </c>
      <c r="N158" s="8" t="s">
        <v>1494</v>
      </c>
      <c r="O158" s="7" t="s">
        <v>1495</v>
      </c>
    </row>
    <row r="159" spans="1:15">
      <c r="A159" s="8">
        <v>45046</v>
      </c>
      <c r="B159" s="8" t="s">
        <v>1483</v>
      </c>
      <c r="C159" s="8" t="s">
        <v>63</v>
      </c>
      <c r="D159" s="8" t="s">
        <v>1496</v>
      </c>
      <c r="E159" s="8" t="s">
        <v>1497</v>
      </c>
      <c r="F159" s="7" t="s">
        <v>1498</v>
      </c>
      <c r="G159" s="8" t="s">
        <v>1499</v>
      </c>
      <c r="H159" s="8" t="s">
        <v>1500</v>
      </c>
      <c r="I159" s="7" t="s">
        <v>1501</v>
      </c>
      <c r="J159" s="8" t="s">
        <v>1502</v>
      </c>
      <c r="K159" s="8" t="s">
        <v>1503</v>
      </c>
      <c r="L159" s="7" t="s">
        <v>1504</v>
      </c>
      <c r="M159" s="8" t="s">
        <v>1505</v>
      </c>
      <c r="N159" s="8" t="s">
        <v>1506</v>
      </c>
      <c r="O159" s="7" t="s">
        <v>1507</v>
      </c>
    </row>
    <row r="160" spans="1:15">
      <c r="A160" s="8">
        <v>45055</v>
      </c>
      <c r="B160" s="8" t="s">
        <v>1508</v>
      </c>
      <c r="C160" s="8" t="s">
        <v>64</v>
      </c>
      <c r="D160" s="8" t="s">
        <v>1509</v>
      </c>
      <c r="E160" s="8" t="s">
        <v>1510</v>
      </c>
      <c r="F160" s="7" t="s">
        <v>1511</v>
      </c>
      <c r="G160" s="8" t="s">
        <v>1512</v>
      </c>
      <c r="H160" s="8" t="s">
        <v>1513</v>
      </c>
      <c r="I160" s="7" t="s">
        <v>1514</v>
      </c>
      <c r="J160" s="8" t="s">
        <v>1515</v>
      </c>
      <c r="K160" s="8" t="s">
        <v>1516</v>
      </c>
      <c r="L160" s="7" t="s">
        <v>1517</v>
      </c>
      <c r="M160" s="8" t="s">
        <v>1518</v>
      </c>
      <c r="N160" s="8" t="s">
        <v>1519</v>
      </c>
      <c r="O160" s="7" t="s">
        <v>1520</v>
      </c>
    </row>
    <row r="161" spans="1:15">
      <c r="A161" s="8">
        <v>45056</v>
      </c>
      <c r="B161" s="8" t="s">
        <v>1508</v>
      </c>
      <c r="C161" s="8" t="s">
        <v>64</v>
      </c>
      <c r="D161" s="8" t="s">
        <v>1521</v>
      </c>
      <c r="E161" s="8" t="s">
        <v>1522</v>
      </c>
      <c r="F161" s="7" t="s">
        <v>1523</v>
      </c>
      <c r="G161" s="8" t="s">
        <v>1524</v>
      </c>
      <c r="H161" s="8" t="s">
        <v>1525</v>
      </c>
      <c r="I161" s="7" t="s">
        <v>1526</v>
      </c>
      <c r="J161" s="8" t="s">
        <v>1527</v>
      </c>
      <c r="K161" s="8" t="s">
        <v>1528</v>
      </c>
      <c r="L161" s="7" t="s">
        <v>1529</v>
      </c>
      <c r="M161" s="8" t="s">
        <v>1530</v>
      </c>
      <c r="N161" s="8" t="s">
        <v>1531</v>
      </c>
      <c r="O161" s="7" t="s">
        <v>1532</v>
      </c>
    </row>
    <row r="162" spans="1:15">
      <c r="A162" s="8">
        <v>51015</v>
      </c>
      <c r="B162" s="8" t="s">
        <v>1533</v>
      </c>
      <c r="C162" s="8" t="s">
        <v>65</v>
      </c>
      <c r="D162" s="8" t="s">
        <v>1534</v>
      </c>
      <c r="E162" s="8" t="s">
        <v>1535</v>
      </c>
      <c r="F162" s="9" t="s">
        <v>1536</v>
      </c>
      <c r="G162" s="8" t="s">
        <v>1537</v>
      </c>
      <c r="H162" s="8" t="s">
        <v>1538</v>
      </c>
      <c r="I162" s="7" t="s">
        <v>1539</v>
      </c>
      <c r="J162" s="8" t="s">
        <v>1540</v>
      </c>
      <c r="K162" s="8" t="s">
        <v>1541</v>
      </c>
      <c r="L162" s="7" t="s">
        <v>1542</v>
      </c>
      <c r="M162" s="8" t="s">
        <v>1543</v>
      </c>
      <c r="N162" s="8" t="s">
        <v>1544</v>
      </c>
      <c r="O162" s="7" t="s">
        <v>1545</v>
      </c>
    </row>
    <row r="163" spans="1:15">
      <c r="A163" s="8">
        <v>51016</v>
      </c>
      <c r="B163" s="8" t="s">
        <v>1533</v>
      </c>
      <c r="C163" s="8" t="s">
        <v>65</v>
      </c>
      <c r="D163" s="8" t="s">
        <v>1546</v>
      </c>
      <c r="E163" s="8" t="s">
        <v>1535</v>
      </c>
      <c r="F163" s="9" t="s">
        <v>1547</v>
      </c>
      <c r="G163" s="8" t="s">
        <v>1548</v>
      </c>
      <c r="H163" s="8" t="s">
        <v>1549</v>
      </c>
      <c r="I163" s="7" t="s">
        <v>1550</v>
      </c>
      <c r="J163" s="8" t="s">
        <v>1551</v>
      </c>
      <c r="K163" s="8" t="s">
        <v>1552</v>
      </c>
      <c r="L163" s="7" t="s">
        <v>1553</v>
      </c>
      <c r="M163" s="8" t="s">
        <v>1554</v>
      </c>
      <c r="N163" s="8" t="s">
        <v>1555</v>
      </c>
      <c r="O163" s="7" t="s">
        <v>1556</v>
      </c>
    </row>
    <row r="164" spans="1:15">
      <c r="A164" s="8">
        <v>52013</v>
      </c>
      <c r="B164" s="8" t="s">
        <v>1557</v>
      </c>
      <c r="C164" s="8" t="s">
        <v>1558</v>
      </c>
      <c r="D164" s="8" t="s">
        <v>1559</v>
      </c>
      <c r="E164" s="8" t="s">
        <v>1560</v>
      </c>
      <c r="F164" s="7" t="s">
        <v>1561</v>
      </c>
      <c r="G164" s="8" t="s">
        <v>1562</v>
      </c>
      <c r="H164" s="8" t="s">
        <v>1563</v>
      </c>
      <c r="I164" s="7" t="s">
        <v>1564</v>
      </c>
      <c r="J164" s="8" t="s">
        <v>1565</v>
      </c>
      <c r="K164" s="8" t="s">
        <v>1566</v>
      </c>
      <c r="L164" s="7" t="s">
        <v>1567</v>
      </c>
      <c r="M164" s="8" t="s">
        <v>77</v>
      </c>
      <c r="O164" s="7"/>
    </row>
    <row r="165" spans="1:15">
      <c r="A165" s="8">
        <v>52024</v>
      </c>
      <c r="B165" s="8" t="s">
        <v>1568</v>
      </c>
      <c r="C165" s="8" t="s">
        <v>1569</v>
      </c>
      <c r="D165" s="8" t="s">
        <v>1570</v>
      </c>
      <c r="E165" s="8" t="s">
        <v>1571</v>
      </c>
      <c r="F165" s="7" t="s">
        <v>1572</v>
      </c>
      <c r="G165" s="8" t="s">
        <v>1573</v>
      </c>
      <c r="H165" s="8" t="s">
        <v>1563</v>
      </c>
      <c r="I165" s="7" t="s">
        <v>1574</v>
      </c>
      <c r="J165" s="8" t="s">
        <v>1575</v>
      </c>
      <c r="K165" s="8" t="s">
        <v>964</v>
      </c>
      <c r="L165" s="7" t="s">
        <v>1576</v>
      </c>
      <c r="M165" s="8" t="s">
        <v>77</v>
      </c>
      <c r="O165" s="7"/>
    </row>
    <row r="166" spans="1:15">
      <c r="A166" s="8">
        <v>52025</v>
      </c>
      <c r="B166" s="8" t="s">
        <v>1568</v>
      </c>
      <c r="C166" s="8" t="s">
        <v>1569</v>
      </c>
      <c r="D166" s="8" t="s">
        <v>1577</v>
      </c>
      <c r="E166" s="8" t="s">
        <v>1571</v>
      </c>
      <c r="F166" s="7" t="s">
        <v>1578</v>
      </c>
      <c r="G166" s="8" t="s">
        <v>1579</v>
      </c>
      <c r="H166" s="8" t="s">
        <v>1563</v>
      </c>
      <c r="I166" s="7" t="s">
        <v>1580</v>
      </c>
      <c r="J166" s="8" t="s">
        <v>1581</v>
      </c>
      <c r="K166" s="8" t="s">
        <v>964</v>
      </c>
      <c r="L166" s="7" t="s">
        <v>1576</v>
      </c>
      <c r="M166" s="8" t="s">
        <v>77</v>
      </c>
      <c r="O166" s="7"/>
    </row>
    <row r="167" spans="1:15">
      <c r="A167" s="8">
        <v>52034</v>
      </c>
      <c r="B167" s="8" t="s">
        <v>1582</v>
      </c>
      <c r="C167" s="8" t="s">
        <v>1583</v>
      </c>
      <c r="D167" s="8" t="s">
        <v>1584</v>
      </c>
      <c r="E167" s="8" t="s">
        <v>1585</v>
      </c>
      <c r="F167" s="7" t="s">
        <v>1586</v>
      </c>
      <c r="G167" s="8" t="s">
        <v>1587</v>
      </c>
      <c r="H167" s="8" t="s">
        <v>1563</v>
      </c>
      <c r="I167" s="7" t="s">
        <v>1588</v>
      </c>
      <c r="J167" s="8" t="s">
        <v>1589</v>
      </c>
      <c r="K167" s="8" t="s">
        <v>1590</v>
      </c>
      <c r="L167" s="7" t="s">
        <v>1591</v>
      </c>
      <c r="M167" s="8" t="s">
        <v>77</v>
      </c>
      <c r="O167" s="7"/>
    </row>
    <row r="168" spans="1:15">
      <c r="A168" s="8">
        <v>52035</v>
      </c>
      <c r="B168" s="8" t="s">
        <v>1582</v>
      </c>
      <c r="C168" s="8" t="s">
        <v>1583</v>
      </c>
      <c r="D168" s="8" t="s">
        <v>1592</v>
      </c>
      <c r="E168" s="8" t="s">
        <v>1585</v>
      </c>
      <c r="F168" s="7" t="s">
        <v>1593</v>
      </c>
      <c r="G168" s="8" t="s">
        <v>1594</v>
      </c>
      <c r="H168" s="8" t="s">
        <v>1563</v>
      </c>
      <c r="I168" s="7" t="s">
        <v>1588</v>
      </c>
      <c r="J168" s="8" t="s">
        <v>1595</v>
      </c>
      <c r="K168" s="8" t="s">
        <v>1590</v>
      </c>
      <c r="L168" s="7" t="s">
        <v>1591</v>
      </c>
      <c r="M168" s="8" t="s">
        <v>77</v>
      </c>
      <c r="O168" s="7"/>
    </row>
    <row r="169" spans="1:15">
      <c r="A169" s="8">
        <v>52045</v>
      </c>
      <c r="B169" s="8" t="s">
        <v>1596</v>
      </c>
      <c r="C169" s="8" t="s">
        <v>66</v>
      </c>
      <c r="D169" s="8" t="s">
        <v>1597</v>
      </c>
      <c r="E169" s="8" t="s">
        <v>1598</v>
      </c>
      <c r="F169" s="7" t="s">
        <v>1599</v>
      </c>
      <c r="G169" s="8" t="s">
        <v>1600</v>
      </c>
      <c r="H169" s="8" t="s">
        <v>729</v>
      </c>
      <c r="I169" s="7" t="s">
        <v>1601</v>
      </c>
      <c r="J169" s="8" t="s">
        <v>1602</v>
      </c>
      <c r="K169" s="8" t="s">
        <v>1603</v>
      </c>
      <c r="L169" s="7" t="s">
        <v>1604</v>
      </c>
      <c r="M169" s="8" t="s">
        <v>1605</v>
      </c>
      <c r="N169" s="8" t="s">
        <v>1606</v>
      </c>
      <c r="O169" s="7" t="s">
        <v>1607</v>
      </c>
    </row>
    <row r="170" spans="1:15">
      <c r="A170" s="8">
        <v>52046</v>
      </c>
      <c r="B170" s="8" t="s">
        <v>1596</v>
      </c>
      <c r="C170" s="8" t="s">
        <v>66</v>
      </c>
      <c r="D170" s="8" t="s">
        <v>1608</v>
      </c>
      <c r="E170" s="8" t="s">
        <v>1609</v>
      </c>
      <c r="F170" s="7" t="s">
        <v>1610</v>
      </c>
      <c r="G170" s="8" t="s">
        <v>1611</v>
      </c>
      <c r="H170" s="8" t="s">
        <v>1612</v>
      </c>
      <c r="I170" s="7" t="s">
        <v>1613</v>
      </c>
      <c r="J170" s="8" t="s">
        <v>1614</v>
      </c>
      <c r="K170" s="8" t="s">
        <v>1615</v>
      </c>
      <c r="L170" s="7" t="s">
        <v>1616</v>
      </c>
      <c r="M170" s="8" t="s">
        <v>1617</v>
      </c>
      <c r="N170" s="8" t="s">
        <v>1618</v>
      </c>
      <c r="O170" s="7" t="s">
        <v>1619</v>
      </c>
    </row>
    <row r="171" spans="1:15">
      <c r="A171" s="8">
        <v>53014</v>
      </c>
      <c r="B171" s="8" t="s">
        <v>1620</v>
      </c>
      <c r="C171" s="8" t="s">
        <v>67</v>
      </c>
      <c r="D171" s="8" t="s">
        <v>1621</v>
      </c>
      <c r="E171" s="8" t="s">
        <v>1622</v>
      </c>
      <c r="F171" s="7" t="s">
        <v>1623</v>
      </c>
      <c r="G171" s="8" t="s">
        <v>1624</v>
      </c>
      <c r="H171" s="8" t="s">
        <v>1625</v>
      </c>
      <c r="I171" s="7" t="s">
        <v>1626</v>
      </c>
      <c r="J171" s="8" t="s">
        <v>1627</v>
      </c>
      <c r="K171" s="8" t="s">
        <v>1628</v>
      </c>
      <c r="L171" s="7" t="s">
        <v>1629</v>
      </c>
      <c r="M171" s="8" t="s">
        <v>77</v>
      </c>
      <c r="O171" s="7"/>
    </row>
    <row r="172" spans="1:15">
      <c r="A172" s="8">
        <v>53015</v>
      </c>
      <c r="B172" s="8" t="s">
        <v>1620</v>
      </c>
      <c r="C172" s="8" t="s">
        <v>67</v>
      </c>
      <c r="D172" s="8" t="s">
        <v>1630</v>
      </c>
      <c r="E172" s="8" t="s">
        <v>1622</v>
      </c>
      <c r="F172" s="7" t="s">
        <v>1631</v>
      </c>
      <c r="G172" s="8" t="s">
        <v>1632</v>
      </c>
      <c r="H172" s="8" t="s">
        <v>1625</v>
      </c>
      <c r="I172" s="7" t="s">
        <v>1633</v>
      </c>
      <c r="J172" s="8" t="s">
        <v>1634</v>
      </c>
      <c r="K172" s="8" t="s">
        <v>1628</v>
      </c>
      <c r="L172" s="7" t="s">
        <v>1635</v>
      </c>
      <c r="M172" s="8" t="s">
        <v>77</v>
      </c>
      <c r="O172" s="7"/>
    </row>
    <row r="173" spans="1:15">
      <c r="A173" s="8">
        <v>53016</v>
      </c>
      <c r="B173" s="8" t="s">
        <v>1620</v>
      </c>
      <c r="C173" s="8" t="s">
        <v>67</v>
      </c>
      <c r="D173" s="8" t="s">
        <v>1636</v>
      </c>
      <c r="E173" s="8" t="s">
        <v>1637</v>
      </c>
      <c r="F173" s="7" t="s">
        <v>1638</v>
      </c>
      <c r="G173" s="8" t="s">
        <v>1639</v>
      </c>
      <c r="H173" s="8" t="s">
        <v>1640</v>
      </c>
      <c r="I173" s="7" t="s">
        <v>1641</v>
      </c>
      <c r="J173" s="8" t="s">
        <v>1642</v>
      </c>
      <c r="K173" s="8" t="s">
        <v>1643</v>
      </c>
      <c r="L173" s="7" t="s">
        <v>1644</v>
      </c>
      <c r="M173" s="8" t="s">
        <v>1645</v>
      </c>
      <c r="N173" s="8" t="s">
        <v>1646</v>
      </c>
      <c r="O173" s="7" t="s">
        <v>1647</v>
      </c>
    </row>
    <row r="174" spans="1:15">
      <c r="A174" s="8">
        <v>61014</v>
      </c>
      <c r="B174" s="8" t="s">
        <v>1648</v>
      </c>
      <c r="C174" s="8" t="s">
        <v>1649</v>
      </c>
      <c r="D174" s="8" t="s">
        <v>1650</v>
      </c>
      <c r="E174" s="8" t="s">
        <v>1651</v>
      </c>
      <c r="F174" s="7" t="s">
        <v>1652</v>
      </c>
      <c r="G174" s="8" t="s">
        <v>1653</v>
      </c>
      <c r="H174" s="8" t="s">
        <v>1654</v>
      </c>
      <c r="I174" s="7" t="s">
        <v>1655</v>
      </c>
      <c r="J174" s="8" t="s">
        <v>1656</v>
      </c>
      <c r="K174" s="8" t="s">
        <v>1657</v>
      </c>
      <c r="L174" s="7" t="s">
        <v>1658</v>
      </c>
      <c r="M174" s="8" t="s">
        <v>77</v>
      </c>
      <c r="O174" s="7"/>
    </row>
    <row r="175" spans="1:15">
      <c r="A175" s="8">
        <v>61015</v>
      </c>
      <c r="B175" s="8" t="s">
        <v>1648</v>
      </c>
      <c r="C175" s="8" t="s">
        <v>1649</v>
      </c>
      <c r="D175" s="8" t="s">
        <v>1659</v>
      </c>
      <c r="E175" s="8" t="s">
        <v>1651</v>
      </c>
      <c r="F175" s="7" t="s">
        <v>1660</v>
      </c>
      <c r="G175" s="8" t="s">
        <v>1661</v>
      </c>
      <c r="H175" s="8" t="s">
        <v>1654</v>
      </c>
      <c r="I175" s="7" t="s">
        <v>1662</v>
      </c>
      <c r="J175" s="8" t="s">
        <v>1663</v>
      </c>
      <c r="K175" s="8" t="s">
        <v>1657</v>
      </c>
      <c r="L175" s="7" t="s">
        <v>1658</v>
      </c>
      <c r="M175" s="8" t="s">
        <v>77</v>
      </c>
      <c r="O175" s="7"/>
    </row>
    <row r="176" spans="1:15">
      <c r="A176" s="8">
        <v>61025</v>
      </c>
      <c r="B176" s="8" t="s">
        <v>1664</v>
      </c>
      <c r="C176" s="8" t="s">
        <v>68</v>
      </c>
      <c r="D176" s="8" t="s">
        <v>1665</v>
      </c>
      <c r="E176" s="8" t="s">
        <v>1666</v>
      </c>
      <c r="F176" s="7" t="s">
        <v>1667</v>
      </c>
      <c r="G176" s="8" t="s">
        <v>1668</v>
      </c>
      <c r="H176" s="8" t="s">
        <v>1669</v>
      </c>
      <c r="I176" s="7" t="s">
        <v>1670</v>
      </c>
      <c r="J176" s="8" t="s">
        <v>1671</v>
      </c>
      <c r="K176" s="8" t="s">
        <v>1672</v>
      </c>
      <c r="L176" s="7" t="s">
        <v>1673</v>
      </c>
      <c r="M176" s="8" t="s">
        <v>1674</v>
      </c>
      <c r="N176" s="8" t="s">
        <v>1675</v>
      </c>
      <c r="O176" s="7" t="s">
        <v>1676</v>
      </c>
    </row>
    <row r="177" spans="1:15">
      <c r="A177" s="8">
        <v>61026</v>
      </c>
      <c r="B177" s="8" t="s">
        <v>1664</v>
      </c>
      <c r="C177" s="8" t="s">
        <v>68</v>
      </c>
      <c r="D177" s="8" t="s">
        <v>1677</v>
      </c>
      <c r="E177" s="8" t="s">
        <v>1678</v>
      </c>
      <c r="F177" s="7" t="s">
        <v>1679</v>
      </c>
      <c r="G177" s="8" t="s">
        <v>1680</v>
      </c>
      <c r="H177" s="8" t="s">
        <v>1681</v>
      </c>
      <c r="I177" s="7" t="s">
        <v>1682</v>
      </c>
      <c r="J177" s="8" t="s">
        <v>1683</v>
      </c>
      <c r="K177" s="8" t="s">
        <v>1684</v>
      </c>
      <c r="L177" s="7" t="s">
        <v>1685</v>
      </c>
      <c r="M177" s="8" t="s">
        <v>1686</v>
      </c>
      <c r="N177" s="8" t="s">
        <v>1687</v>
      </c>
      <c r="O177" s="7" t="s">
        <v>1688</v>
      </c>
    </row>
    <row r="178" spans="1:15">
      <c r="A178" s="8">
        <v>62014</v>
      </c>
      <c r="B178" s="8" t="s">
        <v>1689</v>
      </c>
      <c r="C178" s="8" t="s">
        <v>69</v>
      </c>
      <c r="D178" s="8" t="s">
        <v>1690</v>
      </c>
      <c r="E178" s="8" t="s">
        <v>1691</v>
      </c>
      <c r="F178" s="7" t="s">
        <v>1692</v>
      </c>
      <c r="G178" s="8" t="s">
        <v>1693</v>
      </c>
      <c r="H178" s="8" t="s">
        <v>1694</v>
      </c>
      <c r="I178" s="7" t="s">
        <v>1695</v>
      </c>
      <c r="J178" s="8" t="s">
        <v>1696</v>
      </c>
      <c r="K178" s="8" t="s">
        <v>1697</v>
      </c>
      <c r="L178" s="7" t="s">
        <v>1698</v>
      </c>
      <c r="M178" s="8" t="s">
        <v>77</v>
      </c>
      <c r="O178" s="7"/>
    </row>
    <row r="179" spans="1:15">
      <c r="A179" s="8">
        <v>62015</v>
      </c>
      <c r="B179" s="8" t="s">
        <v>1689</v>
      </c>
      <c r="C179" s="8" t="s">
        <v>69</v>
      </c>
      <c r="D179" s="8" t="s">
        <v>1699</v>
      </c>
      <c r="E179" s="8" t="s">
        <v>1691</v>
      </c>
      <c r="F179" s="7" t="s">
        <v>1700</v>
      </c>
      <c r="G179" s="8" t="s">
        <v>1701</v>
      </c>
      <c r="H179" s="8" t="s">
        <v>1694</v>
      </c>
      <c r="I179" s="7" t="s">
        <v>1702</v>
      </c>
      <c r="J179" s="8" t="s">
        <v>1703</v>
      </c>
      <c r="K179" s="8" t="s">
        <v>1697</v>
      </c>
      <c r="L179" s="7" t="s">
        <v>1704</v>
      </c>
      <c r="M179" s="8" t="s">
        <v>77</v>
      </c>
      <c r="O179" s="7"/>
    </row>
    <row r="180" spans="1:15">
      <c r="A180" s="8">
        <v>62016</v>
      </c>
      <c r="B180" s="8" t="s">
        <v>1689</v>
      </c>
      <c r="C180" s="8" t="s">
        <v>69</v>
      </c>
      <c r="D180" s="8" t="s">
        <v>1705</v>
      </c>
      <c r="E180" s="8" t="s">
        <v>1706</v>
      </c>
      <c r="F180" s="7" t="s">
        <v>1707</v>
      </c>
      <c r="G180" s="8" t="s">
        <v>1708</v>
      </c>
      <c r="H180" s="8" t="s">
        <v>1709</v>
      </c>
      <c r="I180" s="7" t="s">
        <v>1710</v>
      </c>
      <c r="J180" s="8" t="s">
        <v>1711</v>
      </c>
      <c r="K180" s="8" t="s">
        <v>1712</v>
      </c>
      <c r="L180" s="7" t="s">
        <v>1713</v>
      </c>
      <c r="M180" s="8" t="s">
        <v>1714</v>
      </c>
      <c r="N180" s="8" t="s">
        <v>1646</v>
      </c>
      <c r="O180" s="7" t="s">
        <v>1715</v>
      </c>
    </row>
    <row r="181" spans="1:15">
      <c r="A181" s="8">
        <v>63014</v>
      </c>
      <c r="B181" s="8" t="s">
        <v>69</v>
      </c>
      <c r="C181" s="8" t="s">
        <v>1716</v>
      </c>
      <c r="D181" s="8" t="s">
        <v>1717</v>
      </c>
      <c r="E181" s="8" t="s">
        <v>1718</v>
      </c>
      <c r="F181" s="7" t="s">
        <v>1719</v>
      </c>
      <c r="G181" s="8" t="s">
        <v>1720</v>
      </c>
      <c r="H181" s="8" t="s">
        <v>1654</v>
      </c>
      <c r="I181" s="7" t="s">
        <v>1721</v>
      </c>
      <c r="J181" s="8" t="s">
        <v>1722</v>
      </c>
      <c r="K181" s="8" t="s">
        <v>1723</v>
      </c>
      <c r="L181" s="7" t="s">
        <v>1724</v>
      </c>
      <c r="M181" s="8" t="s">
        <v>77</v>
      </c>
      <c r="O181" s="7"/>
    </row>
    <row r="182" spans="1:15">
      <c r="A182" s="8">
        <v>63015</v>
      </c>
      <c r="B182" s="8" t="s">
        <v>69</v>
      </c>
      <c r="C182" s="8" t="s">
        <v>1716</v>
      </c>
      <c r="D182" s="8" t="s">
        <v>1725</v>
      </c>
      <c r="E182" s="8" t="s">
        <v>1718</v>
      </c>
      <c r="F182" s="7" t="s">
        <v>1726</v>
      </c>
      <c r="G182" s="8" t="s">
        <v>1727</v>
      </c>
      <c r="H182" s="8" t="s">
        <v>1654</v>
      </c>
      <c r="I182" s="7" t="s">
        <v>1728</v>
      </c>
      <c r="J182" s="8" t="s">
        <v>1729</v>
      </c>
      <c r="K182" s="8" t="s">
        <v>1723</v>
      </c>
      <c r="L182" s="7" t="s">
        <v>1730</v>
      </c>
      <c r="M182" s="8" t="s">
        <v>77</v>
      </c>
      <c r="O182" s="7"/>
    </row>
    <row r="183" spans="1:15">
      <c r="A183" s="8">
        <v>63025</v>
      </c>
      <c r="B183" s="8" t="s">
        <v>1731</v>
      </c>
      <c r="C183" s="8" t="s">
        <v>70</v>
      </c>
      <c r="D183" s="8" t="s">
        <v>1732</v>
      </c>
      <c r="E183" s="8" t="s">
        <v>1733</v>
      </c>
      <c r="F183" s="7" t="s">
        <v>1734</v>
      </c>
      <c r="G183" s="8" t="s">
        <v>1735</v>
      </c>
      <c r="H183" s="8" t="s">
        <v>1736</v>
      </c>
      <c r="I183" s="7" t="s">
        <v>1737</v>
      </c>
      <c r="J183" s="8" t="s">
        <v>1738</v>
      </c>
      <c r="K183" s="8" t="s">
        <v>1739</v>
      </c>
      <c r="L183" s="7" t="s">
        <v>1740</v>
      </c>
      <c r="M183" s="8" t="s">
        <v>1741</v>
      </c>
      <c r="N183" s="8" t="s">
        <v>1742</v>
      </c>
      <c r="O183" s="7" t="s">
        <v>1743</v>
      </c>
    </row>
    <row r="184" spans="1:15">
      <c r="A184" s="8">
        <v>63026</v>
      </c>
      <c r="B184" s="8" t="s">
        <v>1731</v>
      </c>
      <c r="C184" s="8" t="s">
        <v>70</v>
      </c>
      <c r="D184" s="8" t="s">
        <v>1744</v>
      </c>
      <c r="E184" s="8" t="s">
        <v>1745</v>
      </c>
      <c r="F184" s="7" t="s">
        <v>1746</v>
      </c>
      <c r="G184" s="8" t="s">
        <v>1747</v>
      </c>
      <c r="H184" s="8" t="s">
        <v>1748</v>
      </c>
      <c r="I184" s="7" t="s">
        <v>1749</v>
      </c>
      <c r="J184" s="8" t="s">
        <v>1750</v>
      </c>
      <c r="K184" s="8" t="s">
        <v>1751</v>
      </c>
      <c r="L184" s="7" t="s">
        <v>1752</v>
      </c>
      <c r="M184" s="8" t="s">
        <v>1753</v>
      </c>
      <c r="N184" s="8" t="s">
        <v>1754</v>
      </c>
      <c r="O184" s="7" t="s">
        <v>1755</v>
      </c>
    </row>
    <row r="185" spans="1:15">
      <c r="A185" s="8">
        <v>64013</v>
      </c>
      <c r="B185" s="8" t="s">
        <v>1756</v>
      </c>
      <c r="C185" s="8" t="s">
        <v>1757</v>
      </c>
      <c r="D185" s="8" t="s">
        <v>1758</v>
      </c>
      <c r="E185" s="8" t="s">
        <v>1759</v>
      </c>
      <c r="F185" s="7" t="s">
        <v>1760</v>
      </c>
      <c r="G185" s="8" t="s">
        <v>1761</v>
      </c>
      <c r="H185" s="8" t="s">
        <v>1654</v>
      </c>
      <c r="I185" s="7" t="s">
        <v>1762</v>
      </c>
      <c r="J185" s="8" t="s">
        <v>77</v>
      </c>
      <c r="L185" s="7"/>
      <c r="M185" s="8" t="s">
        <v>77</v>
      </c>
      <c r="O185" s="7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topLeftCell="J14" workbookViewId="0">
      <selection activeCell="L24" sqref="L24"/>
    </sheetView>
  </sheetViews>
  <sheetFormatPr defaultColWidth="200.777777777778" defaultRowHeight="17.25"/>
  <cols>
    <col min="1" max="1" width="7.11111111111111" style="1" customWidth="1"/>
    <col min="2" max="2" width="10.4444444444444" style="1" customWidth="1"/>
    <col min="3" max="3" width="9.11111111111111" style="1" customWidth="1"/>
    <col min="4" max="4" width="13.5555555555556" style="1" customWidth="1"/>
    <col min="5" max="5" width="44.1111111111111" style="1" customWidth="1"/>
    <col min="6" max="6" width="122.666666666667" style="11" customWidth="1"/>
    <col min="7" max="7" width="9.77777777777778" style="1" customWidth="1"/>
    <col min="8" max="8" width="44.1111111111111" style="1" customWidth="1"/>
    <col min="9" max="9" width="116" style="1" customWidth="1"/>
    <col min="10" max="10" width="9.77777777777778" style="1" customWidth="1"/>
    <col min="11" max="11" width="33.1111111111111" style="1" customWidth="1"/>
    <col min="12" max="12" width="135.444444444444" style="1" customWidth="1"/>
    <col min="13" max="13" width="11.5555555555556" style="1" customWidth="1"/>
    <col min="14" max="14" width="9.55555555555556" style="1" customWidth="1"/>
    <col min="15" max="15" width="174.222222222222" style="1" customWidth="1"/>
    <col min="16" max="16384" width="200.777777777778" style="1"/>
  </cols>
  <sheetData>
    <row r="1" s="6" customFormat="1" ht="18" spans="1:15">
      <c r="A1" s="6" t="s">
        <v>0</v>
      </c>
      <c r="B1" s="6" t="s">
        <v>1</v>
      </c>
      <c r="C1" s="6" t="s">
        <v>1763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</row>
    <row r="2" spans="1:15">
      <c r="A2" s="1">
        <v>11076</v>
      </c>
      <c r="B2" s="1" t="s">
        <v>146</v>
      </c>
      <c r="C2" s="1" t="s">
        <v>1764</v>
      </c>
      <c r="D2" s="7" t="s">
        <v>1765</v>
      </c>
      <c r="E2" s="1" t="s">
        <v>1766</v>
      </c>
      <c r="F2" s="12" t="s">
        <v>1767</v>
      </c>
      <c r="G2" s="7" t="s">
        <v>1768</v>
      </c>
      <c r="H2" s="1" t="s">
        <v>1769</v>
      </c>
      <c r="I2" s="7" t="s">
        <v>1770</v>
      </c>
      <c r="J2" s="7" t="s">
        <v>1771</v>
      </c>
      <c r="K2" s="1" t="s">
        <v>1772</v>
      </c>
      <c r="L2" s="7" t="s">
        <v>1773</v>
      </c>
      <c r="M2" s="7" t="s">
        <v>1774</v>
      </c>
      <c r="N2" s="1" t="s">
        <v>1775</v>
      </c>
      <c r="O2" s="3" t="s">
        <v>1776</v>
      </c>
    </row>
    <row r="3" spans="1:15">
      <c r="A3" s="1">
        <v>11086</v>
      </c>
      <c r="B3" s="1" t="s">
        <v>171</v>
      </c>
      <c r="C3" s="1" t="s">
        <v>1764</v>
      </c>
      <c r="D3" s="7" t="s">
        <v>1765</v>
      </c>
      <c r="E3" s="1" t="s">
        <v>1777</v>
      </c>
      <c r="F3" s="12" t="s">
        <v>1778</v>
      </c>
      <c r="G3" s="7" t="s">
        <v>1779</v>
      </c>
      <c r="H3" s="1" t="s">
        <v>1780</v>
      </c>
      <c r="I3" s="7" t="s">
        <v>1781</v>
      </c>
      <c r="J3" s="7" t="s">
        <v>1782</v>
      </c>
      <c r="K3" s="1" t="s">
        <v>1783</v>
      </c>
      <c r="L3" s="7" t="s">
        <v>1784</v>
      </c>
      <c r="M3" s="7" t="s">
        <v>1785</v>
      </c>
      <c r="N3" s="1" t="s">
        <v>1786</v>
      </c>
      <c r="O3" s="1" t="s">
        <v>1787</v>
      </c>
    </row>
    <row r="4" spans="1:13">
      <c r="A4" s="1">
        <v>12026</v>
      </c>
      <c r="B4" s="1" t="s">
        <v>201</v>
      </c>
      <c r="C4" s="1" t="s">
        <v>1788</v>
      </c>
      <c r="D4" s="7" t="s">
        <v>1789</v>
      </c>
      <c r="E4" s="1" t="s">
        <v>1790</v>
      </c>
      <c r="F4" s="12" t="s">
        <v>1791</v>
      </c>
      <c r="G4" s="7" t="s">
        <v>1792</v>
      </c>
      <c r="H4" s="1" t="s">
        <v>1793</v>
      </c>
      <c r="I4" s="7" t="s">
        <v>1794</v>
      </c>
      <c r="J4" s="7" t="s">
        <v>1795</v>
      </c>
      <c r="K4" s="1" t="s">
        <v>1796</v>
      </c>
      <c r="L4" s="7" t="s">
        <v>1797</v>
      </c>
      <c r="M4" s="7"/>
    </row>
    <row r="5" spans="1:15">
      <c r="A5" s="1">
        <v>12036</v>
      </c>
      <c r="B5" s="1" t="s">
        <v>229</v>
      </c>
      <c r="C5" s="1" t="s">
        <v>1764</v>
      </c>
      <c r="D5" s="7" t="s">
        <v>1798</v>
      </c>
      <c r="E5" s="1" t="s">
        <v>1799</v>
      </c>
      <c r="F5" s="12" t="s">
        <v>1800</v>
      </c>
      <c r="G5" s="7" t="s">
        <v>1801</v>
      </c>
      <c r="H5" s="1" t="s">
        <v>1802</v>
      </c>
      <c r="I5" s="7" t="s">
        <v>1803</v>
      </c>
      <c r="J5" s="7" t="s">
        <v>1804</v>
      </c>
      <c r="K5" s="1" t="s">
        <v>1805</v>
      </c>
      <c r="L5" s="7" t="s">
        <v>1806</v>
      </c>
      <c r="M5" s="7" t="s">
        <v>1807</v>
      </c>
      <c r="N5" s="1" t="s">
        <v>1808</v>
      </c>
      <c r="O5" s="1" t="s">
        <v>1809</v>
      </c>
    </row>
    <row r="6" spans="1:13">
      <c r="A6" s="1">
        <v>13036</v>
      </c>
      <c r="B6" s="1" t="s">
        <v>266</v>
      </c>
      <c r="C6" s="1" t="s">
        <v>1788</v>
      </c>
      <c r="D6" s="7" t="s">
        <v>1765</v>
      </c>
      <c r="E6" s="1" t="s">
        <v>1810</v>
      </c>
      <c r="F6" s="12" t="s">
        <v>1811</v>
      </c>
      <c r="G6" s="7" t="s">
        <v>1812</v>
      </c>
      <c r="H6" s="1" t="s">
        <v>1813</v>
      </c>
      <c r="I6" s="7" t="s">
        <v>1814</v>
      </c>
      <c r="J6" s="7" t="s">
        <v>1815</v>
      </c>
      <c r="K6" s="1" t="s">
        <v>1816</v>
      </c>
      <c r="L6" s="7" t="s">
        <v>1817</v>
      </c>
      <c r="M6" s="7"/>
    </row>
    <row r="7" spans="1:15">
      <c r="A7" s="1">
        <v>13046</v>
      </c>
      <c r="B7" s="1" t="s">
        <v>292</v>
      </c>
      <c r="C7" s="1" t="s">
        <v>1764</v>
      </c>
      <c r="D7" s="7" t="s">
        <v>1818</v>
      </c>
      <c r="E7" s="1" t="s">
        <v>1819</v>
      </c>
      <c r="F7" s="12" t="s">
        <v>1820</v>
      </c>
      <c r="G7" s="7" t="s">
        <v>1821</v>
      </c>
      <c r="H7" s="1" t="s">
        <v>1822</v>
      </c>
      <c r="I7" s="7" t="s">
        <v>1823</v>
      </c>
      <c r="J7" s="7" t="s">
        <v>1782</v>
      </c>
      <c r="K7" s="1" t="s">
        <v>1824</v>
      </c>
      <c r="L7" s="7" t="s">
        <v>1825</v>
      </c>
      <c r="M7" s="7" t="s">
        <v>1826</v>
      </c>
      <c r="N7" s="1" t="s">
        <v>1827</v>
      </c>
      <c r="O7" s="1" t="s">
        <v>1828</v>
      </c>
    </row>
    <row r="8" spans="1:13">
      <c r="A8" s="1">
        <v>14026</v>
      </c>
      <c r="B8" s="1" t="s">
        <v>323</v>
      </c>
      <c r="C8" s="1" t="s">
        <v>1788</v>
      </c>
      <c r="D8" s="7" t="s">
        <v>1829</v>
      </c>
      <c r="E8" s="1" t="s">
        <v>1830</v>
      </c>
      <c r="F8" s="12" t="s">
        <v>1831</v>
      </c>
      <c r="G8" s="7" t="s">
        <v>1832</v>
      </c>
      <c r="H8" s="1" t="s">
        <v>1833</v>
      </c>
      <c r="I8" s="7" t="s">
        <v>1834</v>
      </c>
      <c r="J8" s="7" t="s">
        <v>1835</v>
      </c>
      <c r="K8" s="1" t="s">
        <v>1836</v>
      </c>
      <c r="L8" s="7" t="s">
        <v>1837</v>
      </c>
      <c r="M8" s="7"/>
    </row>
    <row r="9" spans="1:15">
      <c r="A9" s="1">
        <v>14036</v>
      </c>
      <c r="B9" s="1" t="s">
        <v>350</v>
      </c>
      <c r="C9" s="1" t="s">
        <v>1764</v>
      </c>
      <c r="D9" s="7" t="s">
        <v>1838</v>
      </c>
      <c r="E9" s="1" t="s">
        <v>1839</v>
      </c>
      <c r="F9" s="12" t="s">
        <v>1840</v>
      </c>
      <c r="G9" s="7" t="s">
        <v>1841</v>
      </c>
      <c r="H9" s="1" t="s">
        <v>1842</v>
      </c>
      <c r="I9" s="7" t="s">
        <v>1843</v>
      </c>
      <c r="J9" s="7" t="s">
        <v>1844</v>
      </c>
      <c r="K9" s="1" t="s">
        <v>1845</v>
      </c>
      <c r="L9" s="7" t="s">
        <v>1846</v>
      </c>
      <c r="M9" s="7" t="s">
        <v>1847</v>
      </c>
      <c r="N9" s="1" t="s">
        <v>1848</v>
      </c>
      <c r="O9" s="1" t="s">
        <v>1849</v>
      </c>
    </row>
    <row r="10" s="10" customFormat="1" spans="1:15">
      <c r="A10" s="10">
        <v>14046</v>
      </c>
      <c r="B10" s="10" t="s">
        <v>372</v>
      </c>
      <c r="C10" s="10">
        <v>1</v>
      </c>
      <c r="D10" s="13" t="s">
        <v>1850</v>
      </c>
      <c r="E10" s="13" t="s">
        <v>1851</v>
      </c>
      <c r="F10" s="13" t="s">
        <v>1852</v>
      </c>
      <c r="G10" s="13" t="s">
        <v>1853</v>
      </c>
      <c r="H10" s="13" t="s">
        <v>1854</v>
      </c>
      <c r="I10" s="13" t="s">
        <v>1855</v>
      </c>
      <c r="J10" s="13" t="s">
        <v>1856</v>
      </c>
      <c r="K10" s="13" t="s">
        <v>1857</v>
      </c>
      <c r="L10" s="13" t="s">
        <v>1858</v>
      </c>
      <c r="M10" s="13" t="s">
        <v>1859</v>
      </c>
      <c r="N10" s="10" t="s">
        <v>1860</v>
      </c>
      <c r="O10" s="15" t="s">
        <v>1861</v>
      </c>
    </row>
    <row r="11" spans="1:15">
      <c r="A11" s="1">
        <v>15036</v>
      </c>
      <c r="B11" s="1" t="s">
        <v>425</v>
      </c>
      <c r="C11" s="1" t="s">
        <v>1764</v>
      </c>
      <c r="D11" s="7" t="s">
        <v>1862</v>
      </c>
      <c r="E11" s="1" t="s">
        <v>1863</v>
      </c>
      <c r="F11" s="12" t="s">
        <v>1864</v>
      </c>
      <c r="G11" s="7" t="s">
        <v>1865</v>
      </c>
      <c r="H11" s="1" t="s">
        <v>1866</v>
      </c>
      <c r="I11" s="7" t="s">
        <v>1867</v>
      </c>
      <c r="J11" s="7" t="s">
        <v>1868</v>
      </c>
      <c r="K11" s="1" t="s">
        <v>1869</v>
      </c>
      <c r="L11" s="7" t="s">
        <v>1870</v>
      </c>
      <c r="M11" s="7" t="s">
        <v>1871</v>
      </c>
      <c r="N11" s="1" t="s">
        <v>1872</v>
      </c>
      <c r="O11" s="3" t="s">
        <v>1873</v>
      </c>
    </row>
    <row r="12" spans="1:13">
      <c r="A12" s="1">
        <v>21036</v>
      </c>
      <c r="B12" s="9" t="s">
        <v>479</v>
      </c>
      <c r="C12" s="1" t="s">
        <v>1788</v>
      </c>
      <c r="D12" s="7" t="s">
        <v>1874</v>
      </c>
      <c r="E12" s="1" t="s">
        <v>1875</v>
      </c>
      <c r="F12" s="12" t="s">
        <v>1876</v>
      </c>
      <c r="G12" s="7" t="s">
        <v>1877</v>
      </c>
      <c r="H12" s="1" t="s">
        <v>1878</v>
      </c>
      <c r="I12" s="7" t="s">
        <v>1879</v>
      </c>
      <c r="J12" s="7" t="s">
        <v>1880</v>
      </c>
      <c r="K12" s="1" t="s">
        <v>1881</v>
      </c>
      <c r="L12" s="7" t="s">
        <v>1882</v>
      </c>
      <c r="M12" s="7"/>
    </row>
    <row r="13" spans="1:15">
      <c r="A13" s="1">
        <v>21046</v>
      </c>
      <c r="B13" s="9" t="s">
        <v>507</v>
      </c>
      <c r="C13" s="1" t="s">
        <v>1764</v>
      </c>
      <c r="D13" s="7" t="s">
        <v>1874</v>
      </c>
      <c r="E13" s="1" t="s">
        <v>1883</v>
      </c>
      <c r="F13" s="12" t="s">
        <v>1884</v>
      </c>
      <c r="G13" s="7" t="s">
        <v>1885</v>
      </c>
      <c r="H13" s="1" t="s">
        <v>1886</v>
      </c>
      <c r="I13" s="7" t="s">
        <v>1887</v>
      </c>
      <c r="J13" s="7" t="s">
        <v>1888</v>
      </c>
      <c r="K13" s="1" t="s">
        <v>1889</v>
      </c>
      <c r="L13" s="7" t="s">
        <v>1890</v>
      </c>
      <c r="M13" s="7" t="s">
        <v>1891</v>
      </c>
      <c r="N13" s="1" t="s">
        <v>1892</v>
      </c>
      <c r="O13" s="1" t="s">
        <v>1893</v>
      </c>
    </row>
    <row r="14" spans="1:13">
      <c r="A14" s="1">
        <v>22036</v>
      </c>
      <c r="B14" s="9" t="s">
        <v>546</v>
      </c>
      <c r="C14" s="1" t="s">
        <v>1788</v>
      </c>
      <c r="D14" s="7" t="s">
        <v>1894</v>
      </c>
      <c r="E14" s="1" t="s">
        <v>1895</v>
      </c>
      <c r="F14" s="12" t="s">
        <v>1896</v>
      </c>
      <c r="G14" s="7" t="s">
        <v>1897</v>
      </c>
      <c r="H14" s="1" t="s">
        <v>1898</v>
      </c>
      <c r="I14" s="7" t="s">
        <v>1899</v>
      </c>
      <c r="J14" s="7" t="s">
        <v>1900</v>
      </c>
      <c r="K14" s="1" t="s">
        <v>1901</v>
      </c>
      <c r="L14" s="7" t="s">
        <v>1902</v>
      </c>
      <c r="M14" s="7"/>
    </row>
    <row r="15" spans="1:15">
      <c r="A15" s="1">
        <v>22046</v>
      </c>
      <c r="B15" s="9" t="s">
        <v>570</v>
      </c>
      <c r="C15" s="1" t="s">
        <v>1764</v>
      </c>
      <c r="D15" s="7" t="s">
        <v>1894</v>
      </c>
      <c r="E15" s="1" t="s">
        <v>1903</v>
      </c>
      <c r="F15" s="12" t="s">
        <v>1904</v>
      </c>
      <c r="G15" s="7" t="s">
        <v>1905</v>
      </c>
      <c r="H15" s="1" t="s">
        <v>1906</v>
      </c>
      <c r="I15" s="7" t="s">
        <v>1907</v>
      </c>
      <c r="J15" s="7" t="s">
        <v>1908</v>
      </c>
      <c r="K15" s="1" t="s">
        <v>1909</v>
      </c>
      <c r="L15" s="7" t="s">
        <v>1910</v>
      </c>
      <c r="M15" s="7" t="s">
        <v>1911</v>
      </c>
      <c r="N15" s="1" t="s">
        <v>1912</v>
      </c>
      <c r="O15" s="1" t="s">
        <v>1913</v>
      </c>
    </row>
    <row r="16" spans="1:15">
      <c r="A16" s="1">
        <v>22056</v>
      </c>
      <c r="B16" s="9" t="s">
        <v>589</v>
      </c>
      <c r="C16" s="1" t="s">
        <v>1764</v>
      </c>
      <c r="D16" s="7" t="s">
        <v>1914</v>
      </c>
      <c r="E16" s="1" t="s">
        <v>1915</v>
      </c>
      <c r="F16" s="12" t="s">
        <v>1916</v>
      </c>
      <c r="G16" s="7" t="s">
        <v>1917</v>
      </c>
      <c r="H16" s="1" t="s">
        <v>1918</v>
      </c>
      <c r="I16" s="7" t="s">
        <v>1919</v>
      </c>
      <c r="J16" s="7" t="s">
        <v>1920</v>
      </c>
      <c r="K16" s="1" t="s">
        <v>1921</v>
      </c>
      <c r="L16" s="7" t="s">
        <v>1922</v>
      </c>
      <c r="M16" s="7" t="s">
        <v>1923</v>
      </c>
      <c r="N16" s="1" t="s">
        <v>1924</v>
      </c>
      <c r="O16" s="3" t="s">
        <v>1925</v>
      </c>
    </row>
    <row r="17" spans="1:15">
      <c r="A17" s="1">
        <v>23036</v>
      </c>
      <c r="B17" s="9" t="s">
        <v>631</v>
      </c>
      <c r="C17" s="1" t="s">
        <v>1764</v>
      </c>
      <c r="D17" s="7" t="s">
        <v>1926</v>
      </c>
      <c r="E17" s="1" t="s">
        <v>1927</v>
      </c>
      <c r="F17" s="12" t="s">
        <v>1928</v>
      </c>
      <c r="G17" s="7" t="s">
        <v>1929</v>
      </c>
      <c r="H17" s="1" t="s">
        <v>1930</v>
      </c>
      <c r="I17" s="7" t="s">
        <v>1931</v>
      </c>
      <c r="J17" s="7" t="s">
        <v>1932</v>
      </c>
      <c r="K17" s="1" t="s">
        <v>1933</v>
      </c>
      <c r="L17" s="7" t="s">
        <v>1934</v>
      </c>
      <c r="M17" s="7" t="s">
        <v>1935</v>
      </c>
      <c r="N17" s="1" t="s">
        <v>1936</v>
      </c>
      <c r="O17" s="3" t="s">
        <v>1937</v>
      </c>
    </row>
    <row r="18" spans="1:13">
      <c r="A18" s="1">
        <v>24026</v>
      </c>
      <c r="B18" s="9" t="s">
        <v>664</v>
      </c>
      <c r="C18" s="1" t="s">
        <v>1788</v>
      </c>
      <c r="D18" s="7" t="s">
        <v>1938</v>
      </c>
      <c r="E18" s="1" t="s">
        <v>1939</v>
      </c>
      <c r="F18" s="12" t="s">
        <v>1940</v>
      </c>
      <c r="G18" s="7" t="s">
        <v>1941</v>
      </c>
      <c r="H18" s="1" t="s">
        <v>1942</v>
      </c>
      <c r="I18" s="7" t="s">
        <v>1943</v>
      </c>
      <c r="J18" s="7" t="s">
        <v>1944</v>
      </c>
      <c r="K18" s="1" t="s">
        <v>1945</v>
      </c>
      <c r="L18" s="7" t="s">
        <v>1946</v>
      </c>
      <c r="M18" s="7"/>
    </row>
    <row r="19" spans="1:15">
      <c r="A19" s="1">
        <v>24036</v>
      </c>
      <c r="B19" s="9" t="s">
        <v>689</v>
      </c>
      <c r="C19" s="1" t="s">
        <v>1764</v>
      </c>
      <c r="D19" s="7" t="s">
        <v>1941</v>
      </c>
      <c r="E19" s="1" t="s">
        <v>1947</v>
      </c>
      <c r="F19" s="12" t="s">
        <v>1948</v>
      </c>
      <c r="G19" s="7" t="s">
        <v>1949</v>
      </c>
      <c r="H19" s="1" t="s">
        <v>1950</v>
      </c>
      <c r="I19" s="7" t="s">
        <v>1951</v>
      </c>
      <c r="J19" s="7" t="s">
        <v>1952</v>
      </c>
      <c r="K19" s="1" t="s">
        <v>1953</v>
      </c>
      <c r="L19" s="7" t="s">
        <v>1954</v>
      </c>
      <c r="M19" s="7" t="s">
        <v>1955</v>
      </c>
      <c r="N19" s="1" t="s">
        <v>1956</v>
      </c>
      <c r="O19" s="1" t="s">
        <v>1957</v>
      </c>
    </row>
    <row r="20" spans="1:15">
      <c r="A20" s="1">
        <v>25066</v>
      </c>
      <c r="B20" s="9" t="s">
        <v>763</v>
      </c>
      <c r="C20" s="1" t="s">
        <v>1764</v>
      </c>
      <c r="D20" s="7" t="s">
        <v>1958</v>
      </c>
      <c r="E20" s="1" t="s">
        <v>1959</v>
      </c>
      <c r="F20" s="12" t="s">
        <v>1960</v>
      </c>
      <c r="G20" s="7" t="s">
        <v>1961</v>
      </c>
      <c r="H20" s="1" t="s">
        <v>1962</v>
      </c>
      <c r="I20" s="7" t="s">
        <v>1963</v>
      </c>
      <c r="J20" s="7" t="s">
        <v>1964</v>
      </c>
      <c r="K20" s="1" t="s">
        <v>1965</v>
      </c>
      <c r="L20" s="7" t="s">
        <v>1966</v>
      </c>
      <c r="M20" s="7" t="s">
        <v>1967</v>
      </c>
      <c r="N20" s="1" t="s">
        <v>1968</v>
      </c>
      <c r="O20" s="1" t="s">
        <v>1969</v>
      </c>
    </row>
    <row r="21" spans="1:15">
      <c r="A21" s="1">
        <v>25076</v>
      </c>
      <c r="B21" s="9" t="s">
        <v>788</v>
      </c>
      <c r="C21" s="1" t="s">
        <v>1764</v>
      </c>
      <c r="D21" s="7" t="s">
        <v>1970</v>
      </c>
      <c r="E21" s="1" t="s">
        <v>1971</v>
      </c>
      <c r="F21" s="12" t="s">
        <v>1972</v>
      </c>
      <c r="G21" s="7" t="s">
        <v>1973</v>
      </c>
      <c r="H21" s="1" t="s">
        <v>1974</v>
      </c>
      <c r="I21" s="7" t="s">
        <v>1975</v>
      </c>
      <c r="J21" s="7" t="s">
        <v>1976</v>
      </c>
      <c r="K21" s="1" t="s">
        <v>1977</v>
      </c>
      <c r="L21" s="7" t="s">
        <v>1978</v>
      </c>
      <c r="M21" s="7" t="s">
        <v>1979</v>
      </c>
      <c r="N21" s="1" t="s">
        <v>1980</v>
      </c>
      <c r="O21" s="1" t="s">
        <v>1981</v>
      </c>
    </row>
    <row r="22" spans="1:15">
      <c r="A22" s="1">
        <v>31076</v>
      </c>
      <c r="B22" s="9" t="s">
        <v>881</v>
      </c>
      <c r="C22" s="1" t="s">
        <v>1764</v>
      </c>
      <c r="D22" s="7" t="s">
        <v>1982</v>
      </c>
      <c r="E22" s="1" t="s">
        <v>1983</v>
      </c>
      <c r="F22" s="12" t="s">
        <v>1984</v>
      </c>
      <c r="G22" s="7" t="s">
        <v>1985</v>
      </c>
      <c r="H22" s="1" t="s">
        <v>1986</v>
      </c>
      <c r="I22" s="7" t="s">
        <v>1987</v>
      </c>
      <c r="J22" s="7" t="s">
        <v>1988</v>
      </c>
      <c r="K22" s="1" t="s">
        <v>1989</v>
      </c>
      <c r="L22" s="7" t="s">
        <v>1990</v>
      </c>
      <c r="M22" s="7" t="s">
        <v>1991</v>
      </c>
      <c r="N22" s="1" t="s">
        <v>1992</v>
      </c>
      <c r="O22" s="1" t="s">
        <v>1993</v>
      </c>
    </row>
    <row r="23" spans="1:15">
      <c r="A23" s="1">
        <v>31086</v>
      </c>
      <c r="B23" s="9" t="s">
        <v>905</v>
      </c>
      <c r="C23" s="1" t="s">
        <v>1764</v>
      </c>
      <c r="D23" s="7" t="s">
        <v>1985</v>
      </c>
      <c r="E23" s="1" t="s">
        <v>1994</v>
      </c>
      <c r="F23" s="12" t="s">
        <v>1995</v>
      </c>
      <c r="G23" s="7" t="s">
        <v>1885</v>
      </c>
      <c r="H23" s="1" t="s">
        <v>1996</v>
      </c>
      <c r="I23" s="7" t="s">
        <v>1997</v>
      </c>
      <c r="J23" s="7" t="s">
        <v>1998</v>
      </c>
      <c r="K23" s="1" t="s">
        <v>1999</v>
      </c>
      <c r="L23" s="7" t="s">
        <v>2000</v>
      </c>
      <c r="M23" s="7" t="s">
        <v>2001</v>
      </c>
      <c r="N23" s="1" t="s">
        <v>2002</v>
      </c>
      <c r="O23" s="1" t="s">
        <v>2003</v>
      </c>
    </row>
    <row r="24" s="10" customFormat="1" spans="1:15">
      <c r="A24" s="10">
        <v>31096</v>
      </c>
      <c r="B24" s="14" t="s">
        <v>2004</v>
      </c>
      <c r="C24" s="10">
        <v>1</v>
      </c>
      <c r="D24" s="13" t="s">
        <v>2005</v>
      </c>
      <c r="E24" s="14" t="s">
        <v>2006</v>
      </c>
      <c r="F24" s="15" t="s">
        <v>2007</v>
      </c>
      <c r="G24" s="13" t="s">
        <v>2008</v>
      </c>
      <c r="H24" s="10" t="s">
        <v>2009</v>
      </c>
      <c r="I24" s="10" t="s">
        <v>2010</v>
      </c>
      <c r="J24" s="13" t="s">
        <v>2011</v>
      </c>
      <c r="K24" s="10" t="s">
        <v>2012</v>
      </c>
      <c r="L24" s="10" t="s">
        <v>2013</v>
      </c>
      <c r="M24" s="13" t="s">
        <v>2014</v>
      </c>
      <c r="N24" s="10" t="s">
        <v>2015</v>
      </c>
      <c r="O24" s="10" t="s">
        <v>2016</v>
      </c>
    </row>
    <row r="25" spans="1:13">
      <c r="A25" s="1">
        <v>32036</v>
      </c>
      <c r="B25" s="9" t="s">
        <v>959</v>
      </c>
      <c r="C25" s="1" t="s">
        <v>1788</v>
      </c>
      <c r="D25" s="7" t="s">
        <v>1835</v>
      </c>
      <c r="E25" s="1" t="s">
        <v>2017</v>
      </c>
      <c r="F25" s="12" t="s">
        <v>2018</v>
      </c>
      <c r="G25" s="7" t="s">
        <v>2019</v>
      </c>
      <c r="H25" s="1" t="s">
        <v>2020</v>
      </c>
      <c r="I25" s="7" t="s">
        <v>2021</v>
      </c>
      <c r="J25" s="7" t="s">
        <v>2022</v>
      </c>
      <c r="K25" s="1" t="s">
        <v>2023</v>
      </c>
      <c r="L25" s="7" t="s">
        <v>2024</v>
      </c>
      <c r="M25" s="7"/>
    </row>
    <row r="26" spans="1:13">
      <c r="A26" s="1">
        <v>32046</v>
      </c>
      <c r="B26" s="9" t="s">
        <v>983</v>
      </c>
      <c r="C26" s="1" t="s">
        <v>1788</v>
      </c>
      <c r="D26" s="7" t="s">
        <v>2025</v>
      </c>
      <c r="E26" s="1" t="s">
        <v>2026</v>
      </c>
      <c r="F26" s="12" t="s">
        <v>2027</v>
      </c>
      <c r="G26" s="7" t="s">
        <v>2028</v>
      </c>
      <c r="H26" s="1" t="s">
        <v>2029</v>
      </c>
      <c r="I26" s="7" t="s">
        <v>2030</v>
      </c>
      <c r="J26" s="7" t="s">
        <v>2031</v>
      </c>
      <c r="K26" s="1" t="s">
        <v>2032</v>
      </c>
      <c r="L26" s="7" t="s">
        <v>2033</v>
      </c>
      <c r="M26" s="7"/>
    </row>
    <row r="27" spans="1:15">
      <c r="A27" s="1">
        <v>32056</v>
      </c>
      <c r="B27" s="9" t="s">
        <v>1008</v>
      </c>
      <c r="C27" s="1" t="s">
        <v>1764</v>
      </c>
      <c r="D27" s="7" t="s">
        <v>2034</v>
      </c>
      <c r="E27" s="1" t="s">
        <v>2035</v>
      </c>
      <c r="F27" s="12" t="s">
        <v>2036</v>
      </c>
      <c r="G27" s="7" t="s">
        <v>2037</v>
      </c>
      <c r="H27" s="1" t="s">
        <v>2038</v>
      </c>
      <c r="I27" s="7" t="s">
        <v>2039</v>
      </c>
      <c r="J27" s="7" t="s">
        <v>2040</v>
      </c>
      <c r="K27" s="1" t="s">
        <v>2041</v>
      </c>
      <c r="L27" s="7" t="s">
        <v>2042</v>
      </c>
      <c r="M27" s="7" t="s">
        <v>2043</v>
      </c>
      <c r="N27" s="1" t="s">
        <v>2044</v>
      </c>
      <c r="O27" s="1" t="s">
        <v>2045</v>
      </c>
    </row>
    <row r="28" spans="1:13">
      <c r="A28" s="1">
        <v>33026</v>
      </c>
      <c r="B28" s="9" t="s">
        <v>1045</v>
      </c>
      <c r="C28" s="1" t="s">
        <v>1788</v>
      </c>
      <c r="D28" s="7" t="s">
        <v>2046</v>
      </c>
      <c r="E28" s="1" t="s">
        <v>2047</v>
      </c>
      <c r="F28" s="12" t="s">
        <v>2048</v>
      </c>
      <c r="G28" s="7" t="s">
        <v>1815</v>
      </c>
      <c r="H28" s="1" t="s">
        <v>2049</v>
      </c>
      <c r="I28" s="7" t="s">
        <v>2050</v>
      </c>
      <c r="J28" s="7" t="s">
        <v>2051</v>
      </c>
      <c r="K28" s="1" t="s">
        <v>2052</v>
      </c>
      <c r="L28" s="7" t="s">
        <v>2053</v>
      </c>
      <c r="M28" s="7"/>
    </row>
    <row r="29" spans="1:15">
      <c r="A29" s="1">
        <v>34026</v>
      </c>
      <c r="B29" s="9" t="s">
        <v>1089</v>
      </c>
      <c r="C29" s="1" t="s">
        <v>1764</v>
      </c>
      <c r="D29" s="7" t="s">
        <v>2054</v>
      </c>
      <c r="E29" s="1" t="s">
        <v>2055</v>
      </c>
      <c r="F29" s="12" t="s">
        <v>2056</v>
      </c>
      <c r="G29" s="7" t="s">
        <v>1952</v>
      </c>
      <c r="H29" s="1" t="s">
        <v>2057</v>
      </c>
      <c r="I29" s="7" t="s">
        <v>2058</v>
      </c>
      <c r="J29" s="7" t="s">
        <v>2059</v>
      </c>
      <c r="K29" s="1" t="s">
        <v>2060</v>
      </c>
      <c r="L29" s="7" t="s">
        <v>2061</v>
      </c>
      <c r="M29" s="7" t="s">
        <v>2062</v>
      </c>
      <c r="N29" s="1" t="s">
        <v>2063</v>
      </c>
      <c r="O29" s="1" t="s">
        <v>2064</v>
      </c>
    </row>
    <row r="30" spans="1:15">
      <c r="A30" s="1">
        <v>35036</v>
      </c>
      <c r="B30" s="9" t="s">
        <v>1127</v>
      </c>
      <c r="C30" s="1" t="s">
        <v>1764</v>
      </c>
      <c r="D30" s="7" t="s">
        <v>2065</v>
      </c>
      <c r="E30" s="1" t="s">
        <v>2066</v>
      </c>
      <c r="F30" s="12" t="s">
        <v>2067</v>
      </c>
      <c r="G30" s="7" t="s">
        <v>1868</v>
      </c>
      <c r="H30" s="1" t="s">
        <v>2068</v>
      </c>
      <c r="I30" s="7" t="s">
        <v>2069</v>
      </c>
      <c r="J30" s="7" t="s">
        <v>1885</v>
      </c>
      <c r="K30" s="1" t="s">
        <v>2070</v>
      </c>
      <c r="L30" s="7" t="s">
        <v>2071</v>
      </c>
      <c r="M30" s="7" t="s">
        <v>2072</v>
      </c>
      <c r="N30" s="1" t="s">
        <v>2073</v>
      </c>
      <c r="O30" s="1" t="s">
        <v>2074</v>
      </c>
    </row>
    <row r="31" spans="1:15">
      <c r="A31" s="1">
        <v>35046</v>
      </c>
      <c r="B31" s="9" t="s">
        <v>1148</v>
      </c>
      <c r="C31" s="1" t="s">
        <v>1764</v>
      </c>
      <c r="D31" s="7" t="s">
        <v>2075</v>
      </c>
      <c r="E31" s="1" t="s">
        <v>2076</v>
      </c>
      <c r="F31" s="12" t="s">
        <v>2077</v>
      </c>
      <c r="G31" s="7" t="s">
        <v>2078</v>
      </c>
      <c r="H31" s="1" t="s">
        <v>2079</v>
      </c>
      <c r="I31" s="7" t="s">
        <v>2080</v>
      </c>
      <c r="J31" s="7" t="s">
        <v>2081</v>
      </c>
      <c r="K31" s="1" t="s">
        <v>2082</v>
      </c>
      <c r="L31" s="7" t="s">
        <v>2083</v>
      </c>
      <c r="M31" s="7" t="s">
        <v>2084</v>
      </c>
      <c r="N31" s="1" t="s">
        <v>2085</v>
      </c>
      <c r="O31" s="1" t="s">
        <v>2086</v>
      </c>
    </row>
    <row r="32" spans="1:15">
      <c r="A32" s="1">
        <v>41056</v>
      </c>
      <c r="B32" s="9" t="s">
        <v>1212</v>
      </c>
      <c r="C32" s="1" t="s">
        <v>1764</v>
      </c>
      <c r="D32" s="7" t="s">
        <v>2087</v>
      </c>
      <c r="E32" s="1" t="s">
        <v>2088</v>
      </c>
      <c r="F32" s="12" t="s">
        <v>2089</v>
      </c>
      <c r="G32" s="7" t="s">
        <v>2090</v>
      </c>
      <c r="H32" s="1" t="s">
        <v>2091</v>
      </c>
      <c r="I32" s="7" t="s">
        <v>2092</v>
      </c>
      <c r="J32" s="7" t="s">
        <v>2093</v>
      </c>
      <c r="K32" s="1" t="s">
        <v>2094</v>
      </c>
      <c r="L32" s="7" t="s">
        <v>2095</v>
      </c>
      <c r="M32" s="7" t="s">
        <v>2096</v>
      </c>
      <c r="N32" s="1" t="s">
        <v>2097</v>
      </c>
      <c r="O32" s="1" t="s">
        <v>2098</v>
      </c>
    </row>
    <row r="33" spans="1:15">
      <c r="A33" s="1">
        <v>41066</v>
      </c>
      <c r="B33" s="9" t="s">
        <v>1237</v>
      </c>
      <c r="C33" s="1" t="s">
        <v>1764</v>
      </c>
      <c r="D33" s="7" t="s">
        <v>2099</v>
      </c>
      <c r="E33" s="1" t="s">
        <v>2100</v>
      </c>
      <c r="F33" s="12" t="s">
        <v>2101</v>
      </c>
      <c r="G33" s="7" t="s">
        <v>2102</v>
      </c>
      <c r="H33" s="1" t="s">
        <v>2103</v>
      </c>
      <c r="I33" s="7" t="s">
        <v>2104</v>
      </c>
      <c r="J33" s="7" t="s">
        <v>1885</v>
      </c>
      <c r="K33" s="1" t="s">
        <v>2105</v>
      </c>
      <c r="L33" s="7" t="s">
        <v>2106</v>
      </c>
      <c r="M33" s="7" t="s">
        <v>2107</v>
      </c>
      <c r="N33" s="1" t="s">
        <v>2108</v>
      </c>
      <c r="O33" s="1" t="s">
        <v>2109</v>
      </c>
    </row>
    <row r="34" spans="1:15">
      <c r="A34" s="1">
        <v>42016</v>
      </c>
      <c r="B34" s="9" t="s">
        <v>1260</v>
      </c>
      <c r="C34" s="1" t="s">
        <v>1764</v>
      </c>
      <c r="D34" s="7" t="s">
        <v>2110</v>
      </c>
      <c r="E34" s="1" t="s">
        <v>2111</v>
      </c>
      <c r="F34" s="12" t="s">
        <v>2112</v>
      </c>
      <c r="G34" s="7" t="s">
        <v>2113</v>
      </c>
      <c r="H34" s="1" t="s">
        <v>2114</v>
      </c>
      <c r="I34" s="7" t="s">
        <v>2115</v>
      </c>
      <c r="J34" s="7" t="s">
        <v>2116</v>
      </c>
      <c r="K34" s="1" t="s">
        <v>2117</v>
      </c>
      <c r="L34" s="7" t="s">
        <v>2118</v>
      </c>
      <c r="M34" s="7" t="s">
        <v>2119</v>
      </c>
      <c r="N34" s="1" t="s">
        <v>2120</v>
      </c>
      <c r="O34" s="1" t="s">
        <v>2121</v>
      </c>
    </row>
    <row r="35" spans="1:13">
      <c r="A35" s="1">
        <v>43046</v>
      </c>
      <c r="B35" s="7" t="s">
        <v>1310</v>
      </c>
      <c r="C35" s="1" t="s">
        <v>1788</v>
      </c>
      <c r="D35" s="7" t="s">
        <v>2122</v>
      </c>
      <c r="E35" s="1" t="s">
        <v>2123</v>
      </c>
      <c r="F35" s="12" t="s">
        <v>2124</v>
      </c>
      <c r="G35" s="7" t="s">
        <v>2125</v>
      </c>
      <c r="H35" s="1" t="s">
        <v>2126</v>
      </c>
      <c r="I35" s="7" t="s">
        <v>2127</v>
      </c>
      <c r="J35" s="7" t="s">
        <v>2128</v>
      </c>
      <c r="K35" s="1" t="s">
        <v>2129</v>
      </c>
      <c r="L35" s="7" t="s">
        <v>2130</v>
      </c>
      <c r="M35" s="7"/>
    </row>
    <row r="36" spans="1:13">
      <c r="A36" s="1">
        <v>43056</v>
      </c>
      <c r="B36" s="9" t="s">
        <v>1334</v>
      </c>
      <c r="C36" s="1" t="s">
        <v>1788</v>
      </c>
      <c r="D36" s="7" t="s">
        <v>1926</v>
      </c>
      <c r="E36" s="1" t="s">
        <v>2131</v>
      </c>
      <c r="F36" s="12" t="s">
        <v>2132</v>
      </c>
      <c r="G36" s="7" t="s">
        <v>2133</v>
      </c>
      <c r="H36" s="1" t="s">
        <v>2134</v>
      </c>
      <c r="I36" s="7" t="s">
        <v>2135</v>
      </c>
      <c r="J36" s="7" t="s">
        <v>2136</v>
      </c>
      <c r="K36" s="1" t="s">
        <v>2137</v>
      </c>
      <c r="L36" s="7" t="s">
        <v>2138</v>
      </c>
      <c r="M36" s="7"/>
    </row>
    <row r="37" s="10" customFormat="1" spans="1:15">
      <c r="A37" s="10">
        <v>43066</v>
      </c>
      <c r="B37" s="14" t="s">
        <v>1360</v>
      </c>
      <c r="C37" s="10">
        <v>1</v>
      </c>
      <c r="D37" s="15" t="s">
        <v>2139</v>
      </c>
      <c r="E37" s="10" t="s">
        <v>2140</v>
      </c>
      <c r="F37" s="15" t="s">
        <v>2141</v>
      </c>
      <c r="G37" s="15" t="s">
        <v>2142</v>
      </c>
      <c r="H37" s="10" t="s">
        <v>2143</v>
      </c>
      <c r="I37" s="13" t="s">
        <v>2144</v>
      </c>
      <c r="J37" s="15" t="s">
        <v>2145</v>
      </c>
      <c r="K37" s="3" t="s">
        <v>2146</v>
      </c>
      <c r="L37" s="13" t="s">
        <v>2147</v>
      </c>
      <c r="M37" s="15" t="s">
        <v>2148</v>
      </c>
      <c r="N37" s="10" t="s">
        <v>2149</v>
      </c>
      <c r="O37" s="10" t="s">
        <v>2150</v>
      </c>
    </row>
    <row r="38" spans="1:13">
      <c r="A38" s="1">
        <v>44036</v>
      </c>
      <c r="B38" s="9" t="s">
        <v>1404</v>
      </c>
      <c r="C38" s="1" t="s">
        <v>1788</v>
      </c>
      <c r="D38" s="7" t="s">
        <v>2151</v>
      </c>
      <c r="E38" s="1" t="s">
        <v>2152</v>
      </c>
      <c r="F38" s="12" t="s">
        <v>2153</v>
      </c>
      <c r="G38" s="7" t="s">
        <v>2154</v>
      </c>
      <c r="H38" s="1" t="s">
        <v>2155</v>
      </c>
      <c r="I38" s="7" t="s">
        <v>2156</v>
      </c>
      <c r="J38" s="7" t="s">
        <v>2157</v>
      </c>
      <c r="K38" s="1" t="s">
        <v>2158</v>
      </c>
      <c r="L38" s="7" t="s">
        <v>2159</v>
      </c>
      <c r="M38" s="7"/>
    </row>
    <row r="39" spans="1:15">
      <c r="A39" s="1">
        <v>44046</v>
      </c>
      <c r="B39" s="9" t="s">
        <v>1434</v>
      </c>
      <c r="C39" s="1" t="s">
        <v>1764</v>
      </c>
      <c r="D39" s="7" t="s">
        <v>1938</v>
      </c>
      <c r="E39" s="1" t="s">
        <v>2160</v>
      </c>
      <c r="F39" s="12" t="s">
        <v>2161</v>
      </c>
      <c r="G39" s="7" t="s">
        <v>2162</v>
      </c>
      <c r="H39" s="1" t="s">
        <v>2163</v>
      </c>
      <c r="I39" s="7" t="s">
        <v>2164</v>
      </c>
      <c r="J39" s="7" t="s">
        <v>2165</v>
      </c>
      <c r="K39" s="1" t="s">
        <v>2166</v>
      </c>
      <c r="L39" s="12" t="s">
        <v>2167</v>
      </c>
      <c r="M39" s="7" t="s">
        <v>2168</v>
      </c>
      <c r="N39" s="1" t="s">
        <v>2169</v>
      </c>
      <c r="O39" s="3" t="s">
        <v>2170</v>
      </c>
    </row>
    <row r="40" spans="1:15">
      <c r="A40" s="1">
        <v>45046</v>
      </c>
      <c r="B40" s="9" t="s">
        <v>1483</v>
      </c>
      <c r="C40" s="1" t="s">
        <v>1764</v>
      </c>
      <c r="D40" s="7" t="s">
        <v>2171</v>
      </c>
      <c r="E40" s="1" t="s">
        <v>2172</v>
      </c>
      <c r="F40" s="12" t="s">
        <v>2173</v>
      </c>
      <c r="G40" s="7" t="s">
        <v>2174</v>
      </c>
      <c r="H40" s="1" t="s">
        <v>2175</v>
      </c>
      <c r="I40" s="7" t="s">
        <v>2176</v>
      </c>
      <c r="J40" s="7" t="s">
        <v>2177</v>
      </c>
      <c r="K40" s="1" t="s">
        <v>2178</v>
      </c>
      <c r="L40" s="7" t="s">
        <v>2179</v>
      </c>
      <c r="M40" s="7" t="s">
        <v>2180</v>
      </c>
      <c r="N40" s="1" t="s">
        <v>2181</v>
      </c>
      <c r="O40" s="3" t="s">
        <v>2182</v>
      </c>
    </row>
    <row r="41" spans="1:15">
      <c r="A41" s="1">
        <v>45056</v>
      </c>
      <c r="B41" s="9" t="s">
        <v>1508</v>
      </c>
      <c r="C41" s="1" t="s">
        <v>1764</v>
      </c>
      <c r="D41" s="7" t="s">
        <v>2183</v>
      </c>
      <c r="E41" s="1" t="s">
        <v>2184</v>
      </c>
      <c r="F41" s="12" t="s">
        <v>2185</v>
      </c>
      <c r="G41" s="7" t="s">
        <v>2186</v>
      </c>
      <c r="H41" s="1" t="s">
        <v>2187</v>
      </c>
      <c r="I41" s="7" t="s">
        <v>2188</v>
      </c>
      <c r="J41" s="7" t="s">
        <v>2189</v>
      </c>
      <c r="K41" s="1" t="s">
        <v>2190</v>
      </c>
      <c r="L41" s="7" t="s">
        <v>2191</v>
      </c>
      <c r="M41" s="7" t="s">
        <v>2192</v>
      </c>
      <c r="N41" s="1" t="s">
        <v>2193</v>
      </c>
      <c r="O41" s="1" t="s">
        <v>2194</v>
      </c>
    </row>
    <row r="42" spans="1:15">
      <c r="A42" s="1">
        <v>51016</v>
      </c>
      <c r="B42" s="9" t="s">
        <v>1533</v>
      </c>
      <c r="C42" s="1" t="s">
        <v>1764</v>
      </c>
      <c r="D42" s="7" t="s">
        <v>2195</v>
      </c>
      <c r="E42" s="1" t="s">
        <v>2196</v>
      </c>
      <c r="F42" s="12" t="s">
        <v>2197</v>
      </c>
      <c r="G42" s="7" t="s">
        <v>2198</v>
      </c>
      <c r="H42" s="1" t="s">
        <v>2199</v>
      </c>
      <c r="I42" s="7" t="s">
        <v>2200</v>
      </c>
      <c r="J42" s="7" t="s">
        <v>2201</v>
      </c>
      <c r="K42" s="1" t="s">
        <v>2202</v>
      </c>
      <c r="L42" s="7" t="s">
        <v>2203</v>
      </c>
      <c r="M42" s="12" t="s">
        <v>2204</v>
      </c>
      <c r="N42" s="1" t="s">
        <v>2205</v>
      </c>
      <c r="O42" s="3" t="s">
        <v>2206</v>
      </c>
    </row>
    <row r="43" spans="1:15">
      <c r="A43" s="1">
        <v>52046</v>
      </c>
      <c r="B43" s="9" t="s">
        <v>1596</v>
      </c>
      <c r="C43" s="1" t="s">
        <v>1764</v>
      </c>
      <c r="D43" s="7" t="s">
        <v>2207</v>
      </c>
      <c r="E43" s="1" t="s">
        <v>2208</v>
      </c>
      <c r="F43" s="12" t="s">
        <v>2209</v>
      </c>
      <c r="G43" s="7" t="s">
        <v>2210</v>
      </c>
      <c r="H43" s="1" t="s">
        <v>2211</v>
      </c>
      <c r="I43" s="7" t="s">
        <v>2212</v>
      </c>
      <c r="J43" s="7" t="s">
        <v>2213</v>
      </c>
      <c r="K43" s="1" t="s">
        <v>2214</v>
      </c>
      <c r="L43" s="7" t="s">
        <v>2215</v>
      </c>
      <c r="M43" s="7" t="s">
        <v>2216</v>
      </c>
      <c r="N43" s="1" t="s">
        <v>2217</v>
      </c>
      <c r="O43" s="1" t="s">
        <v>2218</v>
      </c>
    </row>
    <row r="44" spans="1:13">
      <c r="A44" s="1">
        <v>53016</v>
      </c>
      <c r="B44" s="9" t="s">
        <v>1620</v>
      </c>
      <c r="C44" s="1" t="s">
        <v>1788</v>
      </c>
      <c r="D44" s="7" t="s">
        <v>2219</v>
      </c>
      <c r="E44" s="1" t="s">
        <v>2220</v>
      </c>
      <c r="F44" s="12" t="s">
        <v>2221</v>
      </c>
      <c r="G44" s="7" t="s">
        <v>2222</v>
      </c>
      <c r="H44" s="1" t="s">
        <v>2223</v>
      </c>
      <c r="I44" s="7" t="s">
        <v>2224</v>
      </c>
      <c r="J44" s="7" t="s">
        <v>2225</v>
      </c>
      <c r="K44" s="1" t="s">
        <v>2226</v>
      </c>
      <c r="L44" s="7" t="s">
        <v>2227</v>
      </c>
      <c r="M44" s="7"/>
    </row>
    <row r="45" spans="1:15">
      <c r="A45" s="1">
        <v>61026</v>
      </c>
      <c r="B45" s="9" t="s">
        <v>1664</v>
      </c>
      <c r="C45" s="1" t="s">
        <v>1764</v>
      </c>
      <c r="D45" s="7" t="s">
        <v>2228</v>
      </c>
      <c r="E45" s="1" t="s">
        <v>2229</v>
      </c>
      <c r="F45" s="12" t="s">
        <v>2230</v>
      </c>
      <c r="G45" s="7" t="s">
        <v>2231</v>
      </c>
      <c r="H45" s="1" t="s">
        <v>2232</v>
      </c>
      <c r="I45" s="7" t="s">
        <v>2233</v>
      </c>
      <c r="J45" s="7" t="s">
        <v>2234</v>
      </c>
      <c r="K45" s="1" t="s">
        <v>2235</v>
      </c>
      <c r="L45" s="7" t="s">
        <v>2236</v>
      </c>
      <c r="M45" s="7" t="s">
        <v>2237</v>
      </c>
      <c r="N45" s="1" t="s">
        <v>2238</v>
      </c>
      <c r="O45" s="1" t="s">
        <v>2239</v>
      </c>
    </row>
    <row r="46" spans="1:13">
      <c r="A46" s="1">
        <v>62016</v>
      </c>
      <c r="B46" s="9" t="s">
        <v>69</v>
      </c>
      <c r="C46" s="1" t="s">
        <v>1788</v>
      </c>
      <c r="D46" s="7" t="s">
        <v>2240</v>
      </c>
      <c r="E46" s="1" t="s">
        <v>2241</v>
      </c>
      <c r="F46" s="12" t="s">
        <v>2242</v>
      </c>
      <c r="G46" s="7" t="s">
        <v>2243</v>
      </c>
      <c r="H46" s="1" t="s">
        <v>2244</v>
      </c>
      <c r="I46" s="7" t="s">
        <v>2245</v>
      </c>
      <c r="J46" s="7" t="s">
        <v>2225</v>
      </c>
      <c r="K46" s="1" t="s">
        <v>2246</v>
      </c>
      <c r="L46" s="7" t="s">
        <v>2247</v>
      </c>
      <c r="M46" s="7"/>
    </row>
    <row r="47" spans="1:15">
      <c r="A47" s="1">
        <v>63026</v>
      </c>
      <c r="B47" s="9" t="s">
        <v>1731</v>
      </c>
      <c r="C47" s="1" t="s">
        <v>1764</v>
      </c>
      <c r="D47" s="7" t="s">
        <v>2248</v>
      </c>
      <c r="E47" s="1" t="s">
        <v>2249</v>
      </c>
      <c r="F47" s="12" t="s">
        <v>2250</v>
      </c>
      <c r="G47" s="7" t="s">
        <v>2251</v>
      </c>
      <c r="H47" s="1" t="s">
        <v>2252</v>
      </c>
      <c r="I47" s="7" t="s">
        <v>2253</v>
      </c>
      <c r="J47" s="7" t="s">
        <v>2254</v>
      </c>
      <c r="K47" s="1" t="s">
        <v>2255</v>
      </c>
      <c r="L47" s="7" t="s">
        <v>2256</v>
      </c>
      <c r="M47" s="7" t="s">
        <v>2257</v>
      </c>
      <c r="N47" s="1" t="s">
        <v>2258</v>
      </c>
      <c r="O47" s="3" t="s">
        <v>2259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"/>
  <sheetViews>
    <sheetView workbookViewId="0">
      <selection activeCell="B1" sqref="B$1:B$1048576"/>
    </sheetView>
  </sheetViews>
  <sheetFormatPr defaultColWidth="8.88888888888889" defaultRowHeight="17.25"/>
  <cols>
    <col min="1" max="1" width="7.11111111111111" style="1" customWidth="1"/>
    <col min="2" max="2" width="12.3333333333333" style="1" customWidth="1"/>
    <col min="3" max="3" width="11.8888888888889" style="1" customWidth="1"/>
    <col min="4" max="4" width="177.777777777778" style="1" customWidth="1"/>
    <col min="5" max="5" width="10.3333333333333" style="1" customWidth="1"/>
    <col min="6" max="6" width="113.666666666667" style="1" customWidth="1"/>
    <col min="7" max="7" width="10.3333333333333" style="1" customWidth="1"/>
    <col min="8" max="8" width="116.555555555556" style="1" customWidth="1"/>
    <col min="9" max="9" width="10.3333333333333" style="1" customWidth="1"/>
    <col min="10" max="10" width="116.555555555556" style="1" customWidth="1"/>
    <col min="11" max="11" width="9.66666666666667" style="1" customWidth="1"/>
    <col min="12" max="12" width="9.88888888888889" style="1" customWidth="1"/>
    <col min="13" max="14" width="46" style="1" customWidth="1"/>
    <col min="15" max="15" width="34.4444444444444" style="1" customWidth="1"/>
    <col min="16" max="16384" width="8.88888888888889" style="1"/>
  </cols>
  <sheetData>
    <row r="1" s="6" customFormat="1" ht="18" spans="1:15">
      <c r="A1" s="6" t="s">
        <v>0</v>
      </c>
      <c r="B1" s="6" t="s">
        <v>1</v>
      </c>
      <c r="C1" s="6" t="s">
        <v>22</v>
      </c>
      <c r="D1" s="6" t="s">
        <v>24</v>
      </c>
      <c r="E1" s="6" t="s">
        <v>13</v>
      </c>
      <c r="F1" s="6" t="s">
        <v>15</v>
      </c>
      <c r="G1" s="6" t="s">
        <v>16</v>
      </c>
      <c r="H1" s="6" t="s">
        <v>18</v>
      </c>
      <c r="I1" s="6" t="s">
        <v>19</v>
      </c>
      <c r="J1" s="6" t="s">
        <v>21</v>
      </c>
      <c r="K1" s="6" t="s">
        <v>1763</v>
      </c>
      <c r="L1" s="6" t="s">
        <v>23</v>
      </c>
      <c r="M1" s="6" t="s">
        <v>14</v>
      </c>
      <c r="N1" s="6" t="s">
        <v>17</v>
      </c>
      <c r="O1" s="6" t="s">
        <v>20</v>
      </c>
    </row>
    <row r="2" spans="1:15">
      <c r="A2" s="1">
        <v>11076</v>
      </c>
      <c r="B2" s="1" t="s">
        <v>146</v>
      </c>
      <c r="C2" s="7" t="s">
        <v>1774</v>
      </c>
      <c r="D2" s="1" t="s">
        <v>2260</v>
      </c>
      <c r="E2" s="7" t="s">
        <v>1765</v>
      </c>
      <c r="F2" s="1" t="s">
        <v>2261</v>
      </c>
      <c r="G2" s="7" t="s">
        <v>2262</v>
      </c>
      <c r="H2" s="1" t="s">
        <v>2263</v>
      </c>
      <c r="I2" s="7" t="s">
        <v>1771</v>
      </c>
      <c r="J2" s="1" t="s">
        <v>2264</v>
      </c>
      <c r="K2" s="1" t="s">
        <v>1764</v>
      </c>
      <c r="L2" s="1" t="s">
        <v>1775</v>
      </c>
      <c r="M2" s="1" t="s">
        <v>1766</v>
      </c>
      <c r="N2" s="1" t="s">
        <v>1769</v>
      </c>
      <c r="O2" s="1" t="s">
        <v>1772</v>
      </c>
    </row>
    <row r="3" spans="1:15">
      <c r="A3" s="1">
        <v>11086</v>
      </c>
      <c r="B3" s="1" t="s">
        <v>171</v>
      </c>
      <c r="C3" s="7" t="s">
        <v>1785</v>
      </c>
      <c r="D3" s="1" t="s">
        <v>2265</v>
      </c>
      <c r="E3" s="7" t="s">
        <v>1765</v>
      </c>
      <c r="F3" s="1" t="s">
        <v>2266</v>
      </c>
      <c r="G3" s="7" t="s">
        <v>1779</v>
      </c>
      <c r="H3" s="1" t="s">
        <v>2267</v>
      </c>
      <c r="I3" s="7" t="s">
        <v>1782</v>
      </c>
      <c r="J3" s="1" t="s">
        <v>2268</v>
      </c>
      <c r="K3" s="1" t="s">
        <v>1764</v>
      </c>
      <c r="L3" s="1" t="s">
        <v>1786</v>
      </c>
      <c r="M3" s="1" t="s">
        <v>1777</v>
      </c>
      <c r="N3" s="1" t="s">
        <v>1780</v>
      </c>
      <c r="O3" s="1" t="s">
        <v>1783</v>
      </c>
    </row>
    <row r="4" spans="1:15">
      <c r="A4" s="1">
        <v>12026</v>
      </c>
      <c r="B4" s="1" t="s">
        <v>201</v>
      </c>
      <c r="C4" s="7"/>
      <c r="E4" s="7" t="s">
        <v>1789</v>
      </c>
      <c r="F4" s="1" t="s">
        <v>2269</v>
      </c>
      <c r="G4" s="7" t="s">
        <v>2270</v>
      </c>
      <c r="H4" s="1" t="s">
        <v>2271</v>
      </c>
      <c r="I4" s="7" t="s">
        <v>1795</v>
      </c>
      <c r="J4" s="1" t="s">
        <v>2272</v>
      </c>
      <c r="K4" s="1" t="s">
        <v>1788</v>
      </c>
      <c r="M4" s="1" t="s">
        <v>1790</v>
      </c>
      <c r="N4" s="1" t="s">
        <v>1793</v>
      </c>
      <c r="O4" s="1" t="s">
        <v>1796</v>
      </c>
    </row>
    <row r="5" spans="1:15">
      <c r="A5" s="1">
        <v>12036</v>
      </c>
      <c r="B5" s="1" t="s">
        <v>229</v>
      </c>
      <c r="C5" s="7" t="s">
        <v>1807</v>
      </c>
      <c r="D5" s="1" t="s">
        <v>2273</v>
      </c>
      <c r="E5" s="7" t="s">
        <v>1798</v>
      </c>
      <c r="F5" s="1" t="s">
        <v>2274</v>
      </c>
      <c r="G5" s="7" t="s">
        <v>2275</v>
      </c>
      <c r="H5" s="1" t="s">
        <v>2276</v>
      </c>
      <c r="I5" s="7" t="s">
        <v>1804</v>
      </c>
      <c r="J5" s="1" t="s">
        <v>2277</v>
      </c>
      <c r="K5" s="1" t="s">
        <v>1764</v>
      </c>
      <c r="L5" s="1" t="s">
        <v>1808</v>
      </c>
      <c r="M5" s="1" t="s">
        <v>1799</v>
      </c>
      <c r="N5" s="1" t="s">
        <v>1802</v>
      </c>
      <c r="O5" s="1" t="s">
        <v>1805</v>
      </c>
    </row>
    <row r="6" spans="1:15">
      <c r="A6" s="1">
        <v>13036</v>
      </c>
      <c r="B6" s="1" t="s">
        <v>266</v>
      </c>
      <c r="C6" s="7"/>
      <c r="E6" s="7" t="s">
        <v>1765</v>
      </c>
      <c r="F6" s="1" t="s">
        <v>2278</v>
      </c>
      <c r="G6" s="7" t="s">
        <v>1812</v>
      </c>
      <c r="H6" s="1" t="s">
        <v>2279</v>
      </c>
      <c r="I6" s="7" t="s">
        <v>2280</v>
      </c>
      <c r="J6" s="1" t="s">
        <v>2281</v>
      </c>
      <c r="K6" s="1" t="s">
        <v>1788</v>
      </c>
      <c r="M6" s="1" t="s">
        <v>1810</v>
      </c>
      <c r="N6" s="1" t="s">
        <v>1813</v>
      </c>
      <c r="O6" s="1" t="s">
        <v>1816</v>
      </c>
    </row>
    <row r="7" spans="1:15">
      <c r="A7" s="1">
        <v>13046</v>
      </c>
      <c r="B7" s="1" t="s">
        <v>292</v>
      </c>
      <c r="C7" s="7" t="s">
        <v>1826</v>
      </c>
      <c r="D7" s="1" t="s">
        <v>2282</v>
      </c>
      <c r="E7" s="7" t="s">
        <v>2283</v>
      </c>
      <c r="F7" s="1" t="s">
        <v>2284</v>
      </c>
      <c r="G7" s="7" t="s">
        <v>2285</v>
      </c>
      <c r="H7" s="1" t="s">
        <v>2286</v>
      </c>
      <c r="I7" s="7" t="s">
        <v>1782</v>
      </c>
      <c r="J7" s="1" t="s">
        <v>2268</v>
      </c>
      <c r="K7" s="1" t="s">
        <v>1764</v>
      </c>
      <c r="L7" s="1" t="s">
        <v>1827</v>
      </c>
      <c r="M7" s="1" t="s">
        <v>1819</v>
      </c>
      <c r="N7" s="1" t="s">
        <v>1822</v>
      </c>
      <c r="O7" s="1" t="s">
        <v>1824</v>
      </c>
    </row>
    <row r="8" spans="1:15">
      <c r="A8" s="1">
        <v>14026</v>
      </c>
      <c r="B8" s="1" t="s">
        <v>323</v>
      </c>
      <c r="C8" s="7"/>
      <c r="E8" s="7" t="s">
        <v>2287</v>
      </c>
      <c r="F8" s="1" t="s">
        <v>2288</v>
      </c>
      <c r="G8" s="7" t="s">
        <v>2289</v>
      </c>
      <c r="H8" s="1" t="s">
        <v>2290</v>
      </c>
      <c r="I8" s="7" t="s">
        <v>1835</v>
      </c>
      <c r="J8" s="1" t="s">
        <v>2291</v>
      </c>
      <c r="K8" s="1" t="s">
        <v>1788</v>
      </c>
      <c r="M8" s="1" t="s">
        <v>1830</v>
      </c>
      <c r="N8" s="1" t="s">
        <v>1833</v>
      </c>
      <c r="O8" s="1" t="s">
        <v>1836</v>
      </c>
    </row>
    <row r="9" spans="1:15">
      <c r="A9" s="1">
        <v>14036</v>
      </c>
      <c r="B9" s="1" t="s">
        <v>350</v>
      </c>
      <c r="C9" s="7" t="s">
        <v>1847</v>
      </c>
      <c r="D9" s="1" t="s">
        <v>2292</v>
      </c>
      <c r="E9" s="7" t="s">
        <v>1838</v>
      </c>
      <c r="F9" s="1" t="s">
        <v>2293</v>
      </c>
      <c r="G9" s="7" t="s">
        <v>2294</v>
      </c>
      <c r="H9" s="1" t="s">
        <v>2295</v>
      </c>
      <c r="I9" s="7" t="s">
        <v>1844</v>
      </c>
      <c r="J9" s="1" t="s">
        <v>2296</v>
      </c>
      <c r="K9" s="1" t="s">
        <v>1764</v>
      </c>
      <c r="L9" s="1" t="s">
        <v>1848</v>
      </c>
      <c r="M9" s="1" t="s">
        <v>1839</v>
      </c>
      <c r="N9" s="1" t="s">
        <v>1842</v>
      </c>
      <c r="O9" s="1" t="s">
        <v>1845</v>
      </c>
    </row>
    <row r="10" spans="1:15">
      <c r="A10" s="1">
        <v>14046</v>
      </c>
      <c r="B10" s="1" t="s">
        <v>372</v>
      </c>
      <c r="C10" s="8" t="s">
        <v>1859</v>
      </c>
      <c r="D10" s="8" t="s">
        <v>2297</v>
      </c>
      <c r="E10" s="8" t="s">
        <v>1850</v>
      </c>
      <c r="F10" s="8" t="s">
        <v>2298</v>
      </c>
      <c r="G10" s="8" t="s">
        <v>1853</v>
      </c>
      <c r="H10" s="8" t="s">
        <v>2299</v>
      </c>
      <c r="I10" s="8" t="s">
        <v>2300</v>
      </c>
      <c r="J10" s="8" t="s">
        <v>2301</v>
      </c>
      <c r="K10" s="1">
        <v>1</v>
      </c>
      <c r="L10" s="1" t="s">
        <v>1860</v>
      </c>
      <c r="M10" s="7" t="s">
        <v>2302</v>
      </c>
      <c r="N10" s="7" t="s">
        <v>2303</v>
      </c>
      <c r="O10" s="7" t="s">
        <v>2304</v>
      </c>
    </row>
    <row r="11" spans="1:15">
      <c r="A11" s="1">
        <v>15036</v>
      </c>
      <c r="B11" s="1" t="s">
        <v>425</v>
      </c>
      <c r="C11" s="7" t="s">
        <v>1871</v>
      </c>
      <c r="D11" s="1" t="s">
        <v>2305</v>
      </c>
      <c r="E11" s="7" t="s">
        <v>2306</v>
      </c>
      <c r="F11" s="1" t="s">
        <v>2307</v>
      </c>
      <c r="G11" s="7" t="s">
        <v>1865</v>
      </c>
      <c r="H11" s="1" t="s">
        <v>2308</v>
      </c>
      <c r="I11" s="7" t="s">
        <v>1868</v>
      </c>
      <c r="J11" s="1" t="s">
        <v>2309</v>
      </c>
      <c r="K11" s="1" t="s">
        <v>1764</v>
      </c>
      <c r="L11" s="1" t="s">
        <v>1872</v>
      </c>
      <c r="M11" s="1" t="s">
        <v>1863</v>
      </c>
      <c r="N11" s="1" t="s">
        <v>1866</v>
      </c>
      <c r="O11" s="1" t="s">
        <v>1869</v>
      </c>
    </row>
    <row r="12" spans="1:15">
      <c r="A12" s="1">
        <v>21036</v>
      </c>
      <c r="B12" s="9" t="s">
        <v>479</v>
      </c>
      <c r="C12" s="7"/>
      <c r="E12" s="7" t="s">
        <v>1874</v>
      </c>
      <c r="F12" s="1" t="s">
        <v>2310</v>
      </c>
      <c r="G12" s="7" t="s">
        <v>2311</v>
      </c>
      <c r="H12" s="1" t="s">
        <v>2312</v>
      </c>
      <c r="I12" s="7" t="s">
        <v>2313</v>
      </c>
      <c r="J12" s="1" t="s">
        <v>2314</v>
      </c>
      <c r="K12" s="1" t="s">
        <v>1788</v>
      </c>
      <c r="M12" s="1" t="s">
        <v>1875</v>
      </c>
      <c r="N12" s="1" t="s">
        <v>1878</v>
      </c>
      <c r="O12" s="1" t="s">
        <v>1881</v>
      </c>
    </row>
    <row r="13" spans="1:15">
      <c r="A13" s="1">
        <v>21046</v>
      </c>
      <c r="B13" s="9" t="s">
        <v>507</v>
      </c>
      <c r="C13" s="7" t="s">
        <v>1891</v>
      </c>
      <c r="D13" s="1" t="s">
        <v>2315</v>
      </c>
      <c r="E13" s="7" t="s">
        <v>1874</v>
      </c>
      <c r="F13" s="1" t="s">
        <v>2316</v>
      </c>
      <c r="G13" s="7" t="s">
        <v>2317</v>
      </c>
      <c r="H13" s="1" t="s">
        <v>2318</v>
      </c>
      <c r="I13" s="7" t="s">
        <v>1888</v>
      </c>
      <c r="J13" s="1" t="s">
        <v>2319</v>
      </c>
      <c r="K13" s="1" t="s">
        <v>1764</v>
      </c>
      <c r="L13" s="1" t="s">
        <v>1892</v>
      </c>
      <c r="M13" s="1" t="s">
        <v>1883</v>
      </c>
      <c r="N13" s="1" t="s">
        <v>1886</v>
      </c>
      <c r="O13" s="1" t="s">
        <v>1889</v>
      </c>
    </row>
    <row r="14" spans="1:15">
      <c r="A14" s="1">
        <v>22036</v>
      </c>
      <c r="B14" s="9" t="s">
        <v>546</v>
      </c>
      <c r="C14" s="7"/>
      <c r="E14" s="7" t="s">
        <v>2320</v>
      </c>
      <c r="F14" s="1" t="s">
        <v>2321</v>
      </c>
      <c r="G14" s="7" t="s">
        <v>2322</v>
      </c>
      <c r="H14" s="1" t="s">
        <v>2323</v>
      </c>
      <c r="I14" s="7" t="s">
        <v>1900</v>
      </c>
      <c r="J14" s="1" t="s">
        <v>2324</v>
      </c>
      <c r="K14" s="1" t="s">
        <v>1788</v>
      </c>
      <c r="M14" s="1" t="s">
        <v>1895</v>
      </c>
      <c r="N14" s="1" t="s">
        <v>1898</v>
      </c>
      <c r="O14" s="1" t="s">
        <v>1901</v>
      </c>
    </row>
    <row r="15" spans="1:15">
      <c r="A15" s="1">
        <v>22046</v>
      </c>
      <c r="B15" s="9" t="s">
        <v>570</v>
      </c>
      <c r="C15" s="7" t="s">
        <v>1911</v>
      </c>
      <c r="D15" s="1" t="s">
        <v>2325</v>
      </c>
      <c r="E15" s="7" t="s">
        <v>2320</v>
      </c>
      <c r="F15" s="1" t="s">
        <v>2326</v>
      </c>
      <c r="G15" s="7" t="s">
        <v>1905</v>
      </c>
      <c r="H15" s="1" t="s">
        <v>2327</v>
      </c>
      <c r="I15" s="7" t="s">
        <v>2306</v>
      </c>
      <c r="J15" s="1" t="s">
        <v>2328</v>
      </c>
      <c r="K15" s="1" t="s">
        <v>1764</v>
      </c>
      <c r="L15" s="1" t="s">
        <v>1912</v>
      </c>
      <c r="M15" s="1" t="s">
        <v>1903</v>
      </c>
      <c r="N15" s="1" t="s">
        <v>1906</v>
      </c>
      <c r="O15" s="1" t="s">
        <v>1909</v>
      </c>
    </row>
    <row r="16" spans="1:15">
      <c r="A16" s="1">
        <v>22056</v>
      </c>
      <c r="B16" s="9" t="s">
        <v>589</v>
      </c>
      <c r="C16" s="7" t="s">
        <v>1923</v>
      </c>
      <c r="D16" s="1" t="s">
        <v>2329</v>
      </c>
      <c r="E16" s="7" t="s">
        <v>1914</v>
      </c>
      <c r="F16" s="1" t="s">
        <v>2330</v>
      </c>
      <c r="G16" s="7" t="s">
        <v>1917</v>
      </c>
      <c r="H16" s="1" t="s">
        <v>2331</v>
      </c>
      <c r="I16" s="7" t="s">
        <v>1920</v>
      </c>
      <c r="J16" s="1" t="s">
        <v>2332</v>
      </c>
      <c r="K16" s="1" t="s">
        <v>1764</v>
      </c>
      <c r="L16" s="1" t="s">
        <v>1924</v>
      </c>
      <c r="M16" s="1" t="s">
        <v>1915</v>
      </c>
      <c r="N16" s="1" t="s">
        <v>1918</v>
      </c>
      <c r="O16" s="1" t="s">
        <v>1921</v>
      </c>
    </row>
    <row r="17" spans="1:15">
      <c r="A17" s="1">
        <v>23036</v>
      </c>
      <c r="B17" s="9" t="s">
        <v>631</v>
      </c>
      <c r="C17" s="7" t="s">
        <v>1935</v>
      </c>
      <c r="D17" s="1" t="s">
        <v>2333</v>
      </c>
      <c r="E17" s="7" t="s">
        <v>1926</v>
      </c>
      <c r="F17" s="1" t="s">
        <v>2334</v>
      </c>
      <c r="G17" s="7" t="s">
        <v>1929</v>
      </c>
      <c r="H17" s="1" t="s">
        <v>2335</v>
      </c>
      <c r="I17" s="7" t="s">
        <v>1932</v>
      </c>
      <c r="J17" s="1" t="s">
        <v>2336</v>
      </c>
      <c r="K17" s="1" t="s">
        <v>1764</v>
      </c>
      <c r="L17" s="1" t="s">
        <v>1936</v>
      </c>
      <c r="M17" s="1" t="s">
        <v>1927</v>
      </c>
      <c r="N17" s="1" t="s">
        <v>1930</v>
      </c>
      <c r="O17" s="1" t="s">
        <v>1933</v>
      </c>
    </row>
    <row r="18" spans="1:15">
      <c r="A18" s="1">
        <v>24026</v>
      </c>
      <c r="B18" s="9" t="s">
        <v>664</v>
      </c>
      <c r="C18" s="7"/>
      <c r="E18" s="7" t="s">
        <v>1938</v>
      </c>
      <c r="F18" s="1" t="s">
        <v>2337</v>
      </c>
      <c r="G18" s="7" t="s">
        <v>2338</v>
      </c>
      <c r="H18" s="1" t="s">
        <v>2339</v>
      </c>
      <c r="I18" s="7" t="s">
        <v>1944</v>
      </c>
      <c r="J18" s="1" t="s">
        <v>2340</v>
      </c>
      <c r="K18" s="1" t="s">
        <v>1788</v>
      </c>
      <c r="M18" s="1" t="s">
        <v>1939</v>
      </c>
      <c r="N18" s="1" t="s">
        <v>1942</v>
      </c>
      <c r="O18" s="1" t="s">
        <v>1945</v>
      </c>
    </row>
    <row r="19" spans="1:15">
      <c r="A19" s="1">
        <v>24036</v>
      </c>
      <c r="B19" s="9" t="s">
        <v>689</v>
      </c>
      <c r="C19" s="7" t="s">
        <v>1955</v>
      </c>
      <c r="D19" s="1" t="s">
        <v>2341</v>
      </c>
      <c r="E19" s="7" t="s">
        <v>2338</v>
      </c>
      <c r="F19" s="1" t="s">
        <v>2342</v>
      </c>
      <c r="G19" s="7" t="s">
        <v>1949</v>
      </c>
      <c r="H19" s="1" t="s">
        <v>2343</v>
      </c>
      <c r="I19" s="7" t="s">
        <v>1952</v>
      </c>
      <c r="J19" s="1" t="s">
        <v>2344</v>
      </c>
      <c r="K19" s="1" t="s">
        <v>1764</v>
      </c>
      <c r="L19" s="1" t="s">
        <v>1956</v>
      </c>
      <c r="M19" s="1" t="s">
        <v>1947</v>
      </c>
      <c r="N19" s="1" t="s">
        <v>1950</v>
      </c>
      <c r="O19" s="1" t="s">
        <v>1953</v>
      </c>
    </row>
    <row r="20" spans="1:15">
      <c r="A20" s="1">
        <v>25066</v>
      </c>
      <c r="B20" s="9" t="s">
        <v>763</v>
      </c>
      <c r="C20" s="7" t="s">
        <v>1967</v>
      </c>
      <c r="D20" s="1" t="s">
        <v>2345</v>
      </c>
      <c r="E20" s="7" t="s">
        <v>1958</v>
      </c>
      <c r="F20" s="1" t="s">
        <v>2346</v>
      </c>
      <c r="G20" s="7" t="s">
        <v>1961</v>
      </c>
      <c r="H20" s="1" t="s">
        <v>2347</v>
      </c>
      <c r="I20" s="7" t="s">
        <v>1964</v>
      </c>
      <c r="J20" s="1" t="s">
        <v>2348</v>
      </c>
      <c r="K20" s="1" t="s">
        <v>1764</v>
      </c>
      <c r="L20" s="1" t="s">
        <v>1968</v>
      </c>
      <c r="M20" s="1" t="s">
        <v>1959</v>
      </c>
      <c r="N20" s="1" t="s">
        <v>1962</v>
      </c>
      <c r="O20" s="1" t="s">
        <v>1965</v>
      </c>
    </row>
    <row r="21" spans="1:15">
      <c r="A21" s="1">
        <v>25076</v>
      </c>
      <c r="B21" s="9" t="s">
        <v>788</v>
      </c>
      <c r="C21" s="7" t="s">
        <v>1979</v>
      </c>
      <c r="D21" s="1" t="s">
        <v>2349</v>
      </c>
      <c r="E21" s="7" t="s">
        <v>1970</v>
      </c>
      <c r="F21" s="1" t="s">
        <v>2350</v>
      </c>
      <c r="G21" s="7" t="s">
        <v>1973</v>
      </c>
      <c r="H21" s="1" t="s">
        <v>2351</v>
      </c>
      <c r="I21" s="7" t="s">
        <v>2352</v>
      </c>
      <c r="J21" s="1" t="s">
        <v>2353</v>
      </c>
      <c r="K21" s="1" t="s">
        <v>1764</v>
      </c>
      <c r="L21" s="1" t="s">
        <v>1980</v>
      </c>
      <c r="M21" s="1" t="s">
        <v>1971</v>
      </c>
      <c r="N21" s="1" t="s">
        <v>1974</v>
      </c>
      <c r="O21" s="1" t="s">
        <v>1977</v>
      </c>
    </row>
    <row r="22" spans="1:15">
      <c r="A22" s="1">
        <v>31076</v>
      </c>
      <c r="B22" s="9" t="s">
        <v>881</v>
      </c>
      <c r="C22" s="7" t="s">
        <v>1991</v>
      </c>
      <c r="D22" s="1" t="s">
        <v>2354</v>
      </c>
      <c r="E22" s="7" t="s">
        <v>2355</v>
      </c>
      <c r="F22" s="1" t="s">
        <v>2356</v>
      </c>
      <c r="G22" s="7" t="s">
        <v>2357</v>
      </c>
      <c r="H22" s="1" t="s">
        <v>2358</v>
      </c>
      <c r="I22" s="7" t="s">
        <v>2359</v>
      </c>
      <c r="J22" s="1" t="s">
        <v>2360</v>
      </c>
      <c r="K22" s="1" t="s">
        <v>1764</v>
      </c>
      <c r="L22" s="1" t="s">
        <v>1992</v>
      </c>
      <c r="M22" s="1" t="s">
        <v>1983</v>
      </c>
      <c r="N22" s="1" t="s">
        <v>1986</v>
      </c>
      <c r="O22" s="1" t="s">
        <v>1989</v>
      </c>
    </row>
    <row r="23" spans="1:15">
      <c r="A23" s="1">
        <v>31086</v>
      </c>
      <c r="B23" s="9" t="s">
        <v>905</v>
      </c>
      <c r="C23" s="7" t="s">
        <v>2001</v>
      </c>
      <c r="D23" s="1" t="s">
        <v>2361</v>
      </c>
      <c r="E23" s="7" t="s">
        <v>2357</v>
      </c>
      <c r="F23" s="1" t="s">
        <v>2358</v>
      </c>
      <c r="G23" s="7" t="s">
        <v>2317</v>
      </c>
      <c r="H23" s="1" t="s">
        <v>2362</v>
      </c>
      <c r="I23" s="7" t="s">
        <v>1998</v>
      </c>
      <c r="J23" s="1" t="s">
        <v>2363</v>
      </c>
      <c r="K23" s="1" t="s">
        <v>1764</v>
      </c>
      <c r="L23" s="1" t="s">
        <v>2002</v>
      </c>
      <c r="M23" s="1" t="s">
        <v>1994</v>
      </c>
      <c r="N23" s="1" t="s">
        <v>1996</v>
      </c>
      <c r="O23" s="1" t="s">
        <v>1999</v>
      </c>
    </row>
    <row r="24" spans="1:15">
      <c r="A24" s="1">
        <v>32036</v>
      </c>
      <c r="B24" s="9" t="s">
        <v>959</v>
      </c>
      <c r="C24" s="7"/>
      <c r="E24" s="7" t="s">
        <v>1835</v>
      </c>
      <c r="F24" s="1" t="s">
        <v>2364</v>
      </c>
      <c r="G24" s="7" t="s">
        <v>2365</v>
      </c>
      <c r="H24" s="1" t="s">
        <v>2366</v>
      </c>
      <c r="I24" s="7" t="s">
        <v>2022</v>
      </c>
      <c r="J24" s="7" t="s">
        <v>2367</v>
      </c>
      <c r="K24" s="1" t="s">
        <v>1788</v>
      </c>
      <c r="M24" s="1" t="s">
        <v>2017</v>
      </c>
      <c r="N24" s="1" t="s">
        <v>2020</v>
      </c>
      <c r="O24" s="1" t="s">
        <v>2023</v>
      </c>
    </row>
    <row r="25" spans="1:15">
      <c r="A25" s="1">
        <v>32046</v>
      </c>
      <c r="B25" s="9" t="s">
        <v>983</v>
      </c>
      <c r="C25" s="7"/>
      <c r="E25" s="7" t="s">
        <v>2368</v>
      </c>
      <c r="F25" s="1" t="s">
        <v>2369</v>
      </c>
      <c r="G25" s="7" t="s">
        <v>2370</v>
      </c>
      <c r="H25" s="1" t="s">
        <v>2371</v>
      </c>
      <c r="I25" s="7" t="s">
        <v>2031</v>
      </c>
      <c r="J25" s="1" t="s">
        <v>2372</v>
      </c>
      <c r="K25" s="1" t="s">
        <v>1788</v>
      </c>
      <c r="M25" s="1" t="s">
        <v>2026</v>
      </c>
      <c r="N25" s="1" t="s">
        <v>2029</v>
      </c>
      <c r="O25" s="1" t="s">
        <v>2032</v>
      </c>
    </row>
    <row r="26" spans="1:15">
      <c r="A26" s="1">
        <v>32056</v>
      </c>
      <c r="B26" s="9" t="s">
        <v>1008</v>
      </c>
      <c r="C26" s="7" t="s">
        <v>2043</v>
      </c>
      <c r="D26" s="1" t="s">
        <v>2373</v>
      </c>
      <c r="E26" s="7" t="s">
        <v>2034</v>
      </c>
      <c r="F26" s="1" t="s">
        <v>2374</v>
      </c>
      <c r="G26" s="7" t="s">
        <v>2037</v>
      </c>
      <c r="H26" s="1" t="s">
        <v>2375</v>
      </c>
      <c r="I26" s="7" t="s">
        <v>2376</v>
      </c>
      <c r="J26" s="1" t="s">
        <v>2377</v>
      </c>
      <c r="K26" s="1" t="s">
        <v>1764</v>
      </c>
      <c r="L26" s="1" t="s">
        <v>2044</v>
      </c>
      <c r="M26" s="1" t="s">
        <v>2035</v>
      </c>
      <c r="N26" s="1" t="s">
        <v>2038</v>
      </c>
      <c r="O26" s="1" t="s">
        <v>2041</v>
      </c>
    </row>
    <row r="27" spans="1:15">
      <c r="A27" s="1">
        <v>33026</v>
      </c>
      <c r="B27" s="9" t="s">
        <v>1045</v>
      </c>
      <c r="C27" s="7"/>
      <c r="E27" s="7" t="s">
        <v>2046</v>
      </c>
      <c r="F27" s="1" t="s">
        <v>2378</v>
      </c>
      <c r="G27" s="7" t="s">
        <v>2379</v>
      </c>
      <c r="H27" s="1" t="s">
        <v>2380</v>
      </c>
      <c r="I27" s="7" t="s">
        <v>2051</v>
      </c>
      <c r="J27" s="1" t="s">
        <v>2381</v>
      </c>
      <c r="K27" s="1" t="s">
        <v>1788</v>
      </c>
      <c r="M27" s="1" t="s">
        <v>2047</v>
      </c>
      <c r="N27" s="1" t="s">
        <v>2049</v>
      </c>
      <c r="O27" s="1" t="s">
        <v>2052</v>
      </c>
    </row>
    <row r="28" spans="1:15">
      <c r="A28" s="1">
        <v>34026</v>
      </c>
      <c r="B28" s="9" t="s">
        <v>1089</v>
      </c>
      <c r="C28" s="7" t="s">
        <v>2062</v>
      </c>
      <c r="D28" s="1" t="s">
        <v>2382</v>
      </c>
      <c r="E28" s="7" t="s">
        <v>2075</v>
      </c>
      <c r="F28" s="1" t="s">
        <v>2383</v>
      </c>
      <c r="G28" s="7" t="s">
        <v>1952</v>
      </c>
      <c r="H28" s="1" t="s">
        <v>2384</v>
      </c>
      <c r="I28" s="7" t="s">
        <v>2385</v>
      </c>
      <c r="J28" s="1" t="s">
        <v>2386</v>
      </c>
      <c r="K28" s="1" t="s">
        <v>1764</v>
      </c>
      <c r="L28" s="1" t="s">
        <v>2063</v>
      </c>
      <c r="M28" s="1" t="s">
        <v>2055</v>
      </c>
      <c r="N28" s="1" t="s">
        <v>2057</v>
      </c>
      <c r="O28" s="1" t="s">
        <v>2060</v>
      </c>
    </row>
    <row r="29" spans="1:15">
      <c r="A29" s="1">
        <v>35036</v>
      </c>
      <c r="B29" s="9" t="s">
        <v>1127</v>
      </c>
      <c r="C29" s="7" t="s">
        <v>2072</v>
      </c>
      <c r="D29" s="1" t="s">
        <v>2387</v>
      </c>
      <c r="E29" s="7" t="s">
        <v>2388</v>
      </c>
      <c r="F29" s="1" t="s">
        <v>2389</v>
      </c>
      <c r="G29" s="7" t="s">
        <v>1868</v>
      </c>
      <c r="H29" s="1" t="s">
        <v>2390</v>
      </c>
      <c r="I29" s="7" t="s">
        <v>2317</v>
      </c>
      <c r="J29" s="1" t="s">
        <v>2391</v>
      </c>
      <c r="K29" s="1" t="s">
        <v>1764</v>
      </c>
      <c r="L29" s="1" t="s">
        <v>2073</v>
      </c>
      <c r="M29" s="1" t="s">
        <v>2066</v>
      </c>
      <c r="N29" s="1" t="s">
        <v>2068</v>
      </c>
      <c r="O29" s="1" t="s">
        <v>2070</v>
      </c>
    </row>
    <row r="30" spans="1:15">
      <c r="A30" s="1">
        <v>35046</v>
      </c>
      <c r="B30" s="9" t="s">
        <v>1148</v>
      </c>
      <c r="C30" s="7" t="s">
        <v>2084</v>
      </c>
      <c r="D30" s="1" t="s">
        <v>2392</v>
      </c>
      <c r="E30" s="7" t="s">
        <v>2075</v>
      </c>
      <c r="F30" s="1" t="s">
        <v>2393</v>
      </c>
      <c r="G30" s="7" t="s">
        <v>2394</v>
      </c>
      <c r="H30" s="1" t="s">
        <v>2395</v>
      </c>
      <c r="I30" s="7" t="s">
        <v>2396</v>
      </c>
      <c r="J30" s="1" t="s">
        <v>2397</v>
      </c>
      <c r="K30" s="1" t="s">
        <v>1764</v>
      </c>
      <c r="L30" s="1" t="s">
        <v>2085</v>
      </c>
      <c r="M30" s="1" t="s">
        <v>2076</v>
      </c>
      <c r="N30" s="1" t="s">
        <v>2079</v>
      </c>
      <c r="O30" s="1" t="s">
        <v>2082</v>
      </c>
    </row>
    <row r="31" spans="1:15">
      <c r="A31" s="1">
        <v>41056</v>
      </c>
      <c r="B31" s="9" t="s">
        <v>1212</v>
      </c>
      <c r="C31" s="7" t="s">
        <v>2096</v>
      </c>
      <c r="D31" s="1" t="s">
        <v>2398</v>
      </c>
      <c r="E31" s="7" t="s">
        <v>2399</v>
      </c>
      <c r="F31" s="1" t="s">
        <v>2400</v>
      </c>
      <c r="G31" s="7" t="s">
        <v>2090</v>
      </c>
      <c r="H31" s="1" t="s">
        <v>2401</v>
      </c>
      <c r="I31" s="7" t="s">
        <v>2093</v>
      </c>
      <c r="J31" s="1" t="s">
        <v>2402</v>
      </c>
      <c r="K31" s="1" t="s">
        <v>1764</v>
      </c>
      <c r="L31" s="1" t="s">
        <v>2097</v>
      </c>
      <c r="M31" s="1" t="s">
        <v>2088</v>
      </c>
      <c r="N31" s="1" t="s">
        <v>2091</v>
      </c>
      <c r="O31" s="1" t="s">
        <v>2094</v>
      </c>
    </row>
    <row r="32" spans="1:15">
      <c r="A32" s="1">
        <v>41066</v>
      </c>
      <c r="B32" s="9" t="s">
        <v>1237</v>
      </c>
      <c r="C32" s="7" t="s">
        <v>2107</v>
      </c>
      <c r="D32" s="1" t="s">
        <v>2403</v>
      </c>
      <c r="E32" s="7" t="s">
        <v>2099</v>
      </c>
      <c r="F32" s="1" t="s">
        <v>2404</v>
      </c>
      <c r="G32" s="7" t="s">
        <v>2102</v>
      </c>
      <c r="H32" s="1" t="s">
        <v>2405</v>
      </c>
      <c r="I32" s="7" t="s">
        <v>2317</v>
      </c>
      <c r="J32" s="1" t="s">
        <v>2406</v>
      </c>
      <c r="K32" s="1" t="s">
        <v>1764</v>
      </c>
      <c r="L32" s="1" t="s">
        <v>2108</v>
      </c>
      <c r="M32" s="1" t="s">
        <v>2100</v>
      </c>
      <c r="N32" s="1" t="s">
        <v>2103</v>
      </c>
      <c r="O32" s="1" t="s">
        <v>2105</v>
      </c>
    </row>
    <row r="33" spans="1:15">
      <c r="A33" s="1">
        <v>42016</v>
      </c>
      <c r="B33" s="9" t="s">
        <v>1260</v>
      </c>
      <c r="C33" s="7" t="s">
        <v>2119</v>
      </c>
      <c r="D33" s="1" t="s">
        <v>2407</v>
      </c>
      <c r="E33" s="7" t="s">
        <v>2110</v>
      </c>
      <c r="F33" s="1" t="s">
        <v>2408</v>
      </c>
      <c r="G33" s="7" t="s">
        <v>2113</v>
      </c>
      <c r="H33" s="1" t="s">
        <v>2409</v>
      </c>
      <c r="I33" s="7" t="s">
        <v>2410</v>
      </c>
      <c r="J33" s="1" t="s">
        <v>2411</v>
      </c>
      <c r="K33" s="1" t="s">
        <v>1764</v>
      </c>
      <c r="L33" s="1" t="s">
        <v>2120</v>
      </c>
      <c r="M33" s="1" t="s">
        <v>2111</v>
      </c>
      <c r="N33" s="1" t="s">
        <v>2114</v>
      </c>
      <c r="O33" s="1" t="s">
        <v>2117</v>
      </c>
    </row>
    <row r="34" spans="1:15">
      <c r="A34" s="1">
        <v>43046</v>
      </c>
      <c r="B34" s="7" t="s">
        <v>1310</v>
      </c>
      <c r="C34" s="7"/>
      <c r="E34" s="7" t="s">
        <v>2122</v>
      </c>
      <c r="F34" s="1" t="s">
        <v>2412</v>
      </c>
      <c r="G34" s="7" t="s">
        <v>2413</v>
      </c>
      <c r="H34" s="1" t="s">
        <v>2414</v>
      </c>
      <c r="I34" s="7" t="s">
        <v>2128</v>
      </c>
      <c r="J34" s="1" t="s">
        <v>2415</v>
      </c>
      <c r="K34" s="1" t="s">
        <v>1788</v>
      </c>
      <c r="M34" s="1" t="s">
        <v>2123</v>
      </c>
      <c r="N34" s="1" t="s">
        <v>2126</v>
      </c>
      <c r="O34" s="1" t="s">
        <v>2129</v>
      </c>
    </row>
    <row r="35" spans="1:15">
      <c r="A35" s="1">
        <v>43056</v>
      </c>
      <c r="B35" s="9" t="s">
        <v>1334</v>
      </c>
      <c r="C35" s="7"/>
      <c r="E35" s="7" t="s">
        <v>1926</v>
      </c>
      <c r="F35" s="1" t="s">
        <v>2416</v>
      </c>
      <c r="G35" s="7" t="s">
        <v>2133</v>
      </c>
      <c r="H35" s="1" t="s">
        <v>2417</v>
      </c>
      <c r="I35" s="7" t="s">
        <v>2136</v>
      </c>
      <c r="J35" s="1" t="s">
        <v>2418</v>
      </c>
      <c r="K35" s="1" t="s">
        <v>1788</v>
      </c>
      <c r="M35" s="1" t="s">
        <v>2131</v>
      </c>
      <c r="N35" s="1" t="s">
        <v>2134</v>
      </c>
      <c r="O35" s="1" t="s">
        <v>2137</v>
      </c>
    </row>
    <row r="36" spans="1:15">
      <c r="A36" s="1">
        <v>44036</v>
      </c>
      <c r="B36" s="9" t="s">
        <v>1404</v>
      </c>
      <c r="C36" s="7"/>
      <c r="E36" s="7" t="s">
        <v>2419</v>
      </c>
      <c r="F36" s="1" t="s">
        <v>2420</v>
      </c>
      <c r="G36" s="7" t="s">
        <v>2421</v>
      </c>
      <c r="H36" s="1" t="s">
        <v>2422</v>
      </c>
      <c r="I36" s="7" t="s">
        <v>2423</v>
      </c>
      <c r="J36" s="1" t="s">
        <v>2424</v>
      </c>
      <c r="K36" s="1" t="s">
        <v>1788</v>
      </c>
      <c r="M36" s="1" t="s">
        <v>2152</v>
      </c>
      <c r="N36" s="1" t="s">
        <v>2155</v>
      </c>
      <c r="O36" s="1" t="s">
        <v>2158</v>
      </c>
    </row>
    <row r="37" spans="1:15">
      <c r="A37" s="1">
        <v>44046</v>
      </c>
      <c r="B37" s="9" t="s">
        <v>1434</v>
      </c>
      <c r="C37" s="7" t="s">
        <v>2168</v>
      </c>
      <c r="D37" s="1" t="s">
        <v>2425</v>
      </c>
      <c r="E37" s="7" t="s">
        <v>1938</v>
      </c>
      <c r="F37" s="1" t="s">
        <v>2426</v>
      </c>
      <c r="G37" s="7" t="s">
        <v>2385</v>
      </c>
      <c r="H37" s="1" t="s">
        <v>2427</v>
      </c>
      <c r="I37" s="7" t="s">
        <v>2428</v>
      </c>
      <c r="J37" s="1" t="s">
        <v>2429</v>
      </c>
      <c r="K37" s="1" t="s">
        <v>1764</v>
      </c>
      <c r="L37" s="1" t="s">
        <v>2169</v>
      </c>
      <c r="M37" s="1" t="s">
        <v>2160</v>
      </c>
      <c r="N37" s="1" t="s">
        <v>2163</v>
      </c>
      <c r="O37" s="1" t="s">
        <v>2166</v>
      </c>
    </row>
    <row r="38" spans="1:15">
      <c r="A38" s="1">
        <v>45046</v>
      </c>
      <c r="B38" s="9" t="s">
        <v>1483</v>
      </c>
      <c r="C38" s="7" t="s">
        <v>2180</v>
      </c>
      <c r="D38" s="1" t="s">
        <v>2430</v>
      </c>
      <c r="E38" s="7" t="s">
        <v>2171</v>
      </c>
      <c r="F38" s="1" t="s">
        <v>2431</v>
      </c>
      <c r="G38" s="7" t="s">
        <v>2174</v>
      </c>
      <c r="H38" s="1" t="s">
        <v>2432</v>
      </c>
      <c r="I38" s="7" t="s">
        <v>2177</v>
      </c>
      <c r="J38" s="1" t="s">
        <v>2433</v>
      </c>
      <c r="K38" s="1" t="s">
        <v>1764</v>
      </c>
      <c r="L38" s="1" t="s">
        <v>2181</v>
      </c>
      <c r="M38" s="1" t="s">
        <v>2172</v>
      </c>
      <c r="N38" s="1" t="s">
        <v>2175</v>
      </c>
      <c r="O38" s="1" t="s">
        <v>2178</v>
      </c>
    </row>
    <row r="39" spans="1:15">
      <c r="A39" s="1">
        <v>45056</v>
      </c>
      <c r="B39" s="9" t="s">
        <v>1508</v>
      </c>
      <c r="C39" s="7" t="s">
        <v>2192</v>
      </c>
      <c r="D39" s="1" t="s">
        <v>2434</v>
      </c>
      <c r="E39" s="7" t="s">
        <v>2183</v>
      </c>
      <c r="F39" s="1" t="s">
        <v>2435</v>
      </c>
      <c r="G39" s="7" t="s">
        <v>2186</v>
      </c>
      <c r="H39" s="1" t="s">
        <v>2436</v>
      </c>
      <c r="I39" s="7" t="s">
        <v>2189</v>
      </c>
      <c r="J39" s="1" t="s">
        <v>2437</v>
      </c>
      <c r="K39" s="1" t="s">
        <v>1764</v>
      </c>
      <c r="L39" s="1" t="s">
        <v>2193</v>
      </c>
      <c r="M39" s="1" t="s">
        <v>2184</v>
      </c>
      <c r="N39" s="1" t="s">
        <v>2187</v>
      </c>
      <c r="O39" s="1" t="s">
        <v>2190</v>
      </c>
    </row>
    <row r="40" spans="1:15">
      <c r="A40" s="1">
        <v>51016</v>
      </c>
      <c r="B40" s="9" t="s">
        <v>1533</v>
      </c>
      <c r="C40" s="7" t="s">
        <v>2204</v>
      </c>
      <c r="D40" s="1" t="s">
        <v>2438</v>
      </c>
      <c r="E40" s="7" t="s">
        <v>2195</v>
      </c>
      <c r="F40" s="1" t="s">
        <v>2439</v>
      </c>
      <c r="G40" s="7" t="s">
        <v>2198</v>
      </c>
      <c r="H40" s="1" t="s">
        <v>2440</v>
      </c>
      <c r="I40" s="7" t="s">
        <v>2441</v>
      </c>
      <c r="J40" s="1" t="s">
        <v>2442</v>
      </c>
      <c r="K40" s="1" t="s">
        <v>1764</v>
      </c>
      <c r="L40" s="1" t="s">
        <v>2205</v>
      </c>
      <c r="M40" s="1" t="s">
        <v>2196</v>
      </c>
      <c r="N40" s="1" t="s">
        <v>2199</v>
      </c>
      <c r="O40" s="1" t="s">
        <v>2202</v>
      </c>
    </row>
    <row r="41" spans="1:15">
      <c r="A41" s="1">
        <v>52046</v>
      </c>
      <c r="B41" s="9" t="s">
        <v>1596</v>
      </c>
      <c r="C41" s="7" t="s">
        <v>2443</v>
      </c>
      <c r="D41" s="1" t="s">
        <v>2444</v>
      </c>
      <c r="E41" s="7" t="s">
        <v>2445</v>
      </c>
      <c r="F41" s="1" t="s">
        <v>2446</v>
      </c>
      <c r="G41" s="7" t="s">
        <v>2210</v>
      </c>
      <c r="H41" s="1" t="s">
        <v>2447</v>
      </c>
      <c r="I41" s="7" t="s">
        <v>2448</v>
      </c>
      <c r="J41" s="1" t="s">
        <v>2449</v>
      </c>
      <c r="K41" s="1" t="s">
        <v>1764</v>
      </c>
      <c r="L41" s="1" t="s">
        <v>2217</v>
      </c>
      <c r="M41" s="1" t="s">
        <v>2208</v>
      </c>
      <c r="N41" s="1" t="s">
        <v>2211</v>
      </c>
      <c r="O41" s="1" t="s">
        <v>2214</v>
      </c>
    </row>
    <row r="42" spans="1:15">
      <c r="A42" s="1">
        <v>53016</v>
      </c>
      <c r="B42" s="9" t="s">
        <v>1620</v>
      </c>
      <c r="C42" s="7"/>
      <c r="E42" s="7" t="s">
        <v>2219</v>
      </c>
      <c r="F42" s="1" t="s">
        <v>2450</v>
      </c>
      <c r="G42" s="7" t="s">
        <v>2222</v>
      </c>
      <c r="H42" s="1" t="s">
        <v>2451</v>
      </c>
      <c r="I42" s="7" t="s">
        <v>2452</v>
      </c>
      <c r="J42" s="1" t="s">
        <v>2364</v>
      </c>
      <c r="K42" s="1" t="s">
        <v>1788</v>
      </c>
      <c r="M42" s="1" t="s">
        <v>2220</v>
      </c>
      <c r="N42" s="1" t="s">
        <v>2223</v>
      </c>
      <c r="O42" s="1" t="s">
        <v>2226</v>
      </c>
    </row>
    <row r="43" spans="1:15">
      <c r="A43" s="1">
        <v>61026</v>
      </c>
      <c r="B43" s="9" t="s">
        <v>1664</v>
      </c>
      <c r="C43" s="7" t="s">
        <v>2237</v>
      </c>
      <c r="D43" s="1" t="s">
        <v>2453</v>
      </c>
      <c r="E43" s="7" t="s">
        <v>2228</v>
      </c>
      <c r="F43" s="1" t="s">
        <v>2454</v>
      </c>
      <c r="G43" s="7" t="s">
        <v>2231</v>
      </c>
      <c r="H43" s="1" t="s">
        <v>2455</v>
      </c>
      <c r="I43" s="7" t="s">
        <v>2234</v>
      </c>
      <c r="J43" s="1" t="s">
        <v>2456</v>
      </c>
      <c r="K43" s="1" t="s">
        <v>1764</v>
      </c>
      <c r="L43" s="1" t="s">
        <v>2238</v>
      </c>
      <c r="M43" s="1" t="s">
        <v>2229</v>
      </c>
      <c r="N43" s="1" t="s">
        <v>2232</v>
      </c>
      <c r="O43" s="1" t="s">
        <v>2235</v>
      </c>
    </row>
    <row r="44" spans="1:15">
      <c r="A44" s="1">
        <v>62016</v>
      </c>
      <c r="B44" s="9" t="s">
        <v>69</v>
      </c>
      <c r="C44" s="7"/>
      <c r="E44" s="7" t="s">
        <v>2457</v>
      </c>
      <c r="F44" s="1" t="s">
        <v>2458</v>
      </c>
      <c r="G44" s="7" t="s">
        <v>2243</v>
      </c>
      <c r="H44" s="1" t="s">
        <v>2459</v>
      </c>
      <c r="I44" s="7" t="s">
        <v>2452</v>
      </c>
      <c r="J44" s="1" t="s">
        <v>2364</v>
      </c>
      <c r="K44" s="1" t="s">
        <v>1788</v>
      </c>
      <c r="M44" s="1" t="s">
        <v>2241</v>
      </c>
      <c r="N44" s="1" t="s">
        <v>2244</v>
      </c>
      <c r="O44" s="1" t="s">
        <v>2246</v>
      </c>
    </row>
    <row r="45" spans="1:15">
      <c r="A45" s="1">
        <v>63026</v>
      </c>
      <c r="B45" s="9" t="s">
        <v>1731</v>
      </c>
      <c r="C45" s="7" t="s">
        <v>2257</v>
      </c>
      <c r="D45" s="1" t="s">
        <v>2460</v>
      </c>
      <c r="E45" s="7" t="s">
        <v>2461</v>
      </c>
      <c r="F45" s="1" t="s">
        <v>2462</v>
      </c>
      <c r="G45" s="7" t="s">
        <v>2251</v>
      </c>
      <c r="H45" s="1" t="s">
        <v>2463</v>
      </c>
      <c r="I45" s="7" t="s">
        <v>2254</v>
      </c>
      <c r="J45" s="1" t="s">
        <v>2464</v>
      </c>
      <c r="K45" s="1" t="s">
        <v>1764</v>
      </c>
      <c r="L45" s="1" t="s">
        <v>2258</v>
      </c>
      <c r="M45" s="1" t="s">
        <v>2249</v>
      </c>
      <c r="N45" s="1" t="s">
        <v>2252</v>
      </c>
      <c r="O45" s="1" t="s">
        <v>2255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"/>
  <sheetViews>
    <sheetView topLeftCell="A4" workbookViewId="0">
      <selection activeCell="E26" sqref="E26"/>
    </sheetView>
  </sheetViews>
  <sheetFormatPr defaultColWidth="8.88888888888889" defaultRowHeight="17.25"/>
  <cols>
    <col min="1" max="1" width="7.11111111111111" style="1" customWidth="1"/>
    <col min="2" max="2" width="12.3333333333333" style="1" customWidth="1"/>
    <col min="3" max="3" width="9.66666666666667" style="1" customWidth="1"/>
    <col min="4" max="4" width="10.3333333333333" style="1" customWidth="1"/>
    <col min="5" max="5" width="46" style="1" customWidth="1"/>
    <col min="6" max="6" width="113.666666666667" style="1" customWidth="1"/>
    <col min="7" max="7" width="10.3333333333333" style="1" customWidth="1"/>
    <col min="8" max="8" width="46" style="1" customWidth="1"/>
    <col min="9" max="9" width="116.555555555556" style="1" customWidth="1"/>
    <col min="10" max="10" width="10.3333333333333" style="1" customWidth="1"/>
    <col min="11" max="11" width="34.4444444444444" style="1" customWidth="1"/>
    <col min="12" max="12" width="116.555555555556" style="1" customWidth="1"/>
    <col min="13" max="13" width="11.8888888888889" style="1" customWidth="1"/>
    <col min="14" max="14" width="9.88888888888889" style="1" customWidth="1"/>
    <col min="15" max="15" width="177.777777777778" style="1" customWidth="1"/>
    <col min="16" max="16384" width="8.88888888888889" style="1"/>
  </cols>
  <sheetData>
    <row r="1" s="6" customFormat="1" ht="18" spans="1:15">
      <c r="A1" s="6" t="s">
        <v>0</v>
      </c>
      <c r="B1" s="6" t="s">
        <v>1</v>
      </c>
      <c r="C1" s="6" t="s">
        <v>1763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</row>
    <row r="2" spans="1:15">
      <c r="A2" s="1">
        <v>11076</v>
      </c>
      <c r="B2" s="1" t="s">
        <v>146</v>
      </c>
      <c r="C2" s="1" t="s">
        <v>1764</v>
      </c>
      <c r="D2" s="7" t="s">
        <v>1765</v>
      </c>
      <c r="E2" s="1" t="s">
        <v>1766</v>
      </c>
      <c r="F2" s="1" t="s">
        <v>2261</v>
      </c>
      <c r="G2" s="7" t="s">
        <v>2262</v>
      </c>
      <c r="H2" s="1" t="s">
        <v>1769</v>
      </c>
      <c r="I2" s="1" t="s">
        <v>2263</v>
      </c>
      <c r="J2" s="7" t="s">
        <v>1771</v>
      </c>
      <c r="K2" s="1" t="s">
        <v>1772</v>
      </c>
      <c r="L2" s="1" t="s">
        <v>2264</v>
      </c>
      <c r="M2" s="7" t="s">
        <v>1774</v>
      </c>
      <c r="N2" s="1" t="s">
        <v>1775</v>
      </c>
      <c r="O2" s="1" t="s">
        <v>2260</v>
      </c>
    </row>
    <row r="3" spans="1:15">
      <c r="A3" s="1">
        <v>11086</v>
      </c>
      <c r="B3" s="1" t="s">
        <v>171</v>
      </c>
      <c r="C3" s="1" t="s">
        <v>1764</v>
      </c>
      <c r="D3" s="7" t="s">
        <v>1765</v>
      </c>
      <c r="E3" s="1" t="s">
        <v>1777</v>
      </c>
      <c r="F3" s="1" t="s">
        <v>2266</v>
      </c>
      <c r="G3" s="7" t="s">
        <v>1779</v>
      </c>
      <c r="H3" s="1" t="s">
        <v>1780</v>
      </c>
      <c r="I3" s="1" t="s">
        <v>2267</v>
      </c>
      <c r="J3" s="7" t="s">
        <v>1782</v>
      </c>
      <c r="K3" s="1" t="s">
        <v>1783</v>
      </c>
      <c r="L3" s="1" t="s">
        <v>2268</v>
      </c>
      <c r="M3" s="7" t="s">
        <v>1785</v>
      </c>
      <c r="N3" s="1" t="s">
        <v>1786</v>
      </c>
      <c r="O3" s="1" t="s">
        <v>2265</v>
      </c>
    </row>
    <row r="4" spans="1:13">
      <c r="A4" s="1">
        <v>12026</v>
      </c>
      <c r="B4" s="1" t="s">
        <v>201</v>
      </c>
      <c r="C4" s="1" t="s">
        <v>1788</v>
      </c>
      <c r="D4" s="7" t="s">
        <v>1789</v>
      </c>
      <c r="E4" s="1" t="s">
        <v>1790</v>
      </c>
      <c r="F4" s="1" t="s">
        <v>2269</v>
      </c>
      <c r="G4" s="7" t="s">
        <v>2270</v>
      </c>
      <c r="H4" s="1" t="s">
        <v>1793</v>
      </c>
      <c r="I4" s="1" t="s">
        <v>2271</v>
      </c>
      <c r="J4" s="7" t="s">
        <v>1795</v>
      </c>
      <c r="K4" s="1" t="s">
        <v>1796</v>
      </c>
      <c r="L4" s="1" t="s">
        <v>2272</v>
      </c>
      <c r="M4" s="7"/>
    </row>
    <row r="5" spans="1:15">
      <c r="A5" s="1">
        <v>12036</v>
      </c>
      <c r="B5" s="1" t="s">
        <v>229</v>
      </c>
      <c r="C5" s="1" t="s">
        <v>1764</v>
      </c>
      <c r="D5" s="7" t="s">
        <v>1798</v>
      </c>
      <c r="E5" s="1" t="s">
        <v>1799</v>
      </c>
      <c r="F5" s="1" t="s">
        <v>2274</v>
      </c>
      <c r="G5" s="7" t="s">
        <v>2275</v>
      </c>
      <c r="H5" s="1" t="s">
        <v>1802</v>
      </c>
      <c r="I5" s="1" t="s">
        <v>2276</v>
      </c>
      <c r="J5" s="7" t="s">
        <v>1804</v>
      </c>
      <c r="K5" s="1" t="s">
        <v>1805</v>
      </c>
      <c r="L5" s="1" t="s">
        <v>2277</v>
      </c>
      <c r="M5" s="7" t="s">
        <v>1807</v>
      </c>
      <c r="N5" s="1" t="s">
        <v>1808</v>
      </c>
      <c r="O5" s="1" t="s">
        <v>2273</v>
      </c>
    </row>
    <row r="6" spans="1:13">
      <c r="A6" s="1">
        <v>13036</v>
      </c>
      <c r="B6" s="1" t="s">
        <v>266</v>
      </c>
      <c r="C6" s="1" t="s">
        <v>1788</v>
      </c>
      <c r="D6" s="7" t="s">
        <v>1765</v>
      </c>
      <c r="E6" s="1" t="s">
        <v>1810</v>
      </c>
      <c r="F6" s="1" t="s">
        <v>2278</v>
      </c>
      <c r="G6" s="7" t="s">
        <v>1812</v>
      </c>
      <c r="H6" s="1" t="s">
        <v>1813</v>
      </c>
      <c r="I6" s="1" t="s">
        <v>2279</v>
      </c>
      <c r="J6" s="7" t="s">
        <v>2280</v>
      </c>
      <c r="K6" s="1" t="s">
        <v>1816</v>
      </c>
      <c r="L6" s="1" t="s">
        <v>2281</v>
      </c>
      <c r="M6" s="7"/>
    </row>
    <row r="7" spans="1:15">
      <c r="A7" s="1">
        <v>13046</v>
      </c>
      <c r="B7" s="1" t="s">
        <v>292</v>
      </c>
      <c r="C7" s="1" t="s">
        <v>1764</v>
      </c>
      <c r="D7" s="7" t="s">
        <v>2283</v>
      </c>
      <c r="E7" s="1" t="s">
        <v>1819</v>
      </c>
      <c r="F7" s="1" t="s">
        <v>2284</v>
      </c>
      <c r="G7" s="7" t="s">
        <v>2285</v>
      </c>
      <c r="H7" s="1" t="s">
        <v>1822</v>
      </c>
      <c r="I7" s="1" t="s">
        <v>2286</v>
      </c>
      <c r="J7" s="7" t="s">
        <v>1782</v>
      </c>
      <c r="K7" s="1" t="s">
        <v>1824</v>
      </c>
      <c r="L7" s="1" t="s">
        <v>2268</v>
      </c>
      <c r="M7" s="7" t="s">
        <v>1826</v>
      </c>
      <c r="N7" s="1" t="s">
        <v>1827</v>
      </c>
      <c r="O7" s="1" t="s">
        <v>2282</v>
      </c>
    </row>
    <row r="8" spans="1:13">
      <c r="A8" s="1">
        <v>14026</v>
      </c>
      <c r="B8" s="1" t="s">
        <v>323</v>
      </c>
      <c r="C8" s="1" t="s">
        <v>1788</v>
      </c>
      <c r="D8" s="7" t="s">
        <v>2287</v>
      </c>
      <c r="E8" s="1" t="s">
        <v>1830</v>
      </c>
      <c r="F8" s="1" t="s">
        <v>2288</v>
      </c>
      <c r="G8" s="7" t="s">
        <v>2289</v>
      </c>
      <c r="H8" s="1" t="s">
        <v>1833</v>
      </c>
      <c r="I8" s="1" t="s">
        <v>2290</v>
      </c>
      <c r="J8" s="7" t="s">
        <v>1835</v>
      </c>
      <c r="K8" s="1" t="s">
        <v>1836</v>
      </c>
      <c r="L8" s="1" t="s">
        <v>2291</v>
      </c>
      <c r="M8" s="7"/>
    </row>
    <row r="9" spans="1:15">
      <c r="A9" s="1">
        <v>14036</v>
      </c>
      <c r="B9" s="1" t="s">
        <v>350</v>
      </c>
      <c r="C9" s="1" t="s">
        <v>1764</v>
      </c>
      <c r="D9" s="7" t="s">
        <v>1838</v>
      </c>
      <c r="E9" s="1" t="s">
        <v>1839</v>
      </c>
      <c r="F9" s="1" t="s">
        <v>2293</v>
      </c>
      <c r="G9" s="7" t="s">
        <v>2294</v>
      </c>
      <c r="H9" s="1" t="s">
        <v>1842</v>
      </c>
      <c r="I9" s="1" t="s">
        <v>2295</v>
      </c>
      <c r="J9" s="7" t="s">
        <v>1844</v>
      </c>
      <c r="K9" s="1" t="s">
        <v>1845</v>
      </c>
      <c r="L9" s="1" t="s">
        <v>2296</v>
      </c>
      <c r="M9" s="7" t="s">
        <v>1847</v>
      </c>
      <c r="N9" s="1" t="s">
        <v>1848</v>
      </c>
      <c r="O9" s="1" t="s">
        <v>2292</v>
      </c>
    </row>
    <row r="10" spans="1:15">
      <c r="A10" s="1">
        <v>14046</v>
      </c>
      <c r="B10" s="1" t="s">
        <v>372</v>
      </c>
      <c r="C10" s="1">
        <v>1</v>
      </c>
      <c r="D10" s="8" t="s">
        <v>1850</v>
      </c>
      <c r="E10" s="7" t="s">
        <v>2302</v>
      </c>
      <c r="F10" s="8" t="s">
        <v>2298</v>
      </c>
      <c r="G10" s="8" t="s">
        <v>1853</v>
      </c>
      <c r="H10" s="7" t="s">
        <v>2303</v>
      </c>
      <c r="I10" s="8" t="s">
        <v>2299</v>
      </c>
      <c r="J10" s="8" t="s">
        <v>2300</v>
      </c>
      <c r="K10" s="7" t="s">
        <v>2304</v>
      </c>
      <c r="L10" s="8" t="s">
        <v>2301</v>
      </c>
      <c r="M10" s="8" t="s">
        <v>1859</v>
      </c>
      <c r="N10" s="1" t="s">
        <v>1860</v>
      </c>
      <c r="O10" s="8" t="s">
        <v>2297</v>
      </c>
    </row>
    <row r="11" spans="1:15">
      <c r="A11" s="1">
        <v>15036</v>
      </c>
      <c r="B11" s="1" t="s">
        <v>425</v>
      </c>
      <c r="C11" s="1" t="s">
        <v>1764</v>
      </c>
      <c r="D11" s="7" t="s">
        <v>2306</v>
      </c>
      <c r="E11" s="1" t="s">
        <v>1863</v>
      </c>
      <c r="F11" s="1" t="s">
        <v>2307</v>
      </c>
      <c r="G11" s="7" t="s">
        <v>1865</v>
      </c>
      <c r="H11" s="1" t="s">
        <v>1866</v>
      </c>
      <c r="I11" s="1" t="s">
        <v>2308</v>
      </c>
      <c r="J11" s="7" t="s">
        <v>1868</v>
      </c>
      <c r="K11" s="1" t="s">
        <v>1869</v>
      </c>
      <c r="L11" s="1" t="s">
        <v>2309</v>
      </c>
      <c r="M11" s="7" t="s">
        <v>1871</v>
      </c>
      <c r="N11" s="1" t="s">
        <v>1872</v>
      </c>
      <c r="O11" s="1" t="s">
        <v>2305</v>
      </c>
    </row>
    <row r="12" spans="1:13">
      <c r="A12" s="1">
        <v>21036</v>
      </c>
      <c r="B12" s="9" t="s">
        <v>479</v>
      </c>
      <c r="C12" s="1" t="s">
        <v>1788</v>
      </c>
      <c r="D12" s="7" t="s">
        <v>1874</v>
      </c>
      <c r="E12" s="1" t="s">
        <v>1875</v>
      </c>
      <c r="F12" s="1" t="s">
        <v>2310</v>
      </c>
      <c r="G12" s="7" t="s">
        <v>2311</v>
      </c>
      <c r="H12" s="1" t="s">
        <v>1878</v>
      </c>
      <c r="I12" s="1" t="s">
        <v>2312</v>
      </c>
      <c r="J12" s="7" t="s">
        <v>2313</v>
      </c>
      <c r="K12" s="1" t="s">
        <v>1881</v>
      </c>
      <c r="L12" s="1" t="s">
        <v>2314</v>
      </c>
      <c r="M12" s="7"/>
    </row>
    <row r="13" spans="1:15">
      <c r="A13" s="1">
        <v>21046</v>
      </c>
      <c r="B13" s="9" t="s">
        <v>507</v>
      </c>
      <c r="C13" s="1" t="s">
        <v>1764</v>
      </c>
      <c r="D13" s="7" t="s">
        <v>1874</v>
      </c>
      <c r="E13" s="1" t="s">
        <v>1883</v>
      </c>
      <c r="F13" s="1" t="s">
        <v>2316</v>
      </c>
      <c r="G13" s="7" t="s">
        <v>2317</v>
      </c>
      <c r="H13" s="1" t="s">
        <v>1886</v>
      </c>
      <c r="I13" s="1" t="s">
        <v>2318</v>
      </c>
      <c r="J13" s="7" t="s">
        <v>1888</v>
      </c>
      <c r="K13" s="1" t="s">
        <v>1889</v>
      </c>
      <c r="L13" s="1" t="s">
        <v>2319</v>
      </c>
      <c r="M13" s="7" t="s">
        <v>1891</v>
      </c>
      <c r="N13" s="1" t="s">
        <v>1892</v>
      </c>
      <c r="O13" s="1" t="s">
        <v>2315</v>
      </c>
    </row>
    <row r="14" spans="1:13">
      <c r="A14" s="1">
        <v>22036</v>
      </c>
      <c r="B14" s="9" t="s">
        <v>546</v>
      </c>
      <c r="C14" s="1" t="s">
        <v>1788</v>
      </c>
      <c r="D14" s="7" t="s">
        <v>2320</v>
      </c>
      <c r="E14" s="1" t="s">
        <v>1895</v>
      </c>
      <c r="F14" s="1" t="s">
        <v>2321</v>
      </c>
      <c r="G14" s="7" t="s">
        <v>2322</v>
      </c>
      <c r="H14" s="1" t="s">
        <v>1898</v>
      </c>
      <c r="I14" s="1" t="s">
        <v>2323</v>
      </c>
      <c r="J14" s="7" t="s">
        <v>1900</v>
      </c>
      <c r="K14" s="1" t="s">
        <v>1901</v>
      </c>
      <c r="L14" s="1" t="s">
        <v>2324</v>
      </c>
      <c r="M14" s="7"/>
    </row>
    <row r="15" spans="1:15">
      <c r="A15" s="1">
        <v>22046</v>
      </c>
      <c r="B15" s="9" t="s">
        <v>570</v>
      </c>
      <c r="C15" s="1" t="s">
        <v>1764</v>
      </c>
      <c r="D15" s="7" t="s">
        <v>2320</v>
      </c>
      <c r="E15" s="1" t="s">
        <v>1903</v>
      </c>
      <c r="F15" s="1" t="s">
        <v>2326</v>
      </c>
      <c r="G15" s="7" t="s">
        <v>1905</v>
      </c>
      <c r="H15" s="1" t="s">
        <v>1906</v>
      </c>
      <c r="I15" s="1" t="s">
        <v>2327</v>
      </c>
      <c r="J15" s="7" t="s">
        <v>2306</v>
      </c>
      <c r="K15" s="1" t="s">
        <v>1909</v>
      </c>
      <c r="L15" s="1" t="s">
        <v>2328</v>
      </c>
      <c r="M15" s="7" t="s">
        <v>1911</v>
      </c>
      <c r="N15" s="1" t="s">
        <v>1912</v>
      </c>
      <c r="O15" s="1" t="s">
        <v>2325</v>
      </c>
    </row>
    <row r="16" spans="1:15">
      <c r="A16" s="1">
        <v>22056</v>
      </c>
      <c r="B16" s="9" t="s">
        <v>589</v>
      </c>
      <c r="C16" s="1" t="s">
        <v>1764</v>
      </c>
      <c r="D16" s="7" t="s">
        <v>1914</v>
      </c>
      <c r="E16" s="1" t="s">
        <v>1915</v>
      </c>
      <c r="F16" s="1" t="s">
        <v>2330</v>
      </c>
      <c r="G16" s="7" t="s">
        <v>1917</v>
      </c>
      <c r="H16" s="1" t="s">
        <v>1918</v>
      </c>
      <c r="I16" s="1" t="s">
        <v>2331</v>
      </c>
      <c r="J16" s="7" t="s">
        <v>1920</v>
      </c>
      <c r="K16" s="1" t="s">
        <v>1921</v>
      </c>
      <c r="L16" s="1" t="s">
        <v>2332</v>
      </c>
      <c r="M16" s="7" t="s">
        <v>1923</v>
      </c>
      <c r="N16" s="1" t="s">
        <v>1924</v>
      </c>
      <c r="O16" s="1" t="s">
        <v>2329</v>
      </c>
    </row>
    <row r="17" spans="1:15">
      <c r="A17" s="1">
        <v>23036</v>
      </c>
      <c r="B17" s="9" t="s">
        <v>631</v>
      </c>
      <c r="C17" s="1" t="s">
        <v>1764</v>
      </c>
      <c r="D17" s="7" t="s">
        <v>1926</v>
      </c>
      <c r="E17" s="1" t="s">
        <v>1927</v>
      </c>
      <c r="F17" s="1" t="s">
        <v>2334</v>
      </c>
      <c r="G17" s="7" t="s">
        <v>1929</v>
      </c>
      <c r="H17" s="1" t="s">
        <v>1930</v>
      </c>
      <c r="I17" s="1" t="s">
        <v>2335</v>
      </c>
      <c r="J17" s="7" t="s">
        <v>1932</v>
      </c>
      <c r="K17" s="1" t="s">
        <v>1933</v>
      </c>
      <c r="L17" s="1" t="s">
        <v>2336</v>
      </c>
      <c r="M17" s="7" t="s">
        <v>1935</v>
      </c>
      <c r="N17" s="1" t="s">
        <v>1936</v>
      </c>
      <c r="O17" s="1" t="s">
        <v>2333</v>
      </c>
    </row>
    <row r="18" spans="1:13">
      <c r="A18" s="1">
        <v>24026</v>
      </c>
      <c r="B18" s="9" t="s">
        <v>664</v>
      </c>
      <c r="C18" s="1" t="s">
        <v>1788</v>
      </c>
      <c r="D18" s="7" t="s">
        <v>1938</v>
      </c>
      <c r="E18" s="1" t="s">
        <v>1939</v>
      </c>
      <c r="F18" s="1" t="s">
        <v>2337</v>
      </c>
      <c r="G18" s="7" t="s">
        <v>2338</v>
      </c>
      <c r="H18" s="1" t="s">
        <v>1942</v>
      </c>
      <c r="I18" s="1" t="s">
        <v>2339</v>
      </c>
      <c r="J18" s="7" t="s">
        <v>1944</v>
      </c>
      <c r="K18" s="1" t="s">
        <v>1945</v>
      </c>
      <c r="L18" s="1" t="s">
        <v>2340</v>
      </c>
      <c r="M18" s="7"/>
    </row>
    <row r="19" spans="1:15">
      <c r="A19" s="1">
        <v>24036</v>
      </c>
      <c r="B19" s="9" t="s">
        <v>689</v>
      </c>
      <c r="C19" s="1" t="s">
        <v>1764</v>
      </c>
      <c r="D19" s="7" t="s">
        <v>2338</v>
      </c>
      <c r="E19" s="1" t="s">
        <v>1947</v>
      </c>
      <c r="F19" s="1" t="s">
        <v>2342</v>
      </c>
      <c r="G19" s="7" t="s">
        <v>1949</v>
      </c>
      <c r="H19" s="1" t="s">
        <v>1950</v>
      </c>
      <c r="I19" s="1" t="s">
        <v>2343</v>
      </c>
      <c r="J19" s="7" t="s">
        <v>1952</v>
      </c>
      <c r="K19" s="1" t="s">
        <v>1953</v>
      </c>
      <c r="L19" s="1" t="s">
        <v>2344</v>
      </c>
      <c r="M19" s="7" t="s">
        <v>1955</v>
      </c>
      <c r="N19" s="1" t="s">
        <v>1956</v>
      </c>
      <c r="O19" s="1" t="s">
        <v>2341</v>
      </c>
    </row>
    <row r="20" spans="1:15">
      <c r="A20" s="1">
        <v>25066</v>
      </c>
      <c r="B20" s="9" t="s">
        <v>763</v>
      </c>
      <c r="C20" s="1" t="s">
        <v>1764</v>
      </c>
      <c r="D20" s="7" t="s">
        <v>1958</v>
      </c>
      <c r="E20" s="1" t="s">
        <v>1959</v>
      </c>
      <c r="F20" s="1" t="s">
        <v>2346</v>
      </c>
      <c r="G20" s="7" t="s">
        <v>1961</v>
      </c>
      <c r="H20" s="1" t="s">
        <v>1962</v>
      </c>
      <c r="I20" s="1" t="s">
        <v>2347</v>
      </c>
      <c r="J20" s="7" t="s">
        <v>1964</v>
      </c>
      <c r="K20" s="1" t="s">
        <v>1965</v>
      </c>
      <c r="L20" s="1" t="s">
        <v>2348</v>
      </c>
      <c r="M20" s="7" t="s">
        <v>1967</v>
      </c>
      <c r="N20" s="1" t="s">
        <v>1968</v>
      </c>
      <c r="O20" s="1" t="s">
        <v>2345</v>
      </c>
    </row>
    <row r="21" spans="1:15">
      <c r="A21" s="1">
        <v>25076</v>
      </c>
      <c r="B21" s="9" t="s">
        <v>788</v>
      </c>
      <c r="C21" s="1" t="s">
        <v>1764</v>
      </c>
      <c r="D21" s="7" t="s">
        <v>1970</v>
      </c>
      <c r="E21" s="1" t="s">
        <v>1971</v>
      </c>
      <c r="F21" s="1" t="s">
        <v>2350</v>
      </c>
      <c r="G21" s="7" t="s">
        <v>1973</v>
      </c>
      <c r="H21" s="1" t="s">
        <v>1974</v>
      </c>
      <c r="I21" s="1" t="s">
        <v>2351</v>
      </c>
      <c r="J21" s="7" t="s">
        <v>2352</v>
      </c>
      <c r="K21" s="1" t="s">
        <v>1977</v>
      </c>
      <c r="L21" s="1" t="s">
        <v>2353</v>
      </c>
      <c r="M21" s="7" t="s">
        <v>1979</v>
      </c>
      <c r="N21" s="1" t="s">
        <v>1980</v>
      </c>
      <c r="O21" s="1" t="s">
        <v>2349</v>
      </c>
    </row>
    <row r="22" spans="1:15">
      <c r="A22" s="1">
        <v>31076</v>
      </c>
      <c r="B22" s="9" t="s">
        <v>881</v>
      </c>
      <c r="C22" s="1" t="s">
        <v>1764</v>
      </c>
      <c r="D22" s="7" t="s">
        <v>2355</v>
      </c>
      <c r="E22" s="1" t="s">
        <v>1983</v>
      </c>
      <c r="F22" s="1" t="s">
        <v>2356</v>
      </c>
      <c r="G22" s="7" t="s">
        <v>2357</v>
      </c>
      <c r="H22" s="1" t="s">
        <v>1986</v>
      </c>
      <c r="I22" s="1" t="s">
        <v>2358</v>
      </c>
      <c r="J22" s="7" t="s">
        <v>2359</v>
      </c>
      <c r="K22" s="1" t="s">
        <v>1989</v>
      </c>
      <c r="L22" s="1" t="s">
        <v>2360</v>
      </c>
      <c r="M22" s="7" t="s">
        <v>1991</v>
      </c>
      <c r="N22" s="1" t="s">
        <v>1992</v>
      </c>
      <c r="O22" s="1" t="s">
        <v>2354</v>
      </c>
    </row>
    <row r="23" spans="1:15">
      <c r="A23" s="1">
        <v>31086</v>
      </c>
      <c r="B23" s="9" t="s">
        <v>905</v>
      </c>
      <c r="C23" s="1" t="s">
        <v>1764</v>
      </c>
      <c r="D23" s="7" t="s">
        <v>2357</v>
      </c>
      <c r="E23" s="1" t="s">
        <v>1994</v>
      </c>
      <c r="F23" s="1" t="s">
        <v>2358</v>
      </c>
      <c r="G23" s="7" t="s">
        <v>2317</v>
      </c>
      <c r="H23" s="1" t="s">
        <v>1996</v>
      </c>
      <c r="I23" s="1" t="s">
        <v>2362</v>
      </c>
      <c r="J23" s="7" t="s">
        <v>1998</v>
      </c>
      <c r="K23" s="1" t="s">
        <v>1999</v>
      </c>
      <c r="L23" s="1" t="s">
        <v>2363</v>
      </c>
      <c r="M23" s="7" t="s">
        <v>2001</v>
      </c>
      <c r="N23" s="1" t="s">
        <v>2002</v>
      </c>
      <c r="O23" s="1" t="s">
        <v>2361</v>
      </c>
    </row>
    <row r="24" spans="1:13">
      <c r="A24" s="1">
        <v>32036</v>
      </c>
      <c r="B24" s="9" t="s">
        <v>959</v>
      </c>
      <c r="C24" s="1" t="s">
        <v>1788</v>
      </c>
      <c r="D24" s="7" t="s">
        <v>1835</v>
      </c>
      <c r="E24" s="1" t="s">
        <v>2017</v>
      </c>
      <c r="F24" s="1" t="s">
        <v>2364</v>
      </c>
      <c r="G24" s="7" t="s">
        <v>2365</v>
      </c>
      <c r="H24" s="1" t="s">
        <v>2020</v>
      </c>
      <c r="I24" s="1" t="s">
        <v>2366</v>
      </c>
      <c r="J24" s="7" t="s">
        <v>2022</v>
      </c>
      <c r="K24" s="1" t="s">
        <v>2023</v>
      </c>
      <c r="L24" s="7" t="s">
        <v>2367</v>
      </c>
      <c r="M24" s="7"/>
    </row>
    <row r="25" spans="1:13">
      <c r="A25" s="1">
        <v>32046</v>
      </c>
      <c r="B25" s="9" t="s">
        <v>983</v>
      </c>
      <c r="C25" s="1" t="s">
        <v>1788</v>
      </c>
      <c r="D25" s="7" t="s">
        <v>2368</v>
      </c>
      <c r="E25" s="1" t="s">
        <v>2026</v>
      </c>
      <c r="F25" s="1" t="s">
        <v>2369</v>
      </c>
      <c r="G25" s="7" t="s">
        <v>2370</v>
      </c>
      <c r="H25" s="1" t="s">
        <v>2029</v>
      </c>
      <c r="I25" s="1" t="s">
        <v>2371</v>
      </c>
      <c r="J25" s="7" t="s">
        <v>2031</v>
      </c>
      <c r="K25" s="1" t="s">
        <v>2032</v>
      </c>
      <c r="L25" s="1" t="s">
        <v>2372</v>
      </c>
      <c r="M25" s="7"/>
    </row>
    <row r="26" spans="1:15">
      <c r="A26" s="1">
        <v>32056</v>
      </c>
      <c r="B26" s="9" t="s">
        <v>1008</v>
      </c>
      <c r="C26" s="1" t="s">
        <v>1764</v>
      </c>
      <c r="D26" s="7" t="s">
        <v>2034</v>
      </c>
      <c r="E26" s="1" t="s">
        <v>2035</v>
      </c>
      <c r="F26" s="1" t="s">
        <v>2374</v>
      </c>
      <c r="G26" s="7" t="s">
        <v>2037</v>
      </c>
      <c r="H26" s="1" t="s">
        <v>2038</v>
      </c>
      <c r="I26" s="1" t="s">
        <v>2375</v>
      </c>
      <c r="J26" s="7" t="s">
        <v>2376</v>
      </c>
      <c r="K26" s="1" t="s">
        <v>2041</v>
      </c>
      <c r="L26" s="1" t="s">
        <v>2377</v>
      </c>
      <c r="M26" s="7" t="s">
        <v>2043</v>
      </c>
      <c r="N26" s="1" t="s">
        <v>2044</v>
      </c>
      <c r="O26" s="1" t="s">
        <v>2373</v>
      </c>
    </row>
    <row r="27" spans="1:13">
      <c r="A27" s="1">
        <v>33026</v>
      </c>
      <c r="B27" s="9" t="s">
        <v>1045</v>
      </c>
      <c r="C27" s="1" t="s">
        <v>1788</v>
      </c>
      <c r="D27" s="7" t="s">
        <v>2046</v>
      </c>
      <c r="E27" s="1" t="s">
        <v>2047</v>
      </c>
      <c r="F27" s="1" t="s">
        <v>2378</v>
      </c>
      <c r="G27" s="7" t="s">
        <v>2379</v>
      </c>
      <c r="H27" s="1" t="s">
        <v>2049</v>
      </c>
      <c r="I27" s="1" t="s">
        <v>2380</v>
      </c>
      <c r="J27" s="7" t="s">
        <v>2051</v>
      </c>
      <c r="K27" s="1" t="s">
        <v>2052</v>
      </c>
      <c r="L27" s="1" t="s">
        <v>2381</v>
      </c>
      <c r="M27" s="7"/>
    </row>
    <row r="28" spans="1:15">
      <c r="A28" s="1">
        <v>34026</v>
      </c>
      <c r="B28" s="9" t="s">
        <v>1089</v>
      </c>
      <c r="C28" s="1" t="s">
        <v>1764</v>
      </c>
      <c r="D28" s="7" t="s">
        <v>2075</v>
      </c>
      <c r="E28" s="1" t="s">
        <v>2055</v>
      </c>
      <c r="F28" s="1" t="s">
        <v>2383</v>
      </c>
      <c r="G28" s="7" t="s">
        <v>1952</v>
      </c>
      <c r="H28" s="1" t="s">
        <v>2057</v>
      </c>
      <c r="I28" s="1" t="s">
        <v>2384</v>
      </c>
      <c r="J28" s="7" t="s">
        <v>2385</v>
      </c>
      <c r="K28" s="1" t="s">
        <v>2060</v>
      </c>
      <c r="L28" s="1" t="s">
        <v>2386</v>
      </c>
      <c r="M28" s="7" t="s">
        <v>2062</v>
      </c>
      <c r="N28" s="1" t="s">
        <v>2063</v>
      </c>
      <c r="O28" s="1" t="s">
        <v>2382</v>
      </c>
    </row>
    <row r="29" spans="1:15">
      <c r="A29" s="1">
        <v>35036</v>
      </c>
      <c r="B29" s="9" t="s">
        <v>1127</v>
      </c>
      <c r="C29" s="1" t="s">
        <v>1764</v>
      </c>
      <c r="D29" s="7" t="s">
        <v>2388</v>
      </c>
      <c r="E29" s="1" t="s">
        <v>2066</v>
      </c>
      <c r="F29" s="1" t="s">
        <v>2389</v>
      </c>
      <c r="G29" s="7" t="s">
        <v>1868</v>
      </c>
      <c r="H29" s="1" t="s">
        <v>2068</v>
      </c>
      <c r="I29" s="1" t="s">
        <v>2390</v>
      </c>
      <c r="J29" s="7" t="s">
        <v>2317</v>
      </c>
      <c r="K29" s="1" t="s">
        <v>2070</v>
      </c>
      <c r="L29" s="1" t="s">
        <v>2391</v>
      </c>
      <c r="M29" s="7" t="s">
        <v>2072</v>
      </c>
      <c r="N29" s="1" t="s">
        <v>2073</v>
      </c>
      <c r="O29" s="1" t="s">
        <v>2387</v>
      </c>
    </row>
    <row r="30" spans="1:15">
      <c r="A30" s="1">
        <v>35046</v>
      </c>
      <c r="B30" s="9" t="s">
        <v>1148</v>
      </c>
      <c r="C30" s="1" t="s">
        <v>1764</v>
      </c>
      <c r="D30" s="7" t="s">
        <v>2075</v>
      </c>
      <c r="E30" s="1" t="s">
        <v>2076</v>
      </c>
      <c r="F30" s="1" t="s">
        <v>2393</v>
      </c>
      <c r="G30" s="7" t="s">
        <v>2394</v>
      </c>
      <c r="H30" s="1" t="s">
        <v>2079</v>
      </c>
      <c r="I30" s="1" t="s">
        <v>2395</v>
      </c>
      <c r="J30" s="7" t="s">
        <v>2396</v>
      </c>
      <c r="K30" s="1" t="s">
        <v>2082</v>
      </c>
      <c r="L30" s="1" t="s">
        <v>2397</v>
      </c>
      <c r="M30" s="7" t="s">
        <v>2084</v>
      </c>
      <c r="N30" s="1" t="s">
        <v>2085</v>
      </c>
      <c r="O30" s="1" t="s">
        <v>2392</v>
      </c>
    </row>
    <row r="31" spans="1:15">
      <c r="A31" s="1">
        <v>41056</v>
      </c>
      <c r="B31" s="9" t="s">
        <v>1212</v>
      </c>
      <c r="C31" s="1" t="s">
        <v>1764</v>
      </c>
      <c r="D31" s="7" t="s">
        <v>2399</v>
      </c>
      <c r="E31" s="1" t="s">
        <v>2088</v>
      </c>
      <c r="F31" s="1" t="s">
        <v>2400</v>
      </c>
      <c r="G31" s="7" t="s">
        <v>2090</v>
      </c>
      <c r="H31" s="1" t="s">
        <v>2091</v>
      </c>
      <c r="I31" s="1" t="s">
        <v>2401</v>
      </c>
      <c r="J31" s="7" t="s">
        <v>2093</v>
      </c>
      <c r="K31" s="1" t="s">
        <v>2094</v>
      </c>
      <c r="L31" s="1" t="s">
        <v>2402</v>
      </c>
      <c r="M31" s="7" t="s">
        <v>2096</v>
      </c>
      <c r="N31" s="1" t="s">
        <v>2097</v>
      </c>
      <c r="O31" s="1" t="s">
        <v>2398</v>
      </c>
    </row>
    <row r="32" spans="1:15">
      <c r="A32" s="1">
        <v>41066</v>
      </c>
      <c r="B32" s="9" t="s">
        <v>1237</v>
      </c>
      <c r="C32" s="1" t="s">
        <v>1764</v>
      </c>
      <c r="D32" s="7" t="s">
        <v>2099</v>
      </c>
      <c r="E32" s="1" t="s">
        <v>2100</v>
      </c>
      <c r="F32" s="1" t="s">
        <v>2404</v>
      </c>
      <c r="G32" s="7" t="s">
        <v>2102</v>
      </c>
      <c r="H32" s="1" t="s">
        <v>2103</v>
      </c>
      <c r="I32" s="1" t="s">
        <v>2405</v>
      </c>
      <c r="J32" s="7" t="s">
        <v>2317</v>
      </c>
      <c r="K32" s="1" t="s">
        <v>2105</v>
      </c>
      <c r="L32" s="1" t="s">
        <v>2406</v>
      </c>
      <c r="M32" s="7" t="s">
        <v>2107</v>
      </c>
      <c r="N32" s="1" t="s">
        <v>2108</v>
      </c>
      <c r="O32" s="1" t="s">
        <v>2403</v>
      </c>
    </row>
    <row r="33" spans="1:15">
      <c r="A33" s="1">
        <v>42016</v>
      </c>
      <c r="B33" s="9" t="s">
        <v>1260</v>
      </c>
      <c r="C33" s="1" t="s">
        <v>1764</v>
      </c>
      <c r="D33" s="7" t="s">
        <v>2110</v>
      </c>
      <c r="E33" s="1" t="s">
        <v>2111</v>
      </c>
      <c r="F33" s="1" t="s">
        <v>2408</v>
      </c>
      <c r="G33" s="7" t="s">
        <v>2113</v>
      </c>
      <c r="H33" s="1" t="s">
        <v>2114</v>
      </c>
      <c r="I33" s="1" t="s">
        <v>2409</v>
      </c>
      <c r="J33" s="7" t="s">
        <v>2410</v>
      </c>
      <c r="K33" s="1" t="s">
        <v>2117</v>
      </c>
      <c r="L33" s="1" t="s">
        <v>2411</v>
      </c>
      <c r="M33" s="7" t="s">
        <v>2119</v>
      </c>
      <c r="N33" s="1" t="s">
        <v>2120</v>
      </c>
      <c r="O33" s="1" t="s">
        <v>2407</v>
      </c>
    </row>
    <row r="34" spans="1:13">
      <c r="A34" s="1">
        <v>43046</v>
      </c>
      <c r="B34" s="7" t="s">
        <v>1310</v>
      </c>
      <c r="C34" s="1" t="s">
        <v>1788</v>
      </c>
      <c r="D34" s="7" t="s">
        <v>2122</v>
      </c>
      <c r="E34" s="1" t="s">
        <v>2123</v>
      </c>
      <c r="F34" s="1" t="s">
        <v>2412</v>
      </c>
      <c r="G34" s="7" t="s">
        <v>2413</v>
      </c>
      <c r="H34" s="1" t="s">
        <v>2126</v>
      </c>
      <c r="I34" s="1" t="s">
        <v>2414</v>
      </c>
      <c r="J34" s="7" t="s">
        <v>2128</v>
      </c>
      <c r="K34" s="1" t="s">
        <v>2129</v>
      </c>
      <c r="L34" s="1" t="s">
        <v>2415</v>
      </c>
      <c r="M34" s="7"/>
    </row>
    <row r="35" spans="1:13">
      <c r="A35" s="1">
        <v>43056</v>
      </c>
      <c r="B35" s="9" t="s">
        <v>1334</v>
      </c>
      <c r="C35" s="1" t="s">
        <v>1788</v>
      </c>
      <c r="D35" s="7" t="s">
        <v>1926</v>
      </c>
      <c r="E35" s="1" t="s">
        <v>2131</v>
      </c>
      <c r="F35" s="1" t="s">
        <v>2416</v>
      </c>
      <c r="G35" s="7" t="s">
        <v>2133</v>
      </c>
      <c r="H35" s="1" t="s">
        <v>2134</v>
      </c>
      <c r="I35" s="1" t="s">
        <v>2417</v>
      </c>
      <c r="J35" s="7" t="s">
        <v>2136</v>
      </c>
      <c r="K35" s="1" t="s">
        <v>2137</v>
      </c>
      <c r="L35" s="1" t="s">
        <v>2418</v>
      </c>
      <c r="M35" s="7"/>
    </row>
    <row r="36" spans="1:13">
      <c r="A36" s="1">
        <v>44036</v>
      </c>
      <c r="B36" s="9" t="s">
        <v>1404</v>
      </c>
      <c r="C36" s="1" t="s">
        <v>1788</v>
      </c>
      <c r="D36" s="7" t="s">
        <v>2419</v>
      </c>
      <c r="E36" s="1" t="s">
        <v>2152</v>
      </c>
      <c r="F36" s="1" t="s">
        <v>2420</v>
      </c>
      <c r="G36" s="7" t="s">
        <v>2421</v>
      </c>
      <c r="H36" s="1" t="s">
        <v>2155</v>
      </c>
      <c r="I36" s="1" t="s">
        <v>2422</v>
      </c>
      <c r="J36" s="7" t="s">
        <v>2423</v>
      </c>
      <c r="K36" s="1" t="s">
        <v>2158</v>
      </c>
      <c r="L36" s="1" t="s">
        <v>2424</v>
      </c>
      <c r="M36" s="7"/>
    </row>
    <row r="37" spans="1:15">
      <c r="A37" s="1">
        <v>44046</v>
      </c>
      <c r="B37" s="9" t="s">
        <v>1434</v>
      </c>
      <c r="C37" s="1" t="s">
        <v>1764</v>
      </c>
      <c r="D37" s="7" t="s">
        <v>1938</v>
      </c>
      <c r="E37" s="1" t="s">
        <v>2160</v>
      </c>
      <c r="F37" s="1" t="s">
        <v>2426</v>
      </c>
      <c r="G37" s="7" t="s">
        <v>2385</v>
      </c>
      <c r="H37" s="1" t="s">
        <v>2163</v>
      </c>
      <c r="I37" s="1" t="s">
        <v>2427</v>
      </c>
      <c r="J37" s="7" t="s">
        <v>2428</v>
      </c>
      <c r="K37" s="1" t="s">
        <v>2166</v>
      </c>
      <c r="L37" s="1" t="s">
        <v>2429</v>
      </c>
      <c r="M37" s="7" t="s">
        <v>2168</v>
      </c>
      <c r="N37" s="1" t="s">
        <v>2169</v>
      </c>
      <c r="O37" s="1" t="s">
        <v>2425</v>
      </c>
    </row>
    <row r="38" spans="1:15">
      <c r="A38" s="1">
        <v>45046</v>
      </c>
      <c r="B38" s="9" t="s">
        <v>1483</v>
      </c>
      <c r="C38" s="1" t="s">
        <v>1764</v>
      </c>
      <c r="D38" s="7" t="s">
        <v>2171</v>
      </c>
      <c r="E38" s="1" t="s">
        <v>2172</v>
      </c>
      <c r="F38" s="1" t="s">
        <v>2431</v>
      </c>
      <c r="G38" s="7" t="s">
        <v>2174</v>
      </c>
      <c r="H38" s="1" t="s">
        <v>2175</v>
      </c>
      <c r="I38" s="1" t="s">
        <v>2432</v>
      </c>
      <c r="J38" s="7" t="s">
        <v>2177</v>
      </c>
      <c r="K38" s="1" t="s">
        <v>2178</v>
      </c>
      <c r="L38" s="1" t="s">
        <v>2433</v>
      </c>
      <c r="M38" s="7" t="s">
        <v>2180</v>
      </c>
      <c r="N38" s="1" t="s">
        <v>2181</v>
      </c>
      <c r="O38" s="1" t="s">
        <v>2430</v>
      </c>
    </row>
    <row r="39" spans="1:15">
      <c r="A39" s="1">
        <v>45056</v>
      </c>
      <c r="B39" s="9" t="s">
        <v>1508</v>
      </c>
      <c r="C39" s="1" t="s">
        <v>1764</v>
      </c>
      <c r="D39" s="7" t="s">
        <v>2183</v>
      </c>
      <c r="E39" s="1" t="s">
        <v>2184</v>
      </c>
      <c r="F39" s="1" t="s">
        <v>2435</v>
      </c>
      <c r="G39" s="7" t="s">
        <v>2186</v>
      </c>
      <c r="H39" s="1" t="s">
        <v>2187</v>
      </c>
      <c r="I39" s="1" t="s">
        <v>2436</v>
      </c>
      <c r="J39" s="7" t="s">
        <v>2189</v>
      </c>
      <c r="K39" s="1" t="s">
        <v>2190</v>
      </c>
      <c r="L39" s="1" t="s">
        <v>2437</v>
      </c>
      <c r="M39" s="7" t="s">
        <v>2192</v>
      </c>
      <c r="N39" s="1" t="s">
        <v>2193</v>
      </c>
      <c r="O39" s="1" t="s">
        <v>2434</v>
      </c>
    </row>
    <row r="40" spans="1:15">
      <c r="A40" s="1">
        <v>51016</v>
      </c>
      <c r="B40" s="9" t="s">
        <v>1533</v>
      </c>
      <c r="C40" s="1" t="s">
        <v>1764</v>
      </c>
      <c r="D40" s="7" t="s">
        <v>2195</v>
      </c>
      <c r="E40" s="1" t="s">
        <v>2196</v>
      </c>
      <c r="F40" s="1" t="s">
        <v>2439</v>
      </c>
      <c r="G40" s="7" t="s">
        <v>2198</v>
      </c>
      <c r="H40" s="1" t="s">
        <v>2199</v>
      </c>
      <c r="I40" s="1" t="s">
        <v>2440</v>
      </c>
      <c r="J40" s="7" t="s">
        <v>2441</v>
      </c>
      <c r="K40" s="1" t="s">
        <v>2202</v>
      </c>
      <c r="L40" s="1" t="s">
        <v>2442</v>
      </c>
      <c r="M40" s="7" t="s">
        <v>2204</v>
      </c>
      <c r="N40" s="1" t="s">
        <v>2205</v>
      </c>
      <c r="O40" s="1" t="s">
        <v>2438</v>
      </c>
    </row>
    <row r="41" spans="1:15">
      <c r="A41" s="1">
        <v>52046</v>
      </c>
      <c r="B41" s="9" t="s">
        <v>1596</v>
      </c>
      <c r="C41" s="1" t="s">
        <v>1764</v>
      </c>
      <c r="D41" s="7" t="s">
        <v>2445</v>
      </c>
      <c r="E41" s="1" t="s">
        <v>2208</v>
      </c>
      <c r="F41" s="1" t="s">
        <v>2446</v>
      </c>
      <c r="G41" s="7" t="s">
        <v>2210</v>
      </c>
      <c r="H41" s="1" t="s">
        <v>2211</v>
      </c>
      <c r="I41" s="1" t="s">
        <v>2447</v>
      </c>
      <c r="J41" s="7" t="s">
        <v>2448</v>
      </c>
      <c r="K41" s="1" t="s">
        <v>2214</v>
      </c>
      <c r="L41" s="1" t="s">
        <v>2449</v>
      </c>
      <c r="M41" s="7" t="s">
        <v>2443</v>
      </c>
      <c r="N41" s="1" t="s">
        <v>2217</v>
      </c>
      <c r="O41" s="1" t="s">
        <v>2444</v>
      </c>
    </row>
    <row r="42" spans="1:13">
      <c r="A42" s="1">
        <v>53016</v>
      </c>
      <c r="B42" s="9" t="s">
        <v>1620</v>
      </c>
      <c r="C42" s="1" t="s">
        <v>1788</v>
      </c>
      <c r="D42" s="7" t="s">
        <v>2219</v>
      </c>
      <c r="E42" s="1" t="s">
        <v>2220</v>
      </c>
      <c r="F42" s="1" t="s">
        <v>2450</v>
      </c>
      <c r="G42" s="7" t="s">
        <v>2222</v>
      </c>
      <c r="H42" s="1" t="s">
        <v>2223</v>
      </c>
      <c r="I42" s="1" t="s">
        <v>2451</v>
      </c>
      <c r="J42" s="7" t="s">
        <v>2452</v>
      </c>
      <c r="K42" s="1" t="s">
        <v>2226</v>
      </c>
      <c r="L42" s="1" t="s">
        <v>2364</v>
      </c>
      <c r="M42" s="7"/>
    </row>
    <row r="43" spans="1:15">
      <c r="A43" s="1">
        <v>61026</v>
      </c>
      <c r="B43" s="9" t="s">
        <v>1664</v>
      </c>
      <c r="C43" s="1" t="s">
        <v>1764</v>
      </c>
      <c r="D43" s="7" t="s">
        <v>2228</v>
      </c>
      <c r="E43" s="1" t="s">
        <v>2229</v>
      </c>
      <c r="F43" s="1" t="s">
        <v>2454</v>
      </c>
      <c r="G43" s="7" t="s">
        <v>2231</v>
      </c>
      <c r="H43" s="1" t="s">
        <v>2232</v>
      </c>
      <c r="I43" s="1" t="s">
        <v>2455</v>
      </c>
      <c r="J43" s="7" t="s">
        <v>2234</v>
      </c>
      <c r="K43" s="1" t="s">
        <v>2235</v>
      </c>
      <c r="L43" s="1" t="s">
        <v>2456</v>
      </c>
      <c r="M43" s="7" t="s">
        <v>2237</v>
      </c>
      <c r="N43" s="1" t="s">
        <v>2238</v>
      </c>
      <c r="O43" s="1" t="s">
        <v>2453</v>
      </c>
    </row>
    <row r="44" spans="1:13">
      <c r="A44" s="1">
        <v>62016</v>
      </c>
      <c r="B44" s="9" t="s">
        <v>69</v>
      </c>
      <c r="C44" s="1" t="s">
        <v>1788</v>
      </c>
      <c r="D44" s="7" t="s">
        <v>2457</v>
      </c>
      <c r="E44" s="1" t="s">
        <v>2241</v>
      </c>
      <c r="F44" s="1" t="s">
        <v>2458</v>
      </c>
      <c r="G44" s="7" t="s">
        <v>2243</v>
      </c>
      <c r="H44" s="1" t="s">
        <v>2244</v>
      </c>
      <c r="I44" s="1" t="s">
        <v>2459</v>
      </c>
      <c r="J44" s="7" t="s">
        <v>2452</v>
      </c>
      <c r="K44" s="1" t="s">
        <v>2246</v>
      </c>
      <c r="L44" s="1" t="s">
        <v>2364</v>
      </c>
      <c r="M44" s="7"/>
    </row>
    <row r="45" spans="1:15">
      <c r="A45" s="1">
        <v>63026</v>
      </c>
      <c r="B45" s="9" t="s">
        <v>1731</v>
      </c>
      <c r="C45" s="1" t="s">
        <v>1764</v>
      </c>
      <c r="D45" s="7" t="s">
        <v>2461</v>
      </c>
      <c r="E45" s="1" t="s">
        <v>2249</v>
      </c>
      <c r="F45" s="1" t="s">
        <v>2462</v>
      </c>
      <c r="G45" s="7" t="s">
        <v>2251</v>
      </c>
      <c r="H45" s="1" t="s">
        <v>2252</v>
      </c>
      <c r="I45" s="1" t="s">
        <v>2463</v>
      </c>
      <c r="J45" s="7" t="s">
        <v>2254</v>
      </c>
      <c r="K45" s="1" t="s">
        <v>2255</v>
      </c>
      <c r="L45" s="1" t="s">
        <v>2464</v>
      </c>
      <c r="M45" s="7" t="s">
        <v>2257</v>
      </c>
      <c r="N45" s="1" t="s">
        <v>2258</v>
      </c>
      <c r="O45" s="1" t="s">
        <v>2460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4"/>
  <sheetViews>
    <sheetView workbookViewId="0">
      <selection activeCell="A2" sqref="A2"/>
    </sheetView>
  </sheetViews>
  <sheetFormatPr defaultColWidth="8.88888888888889" defaultRowHeight="17.25"/>
  <cols>
    <col min="1" max="1" width="7" style="3" customWidth="1"/>
    <col min="2" max="2" width="10.4444444444444" style="3" customWidth="1"/>
    <col min="3" max="3" width="33.1111111111111" style="3" customWidth="1"/>
    <col min="4" max="4" width="44.1111111111111" style="3" customWidth="1"/>
    <col min="5" max="5" width="33.1111111111111" style="3" customWidth="1"/>
    <col min="6" max="6" width="12.3333333333333" style="3" customWidth="1"/>
    <col min="7" max="7" width="110.444444444444" style="3" customWidth="1"/>
    <col min="8" max="8" width="22.2222222222222" style="3" customWidth="1"/>
    <col min="9" max="9" width="44.1111111111111" style="3" customWidth="1"/>
    <col min="10" max="10" width="22.2222222222222" style="3" customWidth="1"/>
    <col min="11" max="11" width="12.3333333333333" style="3" customWidth="1"/>
    <col min="12" max="12" width="112.111111111111" style="3" customWidth="1"/>
    <col min="13" max="13" width="33.1111111111111" style="3" customWidth="1"/>
    <col min="14" max="14" width="22.2222222222222" style="3" customWidth="1"/>
    <col min="15" max="15" width="33.1111111111111" style="3" customWidth="1"/>
    <col min="16" max="16" width="12.3333333333333" style="3" customWidth="1"/>
    <col min="17" max="17" width="112.111111111111" style="3" customWidth="1"/>
    <col min="18" max="18" width="12.4444444444444" style="3" customWidth="1"/>
    <col min="19" max="19" width="11.2222222222222" style="3" customWidth="1"/>
    <col min="20" max="20" width="55.1111111111111" style="3" customWidth="1"/>
    <col min="21" max="21" width="162.222222222222" style="3" customWidth="1"/>
    <col min="22" max="16384" width="8.88888888888889" style="3"/>
  </cols>
  <sheetData>
    <row r="1" spans="1:21">
      <c r="A1" s="3" t="s">
        <v>0</v>
      </c>
      <c r="B1" s="3" t="s">
        <v>1</v>
      </c>
      <c r="C1" s="3" t="s">
        <v>14</v>
      </c>
      <c r="D1" s="3" t="s">
        <v>2465</v>
      </c>
      <c r="E1" s="3" t="s">
        <v>2466</v>
      </c>
      <c r="F1" s="3" t="s">
        <v>2467</v>
      </c>
      <c r="G1" s="3" t="s">
        <v>15</v>
      </c>
      <c r="H1" s="3" t="s">
        <v>17</v>
      </c>
      <c r="I1" s="3" t="s">
        <v>2468</v>
      </c>
      <c r="J1" s="3" t="s">
        <v>2466</v>
      </c>
      <c r="K1" s="3" t="s">
        <v>2467</v>
      </c>
      <c r="L1" s="3" t="s">
        <v>18</v>
      </c>
      <c r="M1" s="3" t="s">
        <v>20</v>
      </c>
      <c r="N1" s="3" t="s">
        <v>2469</v>
      </c>
      <c r="O1" s="3" t="s">
        <v>2466</v>
      </c>
      <c r="P1" s="3" t="s">
        <v>2467</v>
      </c>
      <c r="Q1" s="3" t="s">
        <v>21</v>
      </c>
      <c r="R1" s="3" t="s">
        <v>22</v>
      </c>
      <c r="S1" s="3" t="s">
        <v>23</v>
      </c>
      <c r="T1" s="3" t="s">
        <v>2470</v>
      </c>
      <c r="U1" s="3" t="s">
        <v>24</v>
      </c>
    </row>
    <row r="2" spans="1:21">
      <c r="A2" s="3" t="s">
        <v>2471</v>
      </c>
      <c r="B2" s="3" t="s">
        <v>25</v>
      </c>
      <c r="D2" s="3" t="s">
        <v>1766</v>
      </c>
      <c r="G2" s="3" t="s">
        <v>2472</v>
      </c>
      <c r="H2" s="3" t="s">
        <v>1769</v>
      </c>
      <c r="J2" s="3" t="s">
        <v>2473</v>
      </c>
      <c r="L2" s="3" t="s">
        <v>2474</v>
      </c>
      <c r="M2" s="3" t="s">
        <v>1772</v>
      </c>
      <c r="O2" s="3" t="s">
        <v>2475</v>
      </c>
      <c r="Q2" s="3" t="s">
        <v>2476</v>
      </c>
      <c r="R2" s="3" t="s">
        <v>2477</v>
      </c>
      <c r="S2" s="3" t="s">
        <v>1775</v>
      </c>
      <c r="T2" s="3" t="s">
        <v>2478</v>
      </c>
      <c r="U2" s="3" t="s">
        <v>2479</v>
      </c>
    </row>
    <row r="3" spans="1:21">
      <c r="A3" s="3" t="s">
        <v>2480</v>
      </c>
      <c r="B3" s="3" t="s">
        <v>26</v>
      </c>
      <c r="D3" s="3" t="s">
        <v>1777</v>
      </c>
      <c r="G3" s="3" t="s">
        <v>2481</v>
      </c>
      <c r="H3" s="3" t="s">
        <v>1780</v>
      </c>
      <c r="J3" s="3" t="s">
        <v>2482</v>
      </c>
      <c r="L3" s="3" t="s">
        <v>2483</v>
      </c>
      <c r="M3" s="3" t="s">
        <v>1783</v>
      </c>
      <c r="O3" s="3" t="s">
        <v>2484</v>
      </c>
      <c r="Q3" s="3" t="s">
        <v>2485</v>
      </c>
      <c r="R3" s="3" t="s">
        <v>2486</v>
      </c>
      <c r="S3" s="3" t="s">
        <v>1786</v>
      </c>
      <c r="T3" s="3" t="s">
        <v>2487</v>
      </c>
      <c r="U3" s="3" t="s">
        <v>2488</v>
      </c>
    </row>
    <row r="4" spans="1:17">
      <c r="A4" s="3" t="s">
        <v>2489</v>
      </c>
      <c r="B4" s="3" t="s">
        <v>27</v>
      </c>
      <c r="C4" s="3" t="s">
        <v>1790</v>
      </c>
      <c r="E4" s="3" t="s">
        <v>2490</v>
      </c>
      <c r="G4" s="3" t="s">
        <v>2491</v>
      </c>
      <c r="H4" s="3" t="s">
        <v>1793</v>
      </c>
      <c r="J4" s="3" t="s">
        <v>2492</v>
      </c>
      <c r="L4" s="3" t="s">
        <v>2493</v>
      </c>
      <c r="M4" s="3" t="s">
        <v>1796</v>
      </c>
      <c r="O4" s="3" t="s">
        <v>2494</v>
      </c>
      <c r="Q4" s="3" t="s">
        <v>2495</v>
      </c>
    </row>
    <row r="5" spans="1:21">
      <c r="A5" s="3" t="s">
        <v>2496</v>
      </c>
      <c r="B5" s="3" t="s">
        <v>28</v>
      </c>
      <c r="C5" s="3" t="s">
        <v>1799</v>
      </c>
      <c r="E5" s="3" t="s">
        <v>2497</v>
      </c>
      <c r="G5" s="3" t="s">
        <v>2498</v>
      </c>
      <c r="I5" s="3" t="s">
        <v>1802</v>
      </c>
      <c r="L5" s="3" t="s">
        <v>2499</v>
      </c>
      <c r="M5" s="3" t="s">
        <v>1805</v>
      </c>
      <c r="O5" s="3" t="s">
        <v>2500</v>
      </c>
      <c r="Q5" s="3" t="s">
        <v>2501</v>
      </c>
      <c r="R5" s="3" t="s">
        <v>2502</v>
      </c>
      <c r="S5" s="3" t="s">
        <v>1808</v>
      </c>
      <c r="T5" s="3" t="s">
        <v>2503</v>
      </c>
      <c r="U5" s="3" t="s">
        <v>2504</v>
      </c>
    </row>
    <row r="6" spans="1:17">
      <c r="A6" s="3" t="s">
        <v>2505</v>
      </c>
      <c r="B6" s="3" t="s">
        <v>29</v>
      </c>
      <c r="D6" s="3" t="s">
        <v>1810</v>
      </c>
      <c r="G6" s="3" t="s">
        <v>2506</v>
      </c>
      <c r="H6" s="3" t="s">
        <v>1813</v>
      </c>
      <c r="J6" s="3" t="s">
        <v>2507</v>
      </c>
      <c r="L6" s="3" t="s">
        <v>2508</v>
      </c>
      <c r="M6" s="3" t="s">
        <v>1816</v>
      </c>
      <c r="O6" s="3" t="s">
        <v>2509</v>
      </c>
      <c r="Q6" s="3" t="s">
        <v>2510</v>
      </c>
    </row>
    <row r="7" spans="1:21">
      <c r="A7" s="3" t="s">
        <v>2511</v>
      </c>
      <c r="B7" s="3" t="s">
        <v>30</v>
      </c>
      <c r="C7" s="3" t="s">
        <v>1819</v>
      </c>
      <c r="F7" s="3" t="s">
        <v>2512</v>
      </c>
      <c r="G7" s="3" t="s">
        <v>2513</v>
      </c>
      <c r="I7" s="3" t="s">
        <v>1822</v>
      </c>
      <c r="L7" s="3" t="s">
        <v>2514</v>
      </c>
      <c r="M7" s="3" t="s">
        <v>1824</v>
      </c>
      <c r="O7" s="3" t="s">
        <v>2515</v>
      </c>
      <c r="Q7" s="3" t="s">
        <v>2485</v>
      </c>
      <c r="R7" s="3" t="s">
        <v>2516</v>
      </c>
      <c r="S7" s="3" t="s">
        <v>1827</v>
      </c>
      <c r="T7" s="3" t="s">
        <v>2517</v>
      </c>
      <c r="U7" s="3" t="s">
        <v>2518</v>
      </c>
    </row>
    <row r="8" spans="1:17">
      <c r="A8" s="3" t="s">
        <v>2519</v>
      </c>
      <c r="B8" s="3" t="s">
        <v>31</v>
      </c>
      <c r="D8" s="3" t="s">
        <v>1830</v>
      </c>
      <c r="G8" s="3" t="s">
        <v>2520</v>
      </c>
      <c r="H8" s="3" t="s">
        <v>1833</v>
      </c>
      <c r="J8" s="3" t="s">
        <v>2521</v>
      </c>
      <c r="L8" s="3" t="s">
        <v>2522</v>
      </c>
      <c r="M8" s="3" t="s">
        <v>1836</v>
      </c>
      <c r="O8" s="3" t="s">
        <v>2523</v>
      </c>
      <c r="Q8" s="3" t="s">
        <v>2524</v>
      </c>
    </row>
    <row r="9" spans="1:21">
      <c r="A9" s="3" t="s">
        <v>2525</v>
      </c>
      <c r="B9" s="3" t="s">
        <v>32</v>
      </c>
      <c r="D9" s="3" t="s">
        <v>1839</v>
      </c>
      <c r="G9" s="3" t="s">
        <v>2526</v>
      </c>
      <c r="H9" s="3" t="s">
        <v>1842</v>
      </c>
      <c r="K9" s="3" t="s">
        <v>2527</v>
      </c>
      <c r="L9" s="3" t="s">
        <v>2528</v>
      </c>
      <c r="M9" s="3" t="s">
        <v>1845</v>
      </c>
      <c r="O9" s="3" t="s">
        <v>2529</v>
      </c>
      <c r="Q9" s="3" t="s">
        <v>2530</v>
      </c>
      <c r="R9" s="3" t="s">
        <v>2531</v>
      </c>
      <c r="S9" s="3" t="s">
        <v>1848</v>
      </c>
      <c r="T9" s="3" t="s">
        <v>2532</v>
      </c>
      <c r="U9" s="3" t="s">
        <v>2533</v>
      </c>
    </row>
    <row r="10" spans="1:21">
      <c r="A10" s="3" t="s">
        <v>2534</v>
      </c>
      <c r="B10" s="3" t="s">
        <v>34</v>
      </c>
      <c r="C10" s="3" t="s">
        <v>1863</v>
      </c>
      <c r="E10" s="3" t="s">
        <v>2535</v>
      </c>
      <c r="G10" s="3" t="s">
        <v>2536</v>
      </c>
      <c r="H10" s="3" t="s">
        <v>1866</v>
      </c>
      <c r="J10" s="3" t="s">
        <v>2537</v>
      </c>
      <c r="L10" s="3" t="s">
        <v>2538</v>
      </c>
      <c r="N10" s="3" t="s">
        <v>1869</v>
      </c>
      <c r="Q10" s="3" t="s">
        <v>2539</v>
      </c>
      <c r="R10" s="3" t="s">
        <v>2540</v>
      </c>
      <c r="S10" s="3" t="s">
        <v>1872</v>
      </c>
      <c r="T10" s="3" t="s">
        <v>2541</v>
      </c>
      <c r="U10" s="3" t="s">
        <v>2542</v>
      </c>
    </row>
    <row r="11" spans="1:17">
      <c r="A11" s="3" t="s">
        <v>2543</v>
      </c>
      <c r="B11" s="3" t="s">
        <v>35</v>
      </c>
      <c r="D11" s="3" t="s">
        <v>1875</v>
      </c>
      <c r="G11" s="3" t="s">
        <v>2544</v>
      </c>
      <c r="H11" s="3" t="s">
        <v>1878</v>
      </c>
      <c r="J11" s="3" t="s">
        <v>2545</v>
      </c>
      <c r="L11" s="3" t="s">
        <v>2546</v>
      </c>
      <c r="M11" s="3" t="s">
        <v>1881</v>
      </c>
      <c r="O11" s="3" t="s">
        <v>2547</v>
      </c>
      <c r="Q11" s="3" t="s">
        <v>2548</v>
      </c>
    </row>
    <row r="12" spans="1:21">
      <c r="A12" s="3" t="s">
        <v>2549</v>
      </c>
      <c r="B12" s="3" t="s">
        <v>36</v>
      </c>
      <c r="D12" s="3" t="s">
        <v>1883</v>
      </c>
      <c r="G12" s="3" t="s">
        <v>2550</v>
      </c>
      <c r="H12" s="3" t="s">
        <v>1886</v>
      </c>
      <c r="L12" s="3" t="s">
        <v>2551</v>
      </c>
      <c r="M12" s="3" t="s">
        <v>1889</v>
      </c>
      <c r="O12" s="3" t="s">
        <v>2552</v>
      </c>
      <c r="Q12" s="3" t="s">
        <v>2553</v>
      </c>
      <c r="R12" s="3" t="s">
        <v>2554</v>
      </c>
      <c r="S12" s="3" t="s">
        <v>1892</v>
      </c>
      <c r="T12" s="3" t="s">
        <v>2555</v>
      </c>
      <c r="U12" s="3" t="s">
        <v>2556</v>
      </c>
    </row>
    <row r="13" spans="1:17">
      <c r="A13" s="3" t="s">
        <v>2557</v>
      </c>
      <c r="B13" s="3" t="s">
        <v>37</v>
      </c>
      <c r="D13" s="3" t="s">
        <v>1895</v>
      </c>
      <c r="G13" s="3" t="s">
        <v>2558</v>
      </c>
      <c r="H13" s="3" t="s">
        <v>1898</v>
      </c>
      <c r="J13" s="3" t="s">
        <v>2559</v>
      </c>
      <c r="L13" s="3" t="s">
        <v>2560</v>
      </c>
      <c r="M13" s="3" t="s">
        <v>1901</v>
      </c>
      <c r="O13" s="3" t="s">
        <v>2561</v>
      </c>
      <c r="Q13" s="3" t="s">
        <v>2562</v>
      </c>
    </row>
    <row r="14" spans="1:21">
      <c r="A14" s="3" t="s">
        <v>2563</v>
      </c>
      <c r="B14" s="3" t="s">
        <v>38</v>
      </c>
      <c r="D14" s="3" t="s">
        <v>1903</v>
      </c>
      <c r="G14" s="3" t="s">
        <v>2564</v>
      </c>
      <c r="H14" s="3" t="s">
        <v>1906</v>
      </c>
      <c r="J14" s="3" t="s">
        <v>2565</v>
      </c>
      <c r="L14" s="3" t="s">
        <v>2566</v>
      </c>
      <c r="M14" s="3" t="s">
        <v>1909</v>
      </c>
      <c r="O14" s="3" t="s">
        <v>2567</v>
      </c>
      <c r="Q14" s="3" t="s">
        <v>2568</v>
      </c>
      <c r="R14" s="3" t="s">
        <v>2569</v>
      </c>
      <c r="S14" s="3" t="s">
        <v>1912</v>
      </c>
      <c r="T14" s="3" t="s">
        <v>2570</v>
      </c>
      <c r="U14" s="3" t="s">
        <v>2571</v>
      </c>
    </row>
    <row r="15" spans="1:21">
      <c r="A15" s="3" t="s">
        <v>2572</v>
      </c>
      <c r="B15" s="3" t="s">
        <v>39</v>
      </c>
      <c r="C15" s="3" t="s">
        <v>1915</v>
      </c>
      <c r="E15" s="3" t="s">
        <v>2573</v>
      </c>
      <c r="G15" s="3" t="s">
        <v>2574</v>
      </c>
      <c r="I15" s="3" t="s">
        <v>1918</v>
      </c>
      <c r="L15" s="3" t="s">
        <v>2575</v>
      </c>
      <c r="M15" s="3" t="s">
        <v>1921</v>
      </c>
      <c r="O15" s="3" t="s">
        <v>2576</v>
      </c>
      <c r="Q15" s="3" t="s">
        <v>2577</v>
      </c>
      <c r="R15" s="3" t="s">
        <v>2578</v>
      </c>
      <c r="S15" s="3" t="s">
        <v>1924</v>
      </c>
      <c r="T15" s="3" t="s">
        <v>2579</v>
      </c>
      <c r="U15" s="3" t="s">
        <v>2580</v>
      </c>
    </row>
    <row r="16" spans="1:21">
      <c r="A16" s="3" t="s">
        <v>2581</v>
      </c>
      <c r="B16" s="3" t="s">
        <v>40</v>
      </c>
      <c r="C16" s="3" t="s">
        <v>1927</v>
      </c>
      <c r="E16" s="3" t="s">
        <v>2582</v>
      </c>
      <c r="G16" s="3" t="s">
        <v>2583</v>
      </c>
      <c r="I16" s="3" t="s">
        <v>1930</v>
      </c>
      <c r="L16" s="3" t="s">
        <v>2584</v>
      </c>
      <c r="M16" s="3" t="s">
        <v>1933</v>
      </c>
      <c r="O16" s="3" t="s">
        <v>2585</v>
      </c>
      <c r="Q16" s="3" t="s">
        <v>2586</v>
      </c>
      <c r="R16" s="3" t="s">
        <v>2587</v>
      </c>
      <c r="S16" s="3" t="s">
        <v>1936</v>
      </c>
      <c r="T16" s="3" t="s">
        <v>2588</v>
      </c>
      <c r="U16" s="3" t="s">
        <v>2589</v>
      </c>
    </row>
    <row r="17" spans="1:17">
      <c r="A17" s="3" t="s">
        <v>2590</v>
      </c>
      <c r="B17" s="3" t="s">
        <v>41</v>
      </c>
      <c r="D17" s="3" t="s">
        <v>1939</v>
      </c>
      <c r="G17" s="3" t="s">
        <v>2591</v>
      </c>
      <c r="H17" s="3" t="s">
        <v>1942</v>
      </c>
      <c r="J17" s="3" t="s">
        <v>2592</v>
      </c>
      <c r="L17" s="3" t="s">
        <v>2593</v>
      </c>
      <c r="M17" s="3" t="s">
        <v>1945</v>
      </c>
      <c r="O17" s="3" t="s">
        <v>2594</v>
      </c>
      <c r="Q17" s="3" t="s">
        <v>2595</v>
      </c>
    </row>
    <row r="18" spans="1:21">
      <c r="A18" s="3" t="s">
        <v>2596</v>
      </c>
      <c r="B18" s="3" t="s">
        <v>42</v>
      </c>
      <c r="C18" s="3" t="s">
        <v>1947</v>
      </c>
      <c r="E18" s="3" t="s">
        <v>2597</v>
      </c>
      <c r="G18" s="3" t="s">
        <v>2598</v>
      </c>
      <c r="I18" s="3" t="s">
        <v>1950</v>
      </c>
      <c r="L18" s="3" t="s">
        <v>2599</v>
      </c>
      <c r="M18" s="3" t="s">
        <v>1953</v>
      </c>
      <c r="P18" s="3" t="s">
        <v>2600</v>
      </c>
      <c r="Q18" s="3" t="s">
        <v>2601</v>
      </c>
      <c r="R18" s="3" t="s">
        <v>2602</v>
      </c>
      <c r="S18" s="3" t="s">
        <v>1956</v>
      </c>
      <c r="T18" s="3" t="s">
        <v>2603</v>
      </c>
      <c r="U18" s="3" t="s">
        <v>2604</v>
      </c>
    </row>
    <row r="19" spans="1:21">
      <c r="A19" s="3" t="s">
        <v>2605</v>
      </c>
      <c r="B19" s="3" t="s">
        <v>43</v>
      </c>
      <c r="D19" s="3" t="s">
        <v>1959</v>
      </c>
      <c r="G19" s="3" t="s">
        <v>2606</v>
      </c>
      <c r="H19" s="3" t="s">
        <v>1962</v>
      </c>
      <c r="J19" s="3" t="s">
        <v>2607</v>
      </c>
      <c r="L19" s="3" t="s">
        <v>2608</v>
      </c>
      <c r="M19" s="3" t="s">
        <v>1965</v>
      </c>
      <c r="O19" s="3" t="s">
        <v>2609</v>
      </c>
      <c r="Q19" s="3" t="s">
        <v>2610</v>
      </c>
      <c r="R19" s="3" t="s">
        <v>2611</v>
      </c>
      <c r="S19" s="3" t="s">
        <v>1968</v>
      </c>
      <c r="T19" s="3" t="s">
        <v>2612</v>
      </c>
      <c r="U19" s="3" t="s">
        <v>2613</v>
      </c>
    </row>
    <row r="20" spans="1:21">
      <c r="A20" s="3" t="s">
        <v>2614</v>
      </c>
      <c r="B20" s="3" t="s">
        <v>44</v>
      </c>
      <c r="D20" s="3" t="s">
        <v>1971</v>
      </c>
      <c r="G20" s="3" t="s">
        <v>2615</v>
      </c>
      <c r="H20" s="3" t="s">
        <v>1974</v>
      </c>
      <c r="J20" s="3" t="s">
        <v>2616</v>
      </c>
      <c r="L20" s="3" t="s">
        <v>2617</v>
      </c>
      <c r="M20" s="3" t="s">
        <v>1977</v>
      </c>
      <c r="P20" s="3" t="s">
        <v>2618</v>
      </c>
      <c r="Q20" s="3" t="s">
        <v>2619</v>
      </c>
      <c r="R20" s="3" t="s">
        <v>2620</v>
      </c>
      <c r="S20" s="3" t="s">
        <v>1980</v>
      </c>
      <c r="T20" s="3" t="s">
        <v>2621</v>
      </c>
      <c r="U20" s="3" t="s">
        <v>2622</v>
      </c>
    </row>
    <row r="21" spans="1:21">
      <c r="A21" s="3" t="s">
        <v>2623</v>
      </c>
      <c r="B21" s="3" t="s">
        <v>45</v>
      </c>
      <c r="C21" s="3" t="s">
        <v>1983</v>
      </c>
      <c r="E21" s="3" t="s">
        <v>2624</v>
      </c>
      <c r="G21" s="3" t="s">
        <v>2625</v>
      </c>
      <c r="I21" s="3" t="s">
        <v>1986</v>
      </c>
      <c r="L21" s="3" t="s">
        <v>2626</v>
      </c>
      <c r="M21" s="3" t="s">
        <v>1989</v>
      </c>
      <c r="O21" s="3" t="s">
        <v>2627</v>
      </c>
      <c r="Q21" s="3" t="s">
        <v>2628</v>
      </c>
      <c r="R21" s="3" t="s">
        <v>2629</v>
      </c>
      <c r="S21" s="3" t="s">
        <v>1992</v>
      </c>
      <c r="T21" s="3" t="s">
        <v>2630</v>
      </c>
      <c r="U21" s="3" t="s">
        <v>2631</v>
      </c>
    </row>
    <row r="22" spans="1:21">
      <c r="A22" s="3" t="s">
        <v>2632</v>
      </c>
      <c r="B22" s="3" t="s">
        <v>46</v>
      </c>
      <c r="D22" s="3" t="s">
        <v>1994</v>
      </c>
      <c r="G22" s="3" t="s">
        <v>2626</v>
      </c>
      <c r="H22" s="3" t="s">
        <v>1996</v>
      </c>
      <c r="L22" s="3" t="s">
        <v>2633</v>
      </c>
      <c r="M22" s="3" t="s">
        <v>1999</v>
      </c>
      <c r="O22" s="3" t="s">
        <v>2634</v>
      </c>
      <c r="Q22" s="3" t="s">
        <v>2635</v>
      </c>
      <c r="R22" s="3" t="s">
        <v>2554</v>
      </c>
      <c r="S22" s="3" t="s">
        <v>2002</v>
      </c>
      <c r="T22" s="3" t="s">
        <v>2636</v>
      </c>
      <c r="U22" s="3" t="s">
        <v>2637</v>
      </c>
    </row>
    <row r="23" spans="1:17">
      <c r="A23" s="3" t="s">
        <v>2638</v>
      </c>
      <c r="B23" s="3" t="s">
        <v>48</v>
      </c>
      <c r="D23" s="3" t="s">
        <v>2017</v>
      </c>
      <c r="G23" s="3" t="s">
        <v>2639</v>
      </c>
      <c r="H23" s="3" t="s">
        <v>2020</v>
      </c>
      <c r="J23" s="3" t="s">
        <v>2640</v>
      </c>
      <c r="L23" s="3" t="s">
        <v>2641</v>
      </c>
      <c r="M23" s="3" t="s">
        <v>2023</v>
      </c>
      <c r="O23" s="3" t="s">
        <v>2642</v>
      </c>
      <c r="Q23" s="3" t="s">
        <v>2643</v>
      </c>
    </row>
    <row r="24" spans="1:17">
      <c r="A24" s="3" t="s">
        <v>2644</v>
      </c>
      <c r="B24" s="3" t="s">
        <v>49</v>
      </c>
      <c r="C24" s="3" t="s">
        <v>2026</v>
      </c>
      <c r="E24" s="3" t="s">
        <v>2645</v>
      </c>
      <c r="G24" s="3" t="s">
        <v>2646</v>
      </c>
      <c r="H24" s="3" t="s">
        <v>2029</v>
      </c>
      <c r="J24" s="3" t="s">
        <v>2647</v>
      </c>
      <c r="L24" s="3" t="s">
        <v>2648</v>
      </c>
      <c r="M24" s="3" t="s">
        <v>2032</v>
      </c>
      <c r="O24" s="3" t="s">
        <v>2649</v>
      </c>
      <c r="Q24" s="3" t="s">
        <v>2650</v>
      </c>
    </row>
    <row r="25" spans="1:21">
      <c r="A25" s="3" t="s">
        <v>2651</v>
      </c>
      <c r="B25" s="3" t="s">
        <v>50</v>
      </c>
      <c r="C25" s="3" t="s">
        <v>2035</v>
      </c>
      <c r="E25" s="3" t="s">
        <v>2652</v>
      </c>
      <c r="G25" s="3" t="s">
        <v>2653</v>
      </c>
      <c r="H25" s="3" t="s">
        <v>2038</v>
      </c>
      <c r="J25" s="3" t="s">
        <v>2654</v>
      </c>
      <c r="L25" s="3" t="s">
        <v>2655</v>
      </c>
      <c r="M25" s="3" t="s">
        <v>2041</v>
      </c>
      <c r="O25" s="3" t="s">
        <v>2656</v>
      </c>
      <c r="Q25" s="3" t="s">
        <v>2657</v>
      </c>
      <c r="R25" s="3" t="s">
        <v>2658</v>
      </c>
      <c r="S25" s="3" t="s">
        <v>2044</v>
      </c>
      <c r="T25" s="3" t="s">
        <v>2659</v>
      </c>
      <c r="U25" s="3" t="s">
        <v>2660</v>
      </c>
    </row>
    <row r="26" spans="1:17">
      <c r="A26" s="3" t="s">
        <v>2661</v>
      </c>
      <c r="B26" s="3" t="s">
        <v>51</v>
      </c>
      <c r="C26" s="3" t="s">
        <v>2047</v>
      </c>
      <c r="E26" s="3" t="s">
        <v>2662</v>
      </c>
      <c r="G26" s="3" t="s">
        <v>2663</v>
      </c>
      <c r="H26" s="3" t="s">
        <v>2049</v>
      </c>
      <c r="J26" s="3" t="s">
        <v>2664</v>
      </c>
      <c r="L26" s="3" t="s">
        <v>2665</v>
      </c>
      <c r="N26" s="3" t="s">
        <v>2052</v>
      </c>
      <c r="Q26" s="3" t="s">
        <v>2666</v>
      </c>
    </row>
    <row r="27" spans="1:21">
      <c r="A27" s="3" t="s">
        <v>2667</v>
      </c>
      <c r="B27" s="3" t="s">
        <v>52</v>
      </c>
      <c r="D27" s="3" t="s">
        <v>2055</v>
      </c>
      <c r="G27" s="3" t="s">
        <v>2668</v>
      </c>
      <c r="H27" s="3" t="s">
        <v>2057</v>
      </c>
      <c r="J27" s="3" t="s">
        <v>2669</v>
      </c>
      <c r="L27" s="3" t="s">
        <v>2670</v>
      </c>
      <c r="M27" s="3" t="s">
        <v>2060</v>
      </c>
      <c r="P27" s="3" t="s">
        <v>2671</v>
      </c>
      <c r="Q27" s="3" t="s">
        <v>2672</v>
      </c>
      <c r="R27" s="3" t="s">
        <v>2673</v>
      </c>
      <c r="S27" s="3" t="s">
        <v>2063</v>
      </c>
      <c r="T27" s="3" t="s">
        <v>2674</v>
      </c>
      <c r="U27" s="3" t="s">
        <v>2675</v>
      </c>
    </row>
    <row r="28" spans="1:21">
      <c r="A28" s="3" t="s">
        <v>2676</v>
      </c>
      <c r="B28" s="3" t="s">
        <v>53</v>
      </c>
      <c r="C28" s="3" t="s">
        <v>2066</v>
      </c>
      <c r="E28" s="3" t="s">
        <v>2677</v>
      </c>
      <c r="G28" s="3" t="s">
        <v>2678</v>
      </c>
      <c r="I28" s="3" t="s">
        <v>2068</v>
      </c>
      <c r="L28" s="3" t="s">
        <v>2679</v>
      </c>
      <c r="M28" s="3" t="s">
        <v>2070</v>
      </c>
      <c r="Q28" s="3" t="s">
        <v>2680</v>
      </c>
      <c r="R28" s="3" t="s">
        <v>2681</v>
      </c>
      <c r="S28" s="3" t="s">
        <v>2073</v>
      </c>
      <c r="T28" s="3" t="s">
        <v>2682</v>
      </c>
      <c r="U28" s="3" t="s">
        <v>2683</v>
      </c>
    </row>
    <row r="29" spans="1:21">
      <c r="A29" s="3" t="s">
        <v>2684</v>
      </c>
      <c r="B29" s="3" t="s">
        <v>54</v>
      </c>
      <c r="D29" s="3" t="s">
        <v>2076</v>
      </c>
      <c r="G29" s="3" t="s">
        <v>2685</v>
      </c>
      <c r="H29" s="3" t="s">
        <v>2079</v>
      </c>
      <c r="J29" s="3" t="s">
        <v>2686</v>
      </c>
      <c r="L29" s="3" t="s">
        <v>2687</v>
      </c>
      <c r="M29" s="3" t="s">
        <v>2082</v>
      </c>
      <c r="O29" s="3" t="s">
        <v>2688</v>
      </c>
      <c r="Q29" s="3" t="s">
        <v>2689</v>
      </c>
      <c r="R29" s="3" t="s">
        <v>2690</v>
      </c>
      <c r="S29" s="3" t="s">
        <v>2085</v>
      </c>
      <c r="T29" s="3" t="s">
        <v>2691</v>
      </c>
      <c r="U29" s="3" t="s">
        <v>2692</v>
      </c>
    </row>
    <row r="30" spans="1:21">
      <c r="A30" s="3" t="s">
        <v>2693</v>
      </c>
      <c r="B30" s="3" t="s">
        <v>55</v>
      </c>
      <c r="D30" s="3" t="s">
        <v>2088</v>
      </c>
      <c r="G30" s="3" t="s">
        <v>2694</v>
      </c>
      <c r="H30" s="3" t="s">
        <v>2091</v>
      </c>
      <c r="J30" s="3" t="s">
        <v>2695</v>
      </c>
      <c r="L30" s="3" t="s">
        <v>2696</v>
      </c>
      <c r="M30" s="3" t="s">
        <v>2094</v>
      </c>
      <c r="O30" s="3" t="s">
        <v>2697</v>
      </c>
      <c r="Q30" s="3" t="s">
        <v>2698</v>
      </c>
      <c r="R30" s="3" t="s">
        <v>2699</v>
      </c>
      <c r="S30" s="3" t="s">
        <v>2097</v>
      </c>
      <c r="T30" s="3" t="s">
        <v>2700</v>
      </c>
      <c r="U30" s="3" t="s">
        <v>2701</v>
      </c>
    </row>
    <row r="31" spans="1:21">
      <c r="A31" s="3" t="s">
        <v>2702</v>
      </c>
      <c r="B31" s="3" t="s">
        <v>56</v>
      </c>
      <c r="C31" s="3" t="s">
        <v>2100</v>
      </c>
      <c r="E31" s="3" t="s">
        <v>2703</v>
      </c>
      <c r="G31" s="3" t="s">
        <v>2704</v>
      </c>
      <c r="I31" s="3" t="s">
        <v>2103</v>
      </c>
      <c r="L31" s="3" t="s">
        <v>2705</v>
      </c>
      <c r="M31" s="3" t="s">
        <v>2105</v>
      </c>
      <c r="Q31" s="3" t="s">
        <v>2706</v>
      </c>
      <c r="R31" s="3" t="s">
        <v>2707</v>
      </c>
      <c r="S31" s="3" t="s">
        <v>2108</v>
      </c>
      <c r="T31" s="3" t="s">
        <v>2708</v>
      </c>
      <c r="U31" s="3" t="s">
        <v>2709</v>
      </c>
    </row>
    <row r="32" spans="1:21">
      <c r="A32" s="3" t="s">
        <v>2710</v>
      </c>
      <c r="B32" s="3" t="s">
        <v>57</v>
      </c>
      <c r="C32" s="3" t="s">
        <v>2111</v>
      </c>
      <c r="F32" s="3" t="s">
        <v>2711</v>
      </c>
      <c r="G32" s="3" t="s">
        <v>2712</v>
      </c>
      <c r="I32" s="3" t="s">
        <v>2114</v>
      </c>
      <c r="L32" s="3" t="s">
        <v>2713</v>
      </c>
      <c r="M32" s="3" t="s">
        <v>2117</v>
      </c>
      <c r="O32" s="3" t="s">
        <v>2714</v>
      </c>
      <c r="Q32" s="3" t="s">
        <v>2715</v>
      </c>
      <c r="R32" s="3" t="s">
        <v>2716</v>
      </c>
      <c r="S32" s="3" t="s">
        <v>2120</v>
      </c>
      <c r="T32" s="3" t="s">
        <v>2717</v>
      </c>
      <c r="U32" s="3" t="s">
        <v>2718</v>
      </c>
    </row>
    <row r="33" spans="1:17">
      <c r="A33" s="3" t="s">
        <v>2719</v>
      </c>
      <c r="B33" s="3" t="s">
        <v>58</v>
      </c>
      <c r="D33" s="3" t="s">
        <v>2123</v>
      </c>
      <c r="G33" s="3" t="s">
        <v>2720</v>
      </c>
      <c r="H33" s="3" t="s">
        <v>2126</v>
      </c>
      <c r="J33" s="3" t="s">
        <v>2721</v>
      </c>
      <c r="L33" s="3" t="s">
        <v>2722</v>
      </c>
      <c r="M33" s="3" t="s">
        <v>2129</v>
      </c>
      <c r="O33" s="3" t="s">
        <v>2723</v>
      </c>
      <c r="Q33" s="3" t="s">
        <v>2724</v>
      </c>
    </row>
    <row r="34" spans="1:17">
      <c r="A34" s="3" t="s">
        <v>2725</v>
      </c>
      <c r="B34" s="3" t="s">
        <v>59</v>
      </c>
      <c r="C34" s="3" t="s">
        <v>2131</v>
      </c>
      <c r="E34" s="3" t="s">
        <v>2726</v>
      </c>
      <c r="G34" s="3" t="s">
        <v>2727</v>
      </c>
      <c r="H34" s="3" t="s">
        <v>2134</v>
      </c>
      <c r="J34" s="3" t="s">
        <v>2728</v>
      </c>
      <c r="L34" s="3" t="s">
        <v>2729</v>
      </c>
      <c r="N34" s="3" t="s">
        <v>2137</v>
      </c>
      <c r="Q34" s="3" t="s">
        <v>2730</v>
      </c>
    </row>
    <row r="35" spans="1:17">
      <c r="A35" s="3" t="s">
        <v>2731</v>
      </c>
      <c r="B35" s="3" t="s">
        <v>61</v>
      </c>
      <c r="C35" s="3" t="s">
        <v>2152</v>
      </c>
      <c r="E35" s="3" t="s">
        <v>2732</v>
      </c>
      <c r="G35" s="3" t="s">
        <v>2733</v>
      </c>
      <c r="H35" s="3" t="s">
        <v>2155</v>
      </c>
      <c r="K35" s="3" t="s">
        <v>2734</v>
      </c>
      <c r="L35" s="3" t="s">
        <v>2735</v>
      </c>
      <c r="N35" s="3" t="s">
        <v>2158</v>
      </c>
      <c r="Q35" s="3" t="s">
        <v>2736</v>
      </c>
    </row>
    <row r="36" spans="1:21">
      <c r="A36" s="3" t="s">
        <v>2737</v>
      </c>
      <c r="B36" s="3" t="s">
        <v>62</v>
      </c>
      <c r="D36" s="3" t="s">
        <v>2160</v>
      </c>
      <c r="G36" s="3" t="s">
        <v>2738</v>
      </c>
      <c r="H36" s="3" t="s">
        <v>2163</v>
      </c>
      <c r="K36" s="3" t="s">
        <v>2739</v>
      </c>
      <c r="L36" s="3" t="s">
        <v>2740</v>
      </c>
      <c r="M36" s="3" t="s">
        <v>2166</v>
      </c>
      <c r="O36" s="3" t="s">
        <v>2741</v>
      </c>
      <c r="Q36" s="3" t="s">
        <v>2742</v>
      </c>
      <c r="R36" s="3" t="s">
        <v>2486</v>
      </c>
      <c r="S36" s="3" t="s">
        <v>2169</v>
      </c>
      <c r="T36" s="3" t="s">
        <v>2743</v>
      </c>
      <c r="U36" s="3" t="s">
        <v>2744</v>
      </c>
    </row>
    <row r="37" spans="1:21">
      <c r="A37" s="3" t="s">
        <v>2745</v>
      </c>
      <c r="B37" s="3" t="s">
        <v>63</v>
      </c>
      <c r="D37" s="3" t="s">
        <v>2172</v>
      </c>
      <c r="G37" s="3" t="s">
        <v>2746</v>
      </c>
      <c r="H37" s="3" t="s">
        <v>2175</v>
      </c>
      <c r="J37" s="3" t="s">
        <v>2747</v>
      </c>
      <c r="L37" s="3" t="s">
        <v>2748</v>
      </c>
      <c r="M37" s="3" t="s">
        <v>2178</v>
      </c>
      <c r="O37" s="3" t="s">
        <v>2749</v>
      </c>
      <c r="Q37" s="3" t="s">
        <v>2750</v>
      </c>
      <c r="R37" s="3" t="s">
        <v>2751</v>
      </c>
      <c r="S37" s="3" t="s">
        <v>2181</v>
      </c>
      <c r="T37" s="3" t="s">
        <v>2752</v>
      </c>
      <c r="U37" s="3" t="s">
        <v>2753</v>
      </c>
    </row>
    <row r="38" spans="1:21">
      <c r="A38" s="3" t="s">
        <v>2754</v>
      </c>
      <c r="B38" s="3" t="s">
        <v>64</v>
      </c>
      <c r="D38" s="3" t="s">
        <v>2184</v>
      </c>
      <c r="G38" s="3" t="s">
        <v>2755</v>
      </c>
      <c r="H38" s="3" t="s">
        <v>2187</v>
      </c>
      <c r="J38" s="3" t="s">
        <v>2756</v>
      </c>
      <c r="L38" s="3" t="s">
        <v>2757</v>
      </c>
      <c r="M38" s="3" t="s">
        <v>2190</v>
      </c>
      <c r="O38" s="3" t="s">
        <v>2758</v>
      </c>
      <c r="Q38" s="3" t="s">
        <v>2759</v>
      </c>
      <c r="R38" s="3" t="s">
        <v>2760</v>
      </c>
      <c r="S38" s="3" t="s">
        <v>2193</v>
      </c>
      <c r="T38" s="3" t="s">
        <v>2761</v>
      </c>
      <c r="U38" s="3" t="s">
        <v>2762</v>
      </c>
    </row>
    <row r="39" spans="1:21">
      <c r="A39" s="3" t="s">
        <v>2763</v>
      </c>
      <c r="B39" s="3" t="s">
        <v>65</v>
      </c>
      <c r="C39" s="3" t="s">
        <v>2196</v>
      </c>
      <c r="E39" s="3" t="s">
        <v>2764</v>
      </c>
      <c r="G39" s="3" t="s">
        <v>2765</v>
      </c>
      <c r="H39" s="3" t="s">
        <v>2199</v>
      </c>
      <c r="J39" s="3" t="s">
        <v>2766</v>
      </c>
      <c r="L39" s="3" t="s">
        <v>2767</v>
      </c>
      <c r="M39" s="3" t="s">
        <v>2202</v>
      </c>
      <c r="Q39" s="3" t="s">
        <v>2768</v>
      </c>
      <c r="R39" s="3" t="s">
        <v>2769</v>
      </c>
      <c r="S39" s="3" t="s">
        <v>2205</v>
      </c>
      <c r="T39" s="3" t="s">
        <v>2770</v>
      </c>
      <c r="U39" s="3" t="s">
        <v>2771</v>
      </c>
    </row>
    <row r="40" spans="1:21">
      <c r="A40" s="3" t="s">
        <v>2772</v>
      </c>
      <c r="B40" s="3" t="s">
        <v>66</v>
      </c>
      <c r="C40" s="3" t="s">
        <v>2208</v>
      </c>
      <c r="E40" s="3" t="s">
        <v>2773</v>
      </c>
      <c r="G40" s="3" t="s">
        <v>2774</v>
      </c>
      <c r="I40" s="3" t="s">
        <v>2211</v>
      </c>
      <c r="L40" s="3" t="s">
        <v>2775</v>
      </c>
      <c r="M40" s="3" t="s">
        <v>2214</v>
      </c>
      <c r="O40" s="3" t="s">
        <v>2776</v>
      </c>
      <c r="Q40" s="3" t="s">
        <v>2777</v>
      </c>
      <c r="R40" s="3" t="s">
        <v>2578</v>
      </c>
      <c r="S40" s="3" t="s">
        <v>2217</v>
      </c>
      <c r="T40" s="3" t="s">
        <v>2778</v>
      </c>
      <c r="U40" s="3" t="s">
        <v>2779</v>
      </c>
    </row>
    <row r="41" spans="1:17">
      <c r="A41" s="3" t="s">
        <v>2780</v>
      </c>
      <c r="B41" s="3" t="s">
        <v>67</v>
      </c>
      <c r="C41" s="3" t="s">
        <v>2220</v>
      </c>
      <c r="E41" s="3" t="s">
        <v>2781</v>
      </c>
      <c r="G41" s="3" t="s">
        <v>2782</v>
      </c>
      <c r="H41" s="3" t="s">
        <v>2223</v>
      </c>
      <c r="J41" s="3" t="s">
        <v>2783</v>
      </c>
      <c r="L41" s="3" t="s">
        <v>2784</v>
      </c>
      <c r="N41" s="3" t="s">
        <v>2226</v>
      </c>
      <c r="Q41" s="3" t="s">
        <v>2639</v>
      </c>
    </row>
    <row r="42" spans="1:21">
      <c r="A42" s="3" t="s">
        <v>2785</v>
      </c>
      <c r="B42" s="3" t="s">
        <v>68</v>
      </c>
      <c r="D42" s="3" t="s">
        <v>2229</v>
      </c>
      <c r="G42" s="3" t="s">
        <v>2786</v>
      </c>
      <c r="H42" s="3" t="s">
        <v>2232</v>
      </c>
      <c r="J42" s="3" t="s">
        <v>2787</v>
      </c>
      <c r="L42" s="3" t="s">
        <v>2788</v>
      </c>
      <c r="M42" s="3" t="s">
        <v>2235</v>
      </c>
      <c r="O42" s="3" t="s">
        <v>2789</v>
      </c>
      <c r="Q42" s="3" t="s">
        <v>2790</v>
      </c>
      <c r="R42" s="3" t="s">
        <v>2791</v>
      </c>
      <c r="S42" s="3" t="s">
        <v>2238</v>
      </c>
      <c r="T42" s="3" t="s">
        <v>2792</v>
      </c>
      <c r="U42" s="3" t="s">
        <v>2793</v>
      </c>
    </row>
    <row r="43" spans="1:17">
      <c r="A43" s="3" t="s">
        <v>2794</v>
      </c>
      <c r="B43" s="3" t="s">
        <v>2795</v>
      </c>
      <c r="C43" s="3" t="s">
        <v>2241</v>
      </c>
      <c r="E43" s="3" t="s">
        <v>2796</v>
      </c>
      <c r="G43" s="3" t="s">
        <v>2797</v>
      </c>
      <c r="H43" s="3" t="s">
        <v>2244</v>
      </c>
      <c r="J43" s="3" t="s">
        <v>2798</v>
      </c>
      <c r="L43" s="3" t="s">
        <v>2799</v>
      </c>
      <c r="N43" s="3" t="s">
        <v>2246</v>
      </c>
      <c r="Q43" s="3" t="s">
        <v>2639</v>
      </c>
    </row>
    <row r="44" spans="1:21">
      <c r="A44" s="3" t="s">
        <v>2800</v>
      </c>
      <c r="B44" s="3" t="s">
        <v>70</v>
      </c>
      <c r="C44" s="3" t="s">
        <v>2249</v>
      </c>
      <c r="E44" s="3" t="s">
        <v>2801</v>
      </c>
      <c r="G44" s="3" t="s">
        <v>2802</v>
      </c>
      <c r="I44" s="3" t="s">
        <v>2252</v>
      </c>
      <c r="L44" s="3" t="s">
        <v>2803</v>
      </c>
      <c r="M44" s="3" t="s">
        <v>2255</v>
      </c>
      <c r="O44" s="3" t="s">
        <v>2804</v>
      </c>
      <c r="Q44" s="3" t="s">
        <v>2805</v>
      </c>
      <c r="R44" s="3" t="s">
        <v>2806</v>
      </c>
      <c r="S44" s="3" t="s">
        <v>2258</v>
      </c>
      <c r="T44" s="3" t="s">
        <v>2807</v>
      </c>
      <c r="U44" s="3" t="s">
        <v>2808</v>
      </c>
    </row>
  </sheetData>
  <autoFilter ref="A1:U44">
    <extLst/>
  </autoFilter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G6" sqref="G6"/>
    </sheetView>
  </sheetViews>
  <sheetFormatPr defaultColWidth="8.88888888888889" defaultRowHeight="17.25" outlineLevelRow="7"/>
  <cols>
    <col min="1" max="5" width="8.88888888888889" style="1"/>
    <col min="6" max="6" width="29.8888888888889" style="1" customWidth="1"/>
    <col min="7" max="7" width="82" style="1" customWidth="1"/>
    <col min="8" max="8" width="8.88888888888889" style="1"/>
    <col min="9" max="9" width="5.11111111111111" style="1" customWidth="1"/>
    <col min="10" max="11" width="10.4444444444444" style="1" customWidth="1"/>
    <col min="12" max="16384" width="8.88888888888889" style="1"/>
  </cols>
  <sheetData>
    <row r="1" spans="1:11">
      <c r="A1" s="1" t="s">
        <v>2809</v>
      </c>
      <c r="B1" s="1" t="s">
        <v>2810</v>
      </c>
      <c r="C1" s="1" t="s">
        <v>2811</v>
      </c>
      <c r="D1" s="1" t="s">
        <v>2812</v>
      </c>
      <c r="E1" s="1" t="s">
        <v>2813</v>
      </c>
      <c r="F1" s="1" t="s">
        <v>11</v>
      </c>
      <c r="G1" s="1" t="s">
        <v>12</v>
      </c>
      <c r="H1" s="1" t="s">
        <v>2814</v>
      </c>
      <c r="I1" s="3" t="s">
        <v>2815</v>
      </c>
      <c r="J1" s="3" t="s">
        <v>8</v>
      </c>
      <c r="K1" s="1" t="s">
        <v>9</v>
      </c>
    </row>
    <row r="2" spans="1:11">
      <c r="A2" s="1">
        <v>7</v>
      </c>
      <c r="B2" s="1">
        <f>2.2+0.29</f>
        <v>2.49</v>
      </c>
      <c r="C2" s="1">
        <v>1</v>
      </c>
      <c r="D2" s="1">
        <f>2.2+1.32*1</f>
        <v>3.52</v>
      </c>
      <c r="E2" s="1">
        <v>1.6</v>
      </c>
      <c r="F2" s="1" t="s">
        <v>2816</v>
      </c>
      <c r="G2" s="1" t="s">
        <v>2817</v>
      </c>
      <c r="H2" s="2">
        <v>165</v>
      </c>
      <c r="I2" s="1">
        <v>0</v>
      </c>
      <c r="J2" s="4">
        <v>0</v>
      </c>
      <c r="K2" s="4">
        <v>0</v>
      </c>
    </row>
    <row r="3" spans="1:11">
      <c r="A3" s="1">
        <v>8</v>
      </c>
      <c r="B3" s="1">
        <f>2.2+0.29*2</f>
        <v>2.78</v>
      </c>
      <c r="C3" s="1">
        <v>1</v>
      </c>
      <c r="D3" s="1">
        <f>2.2+1.32*2</f>
        <v>4.84</v>
      </c>
      <c r="E3" s="1">
        <v>1.6</v>
      </c>
      <c r="F3" s="1" t="s">
        <v>2818</v>
      </c>
      <c r="G3" s="1" t="s">
        <v>2819</v>
      </c>
      <c r="H3" s="2">
        <v>185</v>
      </c>
      <c r="I3" s="1">
        <v>0</v>
      </c>
      <c r="J3" s="4">
        <v>0</v>
      </c>
      <c r="K3" s="4">
        <v>0</v>
      </c>
    </row>
    <row r="4" spans="1:11">
      <c r="A4" s="1">
        <v>9</v>
      </c>
      <c r="B4" s="1">
        <f>2.2+0.29*3</f>
        <v>3.07</v>
      </c>
      <c r="C4" s="1">
        <v>1</v>
      </c>
      <c r="D4" s="1">
        <f>2.2+1.32*3</f>
        <v>6.16</v>
      </c>
      <c r="E4" s="1">
        <v>1.6</v>
      </c>
      <c r="F4" s="1" t="s">
        <v>2820</v>
      </c>
      <c r="G4" s="1" t="s">
        <v>2821</v>
      </c>
      <c r="H4" s="2">
        <v>205</v>
      </c>
      <c r="I4" s="1">
        <v>0</v>
      </c>
      <c r="J4" s="4">
        <v>0</v>
      </c>
      <c r="K4" s="4">
        <v>0</v>
      </c>
    </row>
    <row r="5" spans="1:11">
      <c r="A5" s="1">
        <v>10</v>
      </c>
      <c r="B5" s="1">
        <f>2.2+0.29*3+0.44</f>
        <v>3.51</v>
      </c>
      <c r="C5" s="1">
        <v>1</v>
      </c>
      <c r="D5" s="1">
        <f>2.2+1.32*3+1.98</f>
        <v>8.14</v>
      </c>
      <c r="E5" s="1">
        <v>1.6</v>
      </c>
      <c r="F5" s="1" t="s">
        <v>2822</v>
      </c>
      <c r="G5" s="3" t="s">
        <v>2823</v>
      </c>
      <c r="H5" s="1">
        <v>255</v>
      </c>
      <c r="I5" s="1">
        <v>0</v>
      </c>
      <c r="J5" s="4">
        <v>0</v>
      </c>
      <c r="K5" s="4">
        <v>0</v>
      </c>
    </row>
    <row r="6" spans="1:11">
      <c r="A6" s="1">
        <v>11</v>
      </c>
      <c r="B6" s="1">
        <f>2.2+0.29*3+0.44</f>
        <v>3.51</v>
      </c>
      <c r="C6" s="1">
        <v>1</v>
      </c>
      <c r="D6" s="1">
        <f>2.2+1.32*3+1.98</f>
        <v>8.14</v>
      </c>
      <c r="E6" s="1">
        <v>1.6</v>
      </c>
      <c r="F6" s="1" t="s">
        <v>2822</v>
      </c>
      <c r="G6" s="3" t="s">
        <v>2824</v>
      </c>
      <c r="H6" s="1">
        <v>270</v>
      </c>
      <c r="I6" s="1">
        <v>1</v>
      </c>
      <c r="J6" s="5">
        <v>70</v>
      </c>
      <c r="K6" s="4">
        <v>100</v>
      </c>
    </row>
    <row r="7" spans="1:11">
      <c r="A7" s="1">
        <v>12</v>
      </c>
      <c r="B7" s="1">
        <f>2.2+0.29*3+0.44</f>
        <v>3.51</v>
      </c>
      <c r="C7" s="1">
        <v>1</v>
      </c>
      <c r="D7" s="1">
        <f>2.2+1.32*3+1.98</f>
        <v>8.14</v>
      </c>
      <c r="E7" s="1">
        <v>1.6</v>
      </c>
      <c r="F7" s="3" t="s">
        <v>2825</v>
      </c>
      <c r="G7" s="3" t="s">
        <v>2826</v>
      </c>
      <c r="H7" s="1">
        <v>285</v>
      </c>
      <c r="I7" s="1">
        <v>2</v>
      </c>
      <c r="J7" s="4">
        <v>140</v>
      </c>
      <c r="K7" s="4">
        <v>200</v>
      </c>
    </row>
    <row r="8" spans="1:11">
      <c r="A8" s="1">
        <v>13</v>
      </c>
      <c r="B8" s="1">
        <f>2.2+0.29*3+0.44</f>
        <v>3.51</v>
      </c>
      <c r="C8" s="1">
        <v>1</v>
      </c>
      <c r="D8" s="1">
        <f>2.2+1.32*3+1.98</f>
        <v>8.14</v>
      </c>
      <c r="E8" s="1">
        <v>1.6</v>
      </c>
      <c r="F8" s="3" t="s">
        <v>2827</v>
      </c>
      <c r="G8" s="3" t="s">
        <v>2828</v>
      </c>
      <c r="H8" s="1">
        <v>300</v>
      </c>
      <c r="I8" s="1">
        <v>3</v>
      </c>
      <c r="J8" s="4">
        <v>210</v>
      </c>
      <c r="K8" s="4">
        <v>300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基础技能</vt:lpstr>
      <vt:lpstr>升星技能</vt:lpstr>
      <vt:lpstr>Sheet2</vt:lpstr>
      <vt:lpstr>升星技能（真）</vt:lpstr>
      <vt:lpstr>ID测试表</vt:lpstr>
      <vt:lpstr>计算辅助表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tim30</cp:lastModifiedBy>
  <dcterms:created xsi:type="dcterms:W3CDTF">2018-05-03T09:23:00Z</dcterms:created>
  <dcterms:modified xsi:type="dcterms:W3CDTF">2019-01-05T21:50:07Z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